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njamin\Documents\davis_work\"/>
    </mc:Choice>
  </mc:AlternateContent>
  <bookViews>
    <workbookView xWindow="1125" yWindow="1125" windowWidth="24540" windowHeight="20025" tabRatio="801" activeTab="2"/>
  </bookViews>
  <sheets>
    <sheet name="Sheet1" sheetId="1" r:id="rId1"/>
    <sheet name="bcc and melt" sheetId="2" r:id="rId2"/>
    <sheet name="exploration..." sheetId="3" r:id="rId3"/>
    <sheet name="bccU vs T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4" l="1"/>
  <c r="F6" i="4"/>
  <c r="D5" i="4"/>
  <c r="D6" i="4"/>
  <c r="F7" i="4"/>
  <c r="F8" i="4"/>
  <c r="D7" i="4"/>
  <c r="D8" i="4"/>
  <c r="F9" i="4"/>
  <c r="D9" i="4"/>
  <c r="F10" i="4"/>
  <c r="D10" i="4"/>
  <c r="F17" i="4"/>
  <c r="D17" i="4"/>
  <c r="F15" i="4"/>
  <c r="D15" i="4"/>
  <c r="F16" i="4"/>
  <c r="D16" i="4"/>
  <c r="F11" i="4"/>
  <c r="F12" i="4"/>
  <c r="F13" i="4"/>
  <c r="D11" i="4"/>
  <c r="D12" i="4"/>
  <c r="D13" i="4"/>
  <c r="F14" i="4"/>
  <c r="D14" i="4"/>
  <c r="M4" i="4"/>
  <c r="K4" i="4"/>
  <c r="D4" i="4"/>
  <c r="F4" i="4"/>
  <c r="E14" i="3"/>
  <c r="C14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C29" i="3"/>
  <c r="E29" i="3"/>
  <c r="E28" i="3"/>
  <c r="C28" i="3"/>
  <c r="C27" i="3"/>
  <c r="E27" i="3"/>
  <c r="E18" i="3"/>
  <c r="C18" i="3"/>
  <c r="E27" i="1"/>
  <c r="C27" i="1"/>
  <c r="E6" i="3"/>
  <c r="C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7" i="3"/>
  <c r="C17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5" i="3"/>
  <c r="C5" i="3"/>
  <c r="E31" i="1"/>
  <c r="C31" i="1"/>
  <c r="E33" i="1"/>
  <c r="C33" i="1"/>
  <c r="E28" i="1"/>
  <c r="E29" i="1"/>
  <c r="E30" i="1"/>
  <c r="E32" i="1"/>
  <c r="C28" i="1"/>
  <c r="C29" i="1"/>
  <c r="C30" i="1"/>
  <c r="C32" i="1"/>
  <c r="C34" i="1"/>
  <c r="C26" i="1"/>
  <c r="M44" i="1"/>
  <c r="M57" i="1"/>
  <c r="M56" i="1"/>
  <c r="M55" i="1"/>
  <c r="M54" i="1"/>
  <c r="M53" i="1"/>
  <c r="M52" i="1"/>
  <c r="M51" i="1"/>
  <c r="M50" i="1"/>
  <c r="M48" i="1"/>
  <c r="M47" i="1"/>
  <c r="M43" i="1"/>
  <c r="M42" i="1"/>
  <c r="H33" i="1"/>
  <c r="E5" i="1"/>
  <c r="C5" i="1"/>
  <c r="G43" i="1"/>
  <c r="G44" i="1"/>
  <c r="G37" i="1"/>
  <c r="G38" i="1"/>
  <c r="G39" i="1"/>
  <c r="H39" i="1"/>
  <c r="J42" i="1"/>
  <c r="E34" i="1"/>
  <c r="E26" i="1"/>
  <c r="C4" i="1"/>
  <c r="M20" i="1"/>
  <c r="H11" i="1"/>
  <c r="G15" i="1"/>
  <c r="G16" i="1"/>
  <c r="G17" i="1"/>
  <c r="H17" i="1"/>
  <c r="J20" i="1"/>
  <c r="G21" i="1"/>
  <c r="G22" i="1"/>
  <c r="C6" i="1"/>
  <c r="E6" i="1"/>
  <c r="E4" i="1"/>
</calcChain>
</file>

<file path=xl/sharedStrings.xml><?xml version="1.0" encoding="utf-8"?>
<sst xmlns="http://schemas.openxmlformats.org/spreadsheetml/2006/main" count="130" uniqueCount="58">
  <si>
    <t xml:space="preserve"> bcc U pure</t>
  </si>
  <si>
    <t>E</t>
  </si>
  <si>
    <t>V</t>
  </si>
  <si>
    <t>a0</t>
  </si>
  <si>
    <t>E/at</t>
  </si>
  <si>
    <t>xx</t>
  </si>
  <si>
    <t>C11</t>
  </si>
  <si>
    <t>V12</t>
  </si>
  <si>
    <t>C12</t>
  </si>
  <si>
    <t>Vxy</t>
  </si>
  <si>
    <t>C44</t>
  </si>
  <si>
    <t>B</t>
  </si>
  <si>
    <t>Eform vac</t>
  </si>
  <si>
    <t>XMCUT4</t>
  </si>
  <si>
    <t>XMCUT 6</t>
  </si>
  <si>
    <t>I think…..</t>
  </si>
  <si>
    <t>and erose to 2</t>
  </si>
  <si>
    <t>and changed augt1 to 1</t>
  </si>
  <si>
    <t>and commented out gsmooth</t>
  </si>
  <si>
    <t>Eform oct</t>
  </si>
  <si>
    <t>Eform 100</t>
  </si>
  <si>
    <t>1x1x1</t>
  </si>
  <si>
    <t>2x2x2</t>
  </si>
  <si>
    <t>3x3x3</t>
  </si>
  <si>
    <t>4x4x4</t>
  </si>
  <si>
    <t>5x5x5</t>
  </si>
  <si>
    <t>6x6x6</t>
  </si>
  <si>
    <t>8x8x8</t>
  </si>
  <si>
    <t>10x10x10</t>
  </si>
  <si>
    <t>bcc</t>
  </si>
  <si>
    <t>melt</t>
  </si>
  <si>
    <t xml:space="preserve"> bcc Uz pure</t>
  </si>
  <si>
    <t xml:space="preserve"> bcc Ua pure</t>
  </si>
  <si>
    <t>ibar -5</t>
  </si>
  <si>
    <t>ibar 0</t>
  </si>
  <si>
    <t>gsmooth 0.5</t>
  </si>
  <si>
    <t>gsmooth 99</t>
  </si>
  <si>
    <t>erose 0</t>
  </si>
  <si>
    <t>erose 2</t>
  </si>
  <si>
    <t>erose 1</t>
  </si>
  <si>
    <t>augt1</t>
  </si>
  <si>
    <t>augt1=0</t>
  </si>
  <si>
    <t>BCC yay!</t>
  </si>
  <si>
    <t>augt1=1</t>
  </si>
  <si>
    <t>ialloy1 mixture_ref_t 1</t>
  </si>
  <si>
    <t>so….</t>
  </si>
  <si>
    <t>two main parameters that affect results:</t>
  </si>
  <si>
    <t>erose</t>
  </si>
  <si>
    <t>melted at end</t>
  </si>
  <si>
    <t>melted/phase change</t>
  </si>
  <si>
    <t>BCC yay</t>
  </si>
  <si>
    <t>augt1=0 improves stability</t>
  </si>
  <si>
    <t>Uz</t>
  </si>
  <si>
    <t>paper MEAM</t>
  </si>
  <si>
    <t>T</t>
  </si>
  <si>
    <t>Ua</t>
  </si>
  <si>
    <t>sim T</t>
  </si>
  <si>
    <t>Alex MEAM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</si>
</sst>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2.27994313210849E-2"/>
                  <c:y val="0.76851851851851805"/>
                </c:manualLayout>
              </c:layout>
              <c:numFmt formatCode="0.00000E+00" sourceLinked="0"/>
            </c:trendlineLbl>
          </c:trendline>
          <c:xVal>
            <c:numRef>
              <c:f>Sheet1!$I$5:$I$9</c:f>
              <c:numCache>
                <c:formatCode>General</c:formatCode>
                <c:ptCount val="5"/>
                <c:pt idx="0">
                  <c:v>39416.050000000003</c:v>
                </c:pt>
                <c:pt idx="1">
                  <c:v>39455.466</c:v>
                </c:pt>
                <c:pt idx="2">
                  <c:v>39494.881999999998</c:v>
                </c:pt>
                <c:pt idx="3">
                  <c:v>39376.633999999998</c:v>
                </c:pt>
                <c:pt idx="4">
                  <c:v>39337.218000000001</c:v>
                </c:pt>
              </c:numCache>
            </c:numRef>
          </c:xVal>
          <c:yVal>
            <c:numRef>
              <c:f>Sheet1!$H$5:$H$9</c:f>
              <c:numCache>
                <c:formatCode>General</c:formatCode>
                <c:ptCount val="5"/>
                <c:pt idx="0">
                  <c:v>-10430.977000000001</c:v>
                </c:pt>
                <c:pt idx="1">
                  <c:v>-10430.959000000001</c:v>
                </c:pt>
                <c:pt idx="2">
                  <c:v>-10430.906000000001</c:v>
                </c:pt>
                <c:pt idx="3">
                  <c:v>-10430.959000000001</c:v>
                </c:pt>
                <c:pt idx="4">
                  <c:v>-10430.906000000001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88640"/>
        <c:axId val="423591384"/>
      </c:scatterChart>
      <c:valAx>
        <c:axId val="4235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3591384"/>
        <c:crosses val="autoZero"/>
        <c:crossBetween val="midCat"/>
      </c:valAx>
      <c:valAx>
        <c:axId val="423591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358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2.27994313210849E-2"/>
                  <c:y val="0.76851851851851805"/>
                </c:manualLayout>
              </c:layout>
              <c:numFmt formatCode="0.00000E+00" sourceLinked="0"/>
            </c:trendlineLbl>
          </c:trendline>
          <c:xVal>
            <c:numRef>
              <c:f>Sheet1!$I$27:$I$31</c:f>
              <c:numCache>
                <c:formatCode>General</c:formatCode>
                <c:ptCount val="5"/>
                <c:pt idx="0">
                  <c:v>40784.161999999997</c:v>
                </c:pt>
                <c:pt idx="1">
                  <c:v>40824.946000000004</c:v>
                </c:pt>
                <c:pt idx="2">
                  <c:v>40865.731</c:v>
                </c:pt>
                <c:pt idx="3">
                  <c:v>40743.377999999997</c:v>
                </c:pt>
                <c:pt idx="4">
                  <c:v>40702.593999999997</c:v>
                </c:pt>
              </c:numCache>
            </c:numRef>
          </c:xVal>
          <c:yVal>
            <c:numRef>
              <c:f>Sheet1!$H$27:$H$31</c:f>
              <c:numCache>
                <c:formatCode>General</c:formatCode>
                <c:ptCount val="5"/>
                <c:pt idx="0">
                  <c:v>-10573.298453199999</c:v>
                </c:pt>
                <c:pt idx="1">
                  <c:v>-10573.2858916</c:v>
                </c:pt>
                <c:pt idx="2">
                  <c:v>-10573.248302600001</c:v>
                </c:pt>
                <c:pt idx="3">
                  <c:v>-10573.286</c:v>
                </c:pt>
                <c:pt idx="4">
                  <c:v>-10573.2478909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3168"/>
        <c:axId val="275309248"/>
      </c:scatterChart>
      <c:valAx>
        <c:axId val="27531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309248"/>
        <c:crosses val="autoZero"/>
        <c:crossBetween val="midCat"/>
      </c:valAx>
      <c:valAx>
        <c:axId val="275309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531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'bcc and melt'!$C$2</c:f>
              <c:strCache>
                <c:ptCount val="1"/>
                <c:pt idx="0">
                  <c:v>melt</c:v>
                </c:pt>
              </c:strCache>
            </c:strRef>
          </c:tx>
          <c:spPr>
            <a:ln w="47625">
              <a:noFill/>
            </a:ln>
          </c:spPr>
          <c:xVal>
            <c:numRef>
              <c:f>'bcc and melt'!$A$6:$A$12</c:f>
              <c:numCache>
                <c:formatCode>General</c:formatCode>
                <c:ptCount val="7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</c:numCache>
            </c:numRef>
          </c:xVal>
          <c:yVal>
            <c:numRef>
              <c:f>'bcc and melt'!$C$6:$C$12</c:f>
              <c:numCache>
                <c:formatCode>General</c:formatCode>
                <c:ptCount val="7"/>
                <c:pt idx="0">
                  <c:v>-10041.175869999999</c:v>
                </c:pt>
                <c:pt idx="1">
                  <c:v>-9987.6048300000002</c:v>
                </c:pt>
                <c:pt idx="2">
                  <c:v>-9940.4783299999999</c:v>
                </c:pt>
                <c:pt idx="3">
                  <c:v>-9893.4559300000001</c:v>
                </c:pt>
                <c:pt idx="4">
                  <c:v>-9847.3684599999997</c:v>
                </c:pt>
                <c:pt idx="5">
                  <c:v>-9807.2552500000002</c:v>
                </c:pt>
                <c:pt idx="6">
                  <c:v>-9758.3692499999997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'bcc and melt'!$B$2</c:f>
              <c:strCache>
                <c:ptCount val="1"/>
                <c:pt idx="0">
                  <c:v>bcc</c:v>
                </c:pt>
              </c:strCache>
            </c:strRef>
          </c:tx>
          <c:spPr>
            <a:ln w="47625">
              <a:noFill/>
            </a:ln>
          </c:spPr>
          <c:xVal>
            <c:numRef>
              <c:f>'bcc and melt'!$A$3:$A$10</c:f>
              <c:numCache>
                <c:formatCode>General</c:formatCode>
                <c:ptCount val="8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</c:numCache>
            </c:numRef>
          </c:xVal>
          <c:yVal>
            <c:numRef>
              <c:f>'bcc and melt'!$B$3:$B$10</c:f>
              <c:numCache>
                <c:formatCode>General</c:formatCode>
                <c:ptCount val="8"/>
                <c:pt idx="0">
                  <c:v>-10345.784530000001</c:v>
                </c:pt>
                <c:pt idx="1">
                  <c:v>-10305.393669999999</c:v>
                </c:pt>
                <c:pt idx="2">
                  <c:v>-10251.884889999999</c:v>
                </c:pt>
                <c:pt idx="3">
                  <c:v>-10177.703799999999</c:v>
                </c:pt>
                <c:pt idx="4">
                  <c:v>-9990.4865399999999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08464"/>
        <c:axId val="275310816"/>
      </c:scatterChart>
      <c:valAx>
        <c:axId val="275308464"/>
        <c:scaling>
          <c:orientation val="minMax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5310816"/>
        <c:crosses val="autoZero"/>
        <c:crossBetween val="midCat"/>
      </c:valAx>
      <c:valAx>
        <c:axId val="275310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530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'bccU vs T'!$A$4:$A$16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1000</c:v>
                </c:pt>
                <c:pt idx="12">
                  <c:v>1100</c:v>
                </c:pt>
              </c:numCache>
            </c:numRef>
          </c:xVal>
          <c:yVal>
            <c:numRef>
              <c:f>'bccU vs T'!$D$4:$D$16</c:f>
              <c:numCache>
                <c:formatCode>General</c:formatCode>
                <c:ptCount val="13"/>
                <c:pt idx="0">
                  <c:v>-5.3441821475999998</c:v>
                </c:pt>
                <c:pt idx="1">
                  <c:v>-5.3324131738281251</c:v>
                </c:pt>
                <c:pt idx="2">
                  <c:v>-5.3190920019531251</c:v>
                </c:pt>
                <c:pt idx="3">
                  <c:v>-5.3055889550781252</c:v>
                </c:pt>
                <c:pt idx="4">
                  <c:v>-5.2912427929687498</c:v>
                </c:pt>
                <c:pt idx="5">
                  <c:v>-5.2766402539062502</c:v>
                </c:pt>
                <c:pt idx="6">
                  <c:v>-5.2612109082031253</c:v>
                </c:pt>
                <c:pt idx="7">
                  <c:v>-5.2459045214843751</c:v>
                </c:pt>
                <c:pt idx="8">
                  <c:v>-5.2281074609375002</c:v>
                </c:pt>
                <c:pt idx="9">
                  <c:v>-5.2115845996093748</c:v>
                </c:pt>
                <c:pt idx="10">
                  <c:v>-5.1909713867187497</c:v>
                </c:pt>
                <c:pt idx="11">
                  <c:v>-5.1936376464843752</c:v>
                </c:pt>
                <c:pt idx="12">
                  <c:v>-5.1709852343750002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06112"/>
        <c:axId val="275306504"/>
      </c:scatterChart>
      <c:valAx>
        <c:axId val="2753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306504"/>
        <c:crosses val="autoZero"/>
        <c:crossBetween val="midCat"/>
      </c:valAx>
      <c:valAx>
        <c:axId val="275306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530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'bccU vs T'!$A$4:$A$16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1000</c:v>
                </c:pt>
                <c:pt idx="12">
                  <c:v>1100</c:v>
                </c:pt>
              </c:numCache>
            </c:numRef>
          </c:xVal>
          <c:yVal>
            <c:numRef>
              <c:f>'bccU vs T'!$F$4:$F$16</c:f>
              <c:numCache>
                <c:formatCode>General</c:formatCode>
                <c:ptCount val="13"/>
                <c:pt idx="0">
                  <c:v>3.4691636206173078</c:v>
                </c:pt>
                <c:pt idx="1">
                  <c:v>3.4748023513648083</c:v>
                </c:pt>
                <c:pt idx="2">
                  <c:v>3.4793964472682424</c:v>
                </c:pt>
                <c:pt idx="3">
                  <c:v>3.4836337870504899</c:v>
                </c:pt>
                <c:pt idx="4">
                  <c:v>3.4874549642398853</c:v>
                </c:pt>
                <c:pt idx="5">
                  <c:v>3.4912999448640725</c:v>
                </c:pt>
                <c:pt idx="6">
                  <c:v>3.4951661768195965</c:v>
                </c:pt>
                <c:pt idx="7">
                  <c:v>3.4987702290939264</c:v>
                </c:pt>
                <c:pt idx="8">
                  <c:v>3.5033382398830613</c:v>
                </c:pt>
                <c:pt idx="9">
                  <c:v>3.5070297636712846</c:v>
                </c:pt>
                <c:pt idx="10">
                  <c:v>3.5131618545060594</c:v>
                </c:pt>
                <c:pt idx="11">
                  <c:v>3.510873635484951</c:v>
                </c:pt>
                <c:pt idx="12">
                  <c:v>3.5170098830340528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1600"/>
        <c:axId val="275311992"/>
      </c:scatterChart>
      <c:valAx>
        <c:axId val="27531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311992"/>
        <c:crosses val="autoZero"/>
        <c:crossBetween val="midCat"/>
      </c:valAx>
      <c:valAx>
        <c:axId val="275311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5311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2</xdr:row>
      <xdr:rowOff>0</xdr:rowOff>
    </xdr:from>
    <xdr:to>
      <xdr:col>15</xdr:col>
      <xdr:colOff>406400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787400</xdr:colOff>
      <xdr:row>24</xdr:row>
      <xdr:rowOff>0</xdr:rowOff>
    </xdr:from>
    <xdr:to>
      <xdr:col>15</xdr:col>
      <xdr:colOff>406400</xdr:colOff>
      <xdr:row>38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101600</xdr:rowOff>
    </xdr:from>
    <xdr:to>
      <xdr:col>10</xdr:col>
      <xdr:colOff>228600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18</xdr:row>
      <xdr:rowOff>63500</xdr:rowOff>
    </xdr:from>
    <xdr:to>
      <xdr:col>5</xdr:col>
      <xdr:colOff>774700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31</xdr:row>
      <xdr:rowOff>127000</xdr:rowOff>
    </xdr:from>
    <xdr:to>
      <xdr:col>5</xdr:col>
      <xdr:colOff>749300</xdr:colOff>
      <xdr:row>43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topLeftCell="A28" zoomScale="70" zoomScaleNormal="70" workbookViewId="0">
      <selection activeCell="J20" sqref="J20"/>
    </sheetView>
  </sheetViews>
  <sheetFormatPr defaultColWidth="11" defaultRowHeight="15.75" x14ac:dyDescent="0.25"/>
  <sheetData>
    <row r="2" spans="1:17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x14ac:dyDescent="0.25">
      <c r="A3" s="5" t="s">
        <v>0</v>
      </c>
      <c r="B3" s="6" t="s">
        <v>1</v>
      </c>
      <c r="C3" s="6" t="s">
        <v>4</v>
      </c>
      <c r="D3" s="6" t="s">
        <v>2</v>
      </c>
      <c r="E3" s="6" t="s">
        <v>3</v>
      </c>
      <c r="F3" s="6"/>
      <c r="G3" s="6"/>
      <c r="H3" s="6" t="s">
        <v>5</v>
      </c>
      <c r="I3" s="6"/>
      <c r="J3" s="6"/>
      <c r="K3" s="6"/>
      <c r="L3" s="6"/>
      <c r="M3" s="6"/>
      <c r="N3" s="6"/>
      <c r="O3" s="6"/>
      <c r="P3" s="6"/>
      <c r="Q3" s="7"/>
    </row>
    <row r="4" spans="1:17" x14ac:dyDescent="0.25">
      <c r="A4" s="5">
        <v>0</v>
      </c>
      <c r="B4" s="6">
        <v>-10430.977000000001</v>
      </c>
      <c r="C4" s="6">
        <f>B4/2000</f>
        <v>-5.2154885000000002</v>
      </c>
      <c r="D4" s="6">
        <v>39416.050000000003</v>
      </c>
      <c r="E4" s="6">
        <f>(D4^(1/3))/10</f>
        <v>3.4032279033706345</v>
      </c>
      <c r="F4" s="6"/>
      <c r="G4" s="6"/>
      <c r="H4" s="6" t="s">
        <v>1</v>
      </c>
      <c r="I4" s="6" t="s">
        <v>2</v>
      </c>
      <c r="J4" s="6"/>
      <c r="K4" s="6"/>
      <c r="L4" s="6"/>
      <c r="M4" s="6"/>
      <c r="N4" s="6"/>
      <c r="O4" s="6"/>
      <c r="P4" s="6"/>
      <c r="Q4" s="7"/>
    </row>
    <row r="5" spans="1:17" x14ac:dyDescent="0.25">
      <c r="A5" s="5">
        <v>600</v>
      </c>
      <c r="B5" s="6">
        <v>-10340.733260000001</v>
      </c>
      <c r="C5" s="6">
        <f>B5/2000</f>
        <v>-5.1703666300000002</v>
      </c>
      <c r="D5" s="6">
        <v>39927.062420000002</v>
      </c>
      <c r="E5" s="6">
        <f>(D5^(1/3))/10</f>
        <v>3.4178719368255406</v>
      </c>
      <c r="F5" s="6"/>
      <c r="G5" s="6">
        <v>0</v>
      </c>
      <c r="H5" s="6">
        <v>-10430.977000000001</v>
      </c>
      <c r="I5" s="6">
        <v>39416.050000000003</v>
      </c>
      <c r="J5" s="6"/>
      <c r="K5" s="6"/>
      <c r="L5" s="6"/>
      <c r="M5" s="6"/>
      <c r="N5" s="6"/>
      <c r="O5" s="6"/>
      <c r="P5" s="6"/>
      <c r="Q5" s="7"/>
    </row>
    <row r="6" spans="1:17" x14ac:dyDescent="0.25">
      <c r="A6" s="5">
        <v>1000</v>
      </c>
      <c r="B6" s="6">
        <v>-10222.518830000001</v>
      </c>
      <c r="C6" s="6">
        <f>B6/2000</f>
        <v>-5.1112594150000001</v>
      </c>
      <c r="D6" s="6">
        <v>40502.629659999999</v>
      </c>
      <c r="E6" s="6">
        <f>(D6^(1/3))/10</f>
        <v>3.4342170522058368</v>
      </c>
      <c r="F6" s="6"/>
      <c r="G6" s="6">
        <v>1.0009999999999999</v>
      </c>
      <c r="H6" s="6">
        <v>-10430.959000000001</v>
      </c>
      <c r="I6" s="6">
        <v>39455.466</v>
      </c>
      <c r="J6" s="6"/>
      <c r="K6" s="6"/>
      <c r="L6" s="6"/>
      <c r="M6" s="6"/>
      <c r="N6" s="6"/>
      <c r="O6" s="6"/>
      <c r="P6" s="6"/>
      <c r="Q6" s="7"/>
    </row>
    <row r="7" spans="1:17" x14ac:dyDescent="0.25">
      <c r="A7" s="5"/>
      <c r="B7" s="6"/>
      <c r="C7" s="6"/>
      <c r="D7" s="6"/>
      <c r="E7" s="6"/>
      <c r="F7" s="6"/>
      <c r="G7" s="6">
        <v>1.002</v>
      </c>
      <c r="H7" s="6">
        <v>-10430.906000000001</v>
      </c>
      <c r="I7" s="6">
        <v>39494.881999999998</v>
      </c>
      <c r="J7" s="6"/>
      <c r="K7" s="6"/>
      <c r="L7" s="6"/>
      <c r="M7" s="6"/>
      <c r="N7" s="6"/>
      <c r="O7" s="6"/>
      <c r="P7" s="6"/>
      <c r="Q7" s="7"/>
    </row>
    <row r="8" spans="1:17" x14ac:dyDescent="0.25">
      <c r="A8" s="5"/>
      <c r="B8" s="6"/>
      <c r="C8" s="6"/>
      <c r="D8" s="6"/>
      <c r="E8" s="6"/>
      <c r="F8" s="6"/>
      <c r="G8" s="6">
        <v>0.999</v>
      </c>
      <c r="H8" s="6">
        <v>-10430.959000000001</v>
      </c>
      <c r="I8" s="6">
        <v>39376.633999999998</v>
      </c>
      <c r="J8" s="6"/>
      <c r="K8" s="6"/>
      <c r="L8" s="6"/>
      <c r="M8" s="6"/>
      <c r="N8" s="6"/>
      <c r="O8" s="6"/>
      <c r="P8" s="6"/>
      <c r="Q8" s="7"/>
    </row>
    <row r="9" spans="1:17" x14ac:dyDescent="0.25">
      <c r="A9" s="5"/>
      <c r="B9" s="6"/>
      <c r="C9" s="6"/>
      <c r="D9" s="6"/>
      <c r="E9" s="6"/>
      <c r="F9" s="6"/>
      <c r="G9" s="6">
        <v>0.998</v>
      </c>
      <c r="H9" s="6">
        <v>-10430.906000000001</v>
      </c>
      <c r="I9" s="6">
        <v>39337.218000000001</v>
      </c>
      <c r="J9" s="6"/>
      <c r="K9" s="6"/>
      <c r="L9" s="6"/>
      <c r="M9" s="6"/>
      <c r="N9" s="6"/>
      <c r="O9" s="6"/>
      <c r="P9" s="6"/>
      <c r="Q9" s="7"/>
    </row>
    <row r="10" spans="1:17" x14ac:dyDescent="0.25">
      <c r="A10" s="5"/>
      <c r="B10" s="6" t="s">
        <v>13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1:17" x14ac:dyDescent="0.25">
      <c r="A11" s="5"/>
      <c r="B11" s="6"/>
      <c r="C11" s="6"/>
      <c r="D11" s="6"/>
      <c r="E11" s="6"/>
      <c r="F11" s="6"/>
      <c r="G11" s="6" t="s">
        <v>6</v>
      </c>
      <c r="H11" s="6">
        <f>2*(1.14019*10^-5)*I5*160.218</f>
        <v>144.00966154557585</v>
      </c>
      <c r="I11" s="6"/>
      <c r="J11" s="6"/>
      <c r="K11" s="6"/>
      <c r="L11" s="6"/>
      <c r="M11" s="6"/>
      <c r="N11" s="6"/>
      <c r="O11" s="6"/>
      <c r="P11" s="6"/>
      <c r="Q11" s="7"/>
    </row>
    <row r="12" spans="1:17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1:17" x14ac:dyDescent="0.25">
      <c r="A13" s="5"/>
      <c r="B13" s="6"/>
      <c r="C13" s="6"/>
      <c r="D13" s="6"/>
      <c r="E13" s="6"/>
      <c r="F13" s="6"/>
      <c r="G13" s="6" t="s">
        <v>7</v>
      </c>
      <c r="H13" s="6"/>
      <c r="I13" s="6"/>
      <c r="J13" s="6"/>
      <c r="K13" s="6"/>
      <c r="L13" s="6"/>
      <c r="M13" s="6"/>
      <c r="N13" s="6"/>
      <c r="O13" s="6"/>
      <c r="P13" s="6"/>
      <c r="Q13" s="7"/>
    </row>
    <row r="14" spans="1:17" x14ac:dyDescent="0.25">
      <c r="A14" s="5"/>
      <c r="B14" s="6"/>
      <c r="C14" s="6"/>
      <c r="D14" s="6"/>
      <c r="E14" s="6"/>
      <c r="F14" s="6"/>
      <c r="G14" s="6">
        <v>-10430.537</v>
      </c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1:17" x14ac:dyDescent="0.25">
      <c r="A15" s="5"/>
      <c r="B15" s="6"/>
      <c r="C15" s="6"/>
      <c r="D15" s="6"/>
      <c r="E15" s="6"/>
      <c r="F15" s="6"/>
      <c r="G15" s="6">
        <f>G14-H5</f>
        <v>0.44000000000050932</v>
      </c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1:17" x14ac:dyDescent="0.25">
      <c r="A16" s="5"/>
      <c r="B16" s="6"/>
      <c r="C16" s="6"/>
      <c r="D16" s="6"/>
      <c r="E16" s="6"/>
      <c r="F16" s="6"/>
      <c r="G16" s="6">
        <f>G15/(0.01^2)/I5</f>
        <v>0.11162965340274059</v>
      </c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1:17" x14ac:dyDescent="0.25">
      <c r="A17" s="5"/>
      <c r="B17" s="6"/>
      <c r="C17" s="6"/>
      <c r="D17" s="6"/>
      <c r="E17" s="6"/>
      <c r="F17" s="6"/>
      <c r="G17" s="6">
        <f>G16*160.218</f>
        <v>17.885079808880292</v>
      </c>
      <c r="H17" s="6">
        <f>H11-G17</f>
        <v>126.12458173669556</v>
      </c>
      <c r="I17" s="6" t="s">
        <v>8</v>
      </c>
      <c r="J17" s="6"/>
      <c r="K17" s="6"/>
      <c r="L17" s="6"/>
      <c r="M17" s="6"/>
      <c r="N17" s="6"/>
      <c r="O17" s="6"/>
      <c r="P17" s="6"/>
      <c r="Q17" s="7"/>
    </row>
    <row r="18" spans="1:17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1:17" x14ac:dyDescent="0.25">
      <c r="A19" s="5"/>
      <c r="B19" s="6"/>
      <c r="C19" s="6"/>
      <c r="D19" s="6"/>
      <c r="E19" s="6"/>
      <c r="F19" s="6"/>
      <c r="G19" s="6" t="s">
        <v>9</v>
      </c>
      <c r="H19" s="6"/>
      <c r="I19" s="6"/>
      <c r="J19" s="6" t="s">
        <v>11</v>
      </c>
      <c r="K19" s="6"/>
      <c r="L19" s="6" t="s">
        <v>12</v>
      </c>
      <c r="M19" s="6"/>
      <c r="N19" s="6"/>
      <c r="O19" s="6"/>
      <c r="P19" s="6"/>
      <c r="Q19" s="7"/>
    </row>
    <row r="20" spans="1:17" x14ac:dyDescent="0.25">
      <c r="A20" s="5"/>
      <c r="B20" s="6"/>
      <c r="C20" s="6"/>
      <c r="D20" s="6"/>
      <c r="E20" s="6"/>
      <c r="F20" s="6"/>
      <c r="G20" s="6">
        <v>-10430.347</v>
      </c>
      <c r="H20" s="6"/>
      <c r="I20" s="6"/>
      <c r="J20" s="6">
        <f>(1/3)*(H11+2*H17)</f>
        <v>132.0862750063223</v>
      </c>
      <c r="K20" s="6"/>
      <c r="L20" s="6">
        <v>-10424.732</v>
      </c>
      <c r="M20" s="6">
        <f>L20-1999*C4</f>
        <v>1.0295115000008082</v>
      </c>
      <c r="N20" s="6"/>
      <c r="O20" s="6"/>
      <c r="P20" s="6"/>
      <c r="Q20" s="7"/>
    </row>
    <row r="21" spans="1:17" x14ac:dyDescent="0.25">
      <c r="A21" s="5"/>
      <c r="B21" s="6"/>
      <c r="C21" s="6"/>
      <c r="D21" s="6"/>
      <c r="E21" s="6"/>
      <c r="F21" s="6"/>
      <c r="G21" s="6">
        <f>((G20-H5)*2)/(I5*(0.01^2))</f>
        <v>0.31966673474435847</v>
      </c>
      <c r="H21" s="6"/>
      <c r="I21" s="6"/>
      <c r="J21" s="6"/>
      <c r="K21" s="6"/>
      <c r="L21" s="6"/>
      <c r="M21" s="6"/>
      <c r="N21" s="6"/>
      <c r="O21" s="6"/>
      <c r="P21" s="6"/>
      <c r="Q21" s="7"/>
    </row>
    <row r="22" spans="1:17" x14ac:dyDescent="0.25">
      <c r="A22" s="5"/>
      <c r="B22" s="6"/>
      <c r="C22" s="6"/>
      <c r="D22" s="6"/>
      <c r="E22" s="6"/>
      <c r="F22" s="6"/>
      <c r="G22" s="6">
        <f>G21*160.218</f>
        <v>51.216364907271625</v>
      </c>
      <c r="H22" s="6" t="s">
        <v>10</v>
      </c>
      <c r="I22" s="6"/>
      <c r="J22" s="6"/>
      <c r="K22" s="6"/>
      <c r="L22" s="6"/>
      <c r="M22" s="6"/>
      <c r="N22" s="6"/>
      <c r="O22" s="6"/>
      <c r="P22" s="6"/>
      <c r="Q22" s="7"/>
    </row>
    <row r="23" spans="1:17" x14ac:dyDescent="0.2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t="s">
        <v>0</v>
      </c>
      <c r="B25" t="s">
        <v>1</v>
      </c>
      <c r="C25" t="s">
        <v>4</v>
      </c>
      <c r="D25" t="s">
        <v>2</v>
      </c>
      <c r="E25" t="s">
        <v>3</v>
      </c>
      <c r="H25" t="s">
        <v>5</v>
      </c>
    </row>
    <row r="26" spans="1:17" x14ac:dyDescent="0.25">
      <c r="A26">
        <v>0</v>
      </c>
      <c r="B26">
        <v>-10573.298453199999</v>
      </c>
      <c r="C26">
        <f>B26/2000</f>
        <v>-5.2866492265999998</v>
      </c>
      <c r="D26">
        <v>40784.161999999997</v>
      </c>
      <c r="E26">
        <f>(D26^(1/3))/10</f>
        <v>3.442155726949939</v>
      </c>
      <c r="H26" t="s">
        <v>1</v>
      </c>
      <c r="I26" t="s">
        <v>2</v>
      </c>
    </row>
    <row r="27" spans="1:17" x14ac:dyDescent="0.25">
      <c r="A27">
        <v>100</v>
      </c>
      <c r="B27">
        <v>-10547.76865</v>
      </c>
      <c r="C27">
        <f>B27/2000</f>
        <v>-5.273884325</v>
      </c>
      <c r="D27">
        <v>40180.345229999999</v>
      </c>
      <c r="E27">
        <f>(D27^(1/3))/10</f>
        <v>3.4250839549633754</v>
      </c>
      <c r="G27">
        <v>0</v>
      </c>
      <c r="H27">
        <v>-10573.298453199999</v>
      </c>
      <c r="I27">
        <v>40784.161999999997</v>
      </c>
    </row>
    <row r="28" spans="1:17" x14ac:dyDescent="0.25">
      <c r="A28">
        <v>200</v>
      </c>
      <c r="B28">
        <v>-10525.44659</v>
      </c>
      <c r="C28">
        <f t="shared" ref="C28:C34" si="0">B28/2000</f>
        <v>-5.2627232949999998</v>
      </c>
      <c r="D28">
        <v>40886.317690000003</v>
      </c>
      <c r="E28">
        <f t="shared" ref="E28:E33" si="1">(D28^(1/3))/10</f>
        <v>3.4450272878119774</v>
      </c>
      <c r="G28">
        <v>1.0009999999999999</v>
      </c>
      <c r="H28">
        <v>-10573.2858916</v>
      </c>
      <c r="I28">
        <v>40824.946000000004</v>
      </c>
    </row>
    <row r="29" spans="1:17" x14ac:dyDescent="0.25">
      <c r="A29">
        <v>400</v>
      </c>
      <c r="B29">
        <v>-10456.949839999999</v>
      </c>
      <c r="C29">
        <f t="shared" si="0"/>
        <v>-5.22847492</v>
      </c>
      <c r="D29">
        <v>41185.862229999999</v>
      </c>
      <c r="E29">
        <f t="shared" si="1"/>
        <v>3.4534199016795384</v>
      </c>
      <c r="G29">
        <v>1.002</v>
      </c>
      <c r="H29">
        <v>-10573.248302600001</v>
      </c>
      <c r="I29">
        <v>40865.731</v>
      </c>
    </row>
    <row r="30" spans="1:17" x14ac:dyDescent="0.25">
      <c r="A30">
        <v>600</v>
      </c>
      <c r="B30">
        <v>-10382.444170000001</v>
      </c>
      <c r="C30">
        <f t="shared" si="0"/>
        <v>-5.1912220850000006</v>
      </c>
      <c r="D30">
        <v>41805.630620000004</v>
      </c>
      <c r="E30">
        <f t="shared" si="1"/>
        <v>3.4706561839897461</v>
      </c>
      <c r="G30">
        <v>0.999</v>
      </c>
      <c r="H30">
        <v>-10573.286</v>
      </c>
      <c r="I30">
        <v>40743.377999999997</v>
      </c>
    </row>
    <row r="31" spans="1:17" x14ac:dyDescent="0.25">
      <c r="A31">
        <v>700</v>
      </c>
      <c r="B31">
        <v>-10345.784530000001</v>
      </c>
      <c r="C31">
        <f t="shared" si="0"/>
        <v>-5.1728922650000007</v>
      </c>
      <c r="D31">
        <v>42037.600059999997</v>
      </c>
      <c r="E31">
        <f t="shared" si="1"/>
        <v>3.4770636276447737</v>
      </c>
      <c r="G31">
        <v>0.998</v>
      </c>
      <c r="H31">
        <v>-10573.2478909</v>
      </c>
      <c r="I31">
        <v>40702.593999999997</v>
      </c>
    </row>
    <row r="32" spans="1:17" x14ac:dyDescent="0.25">
      <c r="A32">
        <v>800</v>
      </c>
      <c r="B32">
        <v>-10305.393669999999</v>
      </c>
      <c r="C32">
        <f t="shared" si="0"/>
        <v>-5.1526968349999995</v>
      </c>
      <c r="D32">
        <v>42282.826930000003</v>
      </c>
      <c r="E32">
        <f t="shared" si="1"/>
        <v>3.4838116878120253</v>
      </c>
    </row>
    <row r="33" spans="1:14" x14ac:dyDescent="0.25">
      <c r="A33">
        <v>900</v>
      </c>
      <c r="B33">
        <v>-10251.884889999999</v>
      </c>
      <c r="C33">
        <f t="shared" si="0"/>
        <v>-5.1259424449999997</v>
      </c>
      <c r="D33">
        <v>42644.340759999999</v>
      </c>
      <c r="E33">
        <f t="shared" si="1"/>
        <v>3.4937122689849018</v>
      </c>
      <c r="G33" t="s">
        <v>6</v>
      </c>
      <c r="H33">
        <f>2*(7.57551*10^-6)*I27*160.218</f>
        <v>99.002171583842056</v>
      </c>
    </row>
    <row r="34" spans="1:14" x14ac:dyDescent="0.25">
      <c r="A34">
        <v>1000</v>
      </c>
      <c r="B34">
        <v>-10177.703799999999</v>
      </c>
      <c r="C34">
        <f t="shared" si="0"/>
        <v>-5.0888518999999999</v>
      </c>
      <c r="D34">
        <v>43137.015229999997</v>
      </c>
      <c r="E34">
        <f>(D34^(1/3))/10</f>
        <v>3.507115191762491</v>
      </c>
    </row>
    <row r="35" spans="1:14" x14ac:dyDescent="0.25">
      <c r="G35" t="s">
        <v>7</v>
      </c>
    </row>
    <row r="36" spans="1:14" x14ac:dyDescent="0.25">
      <c r="G36">
        <v>-10573.868791299999</v>
      </c>
    </row>
    <row r="37" spans="1:14" x14ac:dyDescent="0.25">
      <c r="B37" t="s">
        <v>14</v>
      </c>
      <c r="C37" t="s">
        <v>18</v>
      </c>
      <c r="G37">
        <f>G36-H27</f>
        <v>-0.57033810000029916</v>
      </c>
    </row>
    <row r="38" spans="1:14" x14ac:dyDescent="0.25">
      <c r="B38" t="s">
        <v>15</v>
      </c>
      <c r="C38" t="s">
        <v>17</v>
      </c>
      <c r="G38">
        <f>G37/(0.01^2)/I27</f>
        <v>-0.13984303514690316</v>
      </c>
    </row>
    <row r="39" spans="1:14" x14ac:dyDescent="0.25">
      <c r="C39" t="s">
        <v>16</v>
      </c>
      <c r="G39">
        <f>G38*160.218</f>
        <v>-22.40537140516653</v>
      </c>
      <c r="H39">
        <f>H33-G39</f>
        <v>121.40754298900859</v>
      </c>
      <c r="I39" t="s">
        <v>8</v>
      </c>
    </row>
    <row r="41" spans="1:14" x14ac:dyDescent="0.25">
      <c r="G41" t="s">
        <v>9</v>
      </c>
      <c r="J41" t="s">
        <v>11</v>
      </c>
      <c r="L41" t="s">
        <v>12</v>
      </c>
    </row>
    <row r="42" spans="1:14" x14ac:dyDescent="0.25">
      <c r="G42">
        <v>-10572.673247299999</v>
      </c>
      <c r="J42">
        <f>(1/3)*(H33+2*H39)</f>
        <v>113.93908585395309</v>
      </c>
      <c r="L42">
        <v>-10566.375385900001</v>
      </c>
      <c r="M42">
        <f>L42-1999*$C$26</f>
        <v>1.6364180733980902</v>
      </c>
      <c r="N42" t="s">
        <v>21</v>
      </c>
    </row>
    <row r="43" spans="1:14" x14ac:dyDescent="0.25">
      <c r="G43">
        <f>((G42-H27)*2)/(I27*(0.01^2))</f>
        <v>0.30659249539066435</v>
      </c>
      <c r="L43">
        <v>-10566.6893181</v>
      </c>
      <c r="M43">
        <f>L43-1999*$C$26</f>
        <v>1.3224858733992733</v>
      </c>
      <c r="N43" t="s">
        <v>24</v>
      </c>
    </row>
    <row r="44" spans="1:14" x14ac:dyDescent="0.25">
      <c r="G44">
        <f>G43*160.218</f>
        <v>49.12163642650146</v>
      </c>
      <c r="H44" t="s">
        <v>10</v>
      </c>
      <c r="L44">
        <v>-10566.8480058</v>
      </c>
      <c r="M44">
        <f>L44-1999*$C$26</f>
        <v>1.1637981733983906</v>
      </c>
      <c r="N44" t="s">
        <v>27</v>
      </c>
    </row>
    <row r="46" spans="1:14" x14ac:dyDescent="0.25">
      <c r="L46" t="s">
        <v>19</v>
      </c>
    </row>
    <row r="47" spans="1:14" x14ac:dyDescent="0.25">
      <c r="M47">
        <f>L47-2001*$C$26</f>
        <v>10578.585102426599</v>
      </c>
    </row>
    <row r="48" spans="1:14" x14ac:dyDescent="0.25">
      <c r="M48">
        <f>L48-2001*$C$26</f>
        <v>10578.585102426599</v>
      </c>
    </row>
    <row r="49" spans="12:14" x14ac:dyDescent="0.25">
      <c r="L49" t="s">
        <v>20</v>
      </c>
    </row>
    <row r="50" spans="12:14" x14ac:dyDescent="0.25">
      <c r="L50">
        <v>-10565.893463799999</v>
      </c>
      <c r="M50">
        <f t="shared" ref="M50:M57" si="2">L50-2001*$C$26</f>
        <v>12.691638626600252</v>
      </c>
      <c r="N50" t="s">
        <v>21</v>
      </c>
    </row>
    <row r="51" spans="12:14" x14ac:dyDescent="0.25">
      <c r="L51">
        <v>-10565.893463799999</v>
      </c>
      <c r="M51">
        <f t="shared" si="2"/>
        <v>12.691638626600252</v>
      </c>
      <c r="N51" t="s">
        <v>22</v>
      </c>
    </row>
    <row r="52" spans="12:14" x14ac:dyDescent="0.25">
      <c r="L52">
        <v>-10568.9714957</v>
      </c>
      <c r="M52">
        <f t="shared" si="2"/>
        <v>9.6136067265997553</v>
      </c>
      <c r="N52" t="s">
        <v>23</v>
      </c>
    </row>
    <row r="53" spans="12:14" x14ac:dyDescent="0.25">
      <c r="L53">
        <v>-10575.266313100001</v>
      </c>
      <c r="M53">
        <f t="shared" si="2"/>
        <v>3.3187893265985622</v>
      </c>
      <c r="N53" t="s">
        <v>24</v>
      </c>
    </row>
    <row r="54" spans="12:14" x14ac:dyDescent="0.25">
      <c r="L54">
        <v>-10575.266313100001</v>
      </c>
      <c r="M54">
        <f t="shared" si="2"/>
        <v>3.3187893265985622</v>
      </c>
      <c r="N54" t="s">
        <v>25</v>
      </c>
    </row>
    <row r="55" spans="12:14" x14ac:dyDescent="0.25">
      <c r="L55">
        <v>-10576.2370312</v>
      </c>
      <c r="M55">
        <f t="shared" si="2"/>
        <v>2.3480712265991315</v>
      </c>
      <c r="N55" t="s">
        <v>26</v>
      </c>
    </row>
    <row r="56" spans="12:14" x14ac:dyDescent="0.25">
      <c r="L56">
        <v>-10576.6062729</v>
      </c>
      <c r="M56">
        <f t="shared" si="2"/>
        <v>1.9788295265989291</v>
      </c>
      <c r="N56" t="s">
        <v>27</v>
      </c>
    </row>
    <row r="57" spans="12:14" x14ac:dyDescent="0.25">
      <c r="L57">
        <v>-10576.855535999999</v>
      </c>
      <c r="M57">
        <f t="shared" si="2"/>
        <v>1.7295664266002859</v>
      </c>
      <c r="N57" t="s">
        <v>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D19" sqref="D19"/>
    </sheetView>
  </sheetViews>
  <sheetFormatPr defaultColWidth="11" defaultRowHeight="15.75" x14ac:dyDescent="0.25"/>
  <sheetData>
    <row r="2" spans="1:3" x14ac:dyDescent="0.25">
      <c r="B2" t="s">
        <v>29</v>
      </c>
      <c r="C2" t="s">
        <v>30</v>
      </c>
    </row>
    <row r="3" spans="1:3" x14ac:dyDescent="0.25">
      <c r="A3">
        <v>700</v>
      </c>
      <c r="B3">
        <v>-10345.784530000001</v>
      </c>
    </row>
    <row r="4" spans="1:3" x14ac:dyDescent="0.25">
      <c r="A4">
        <v>800</v>
      </c>
      <c r="B4">
        <v>-10305.393669999999</v>
      </c>
    </row>
    <row r="5" spans="1:3" x14ac:dyDescent="0.25">
      <c r="A5">
        <v>900</v>
      </c>
      <c r="B5">
        <v>-10251.884889999999</v>
      </c>
    </row>
    <row r="6" spans="1:3" x14ac:dyDescent="0.25">
      <c r="A6">
        <v>1000</v>
      </c>
      <c r="B6">
        <v>-10177.703799999999</v>
      </c>
      <c r="C6">
        <v>-10041.175869999999</v>
      </c>
    </row>
    <row r="7" spans="1:3" x14ac:dyDescent="0.25">
      <c r="A7">
        <v>1100</v>
      </c>
      <c r="B7">
        <v>-9990.4865399999999</v>
      </c>
      <c r="C7">
        <v>-9987.6048300000002</v>
      </c>
    </row>
    <row r="8" spans="1:3" x14ac:dyDescent="0.25">
      <c r="A8">
        <v>1200</v>
      </c>
      <c r="C8">
        <v>-9940.4783299999999</v>
      </c>
    </row>
    <row r="9" spans="1:3" x14ac:dyDescent="0.25">
      <c r="A9">
        <v>1300</v>
      </c>
      <c r="C9">
        <v>-9893.4559300000001</v>
      </c>
    </row>
    <row r="10" spans="1:3" x14ac:dyDescent="0.25">
      <c r="A10">
        <v>1400</v>
      </c>
      <c r="C10">
        <v>-9847.3684599999997</v>
      </c>
    </row>
    <row r="11" spans="1:3" x14ac:dyDescent="0.25">
      <c r="A11">
        <v>1500</v>
      </c>
      <c r="C11">
        <v>-9807.2552500000002</v>
      </c>
    </row>
    <row r="12" spans="1:3" x14ac:dyDescent="0.25">
      <c r="A12">
        <v>1600</v>
      </c>
      <c r="C12">
        <v>-9758.3692499999997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2"/>
  <sheetViews>
    <sheetView tabSelected="1" topLeftCell="A4" zoomScale="50" zoomScaleNormal="50" workbookViewId="0">
      <selection activeCell="H37" sqref="H37"/>
    </sheetView>
  </sheetViews>
  <sheetFormatPr defaultColWidth="11" defaultRowHeight="15.75" x14ac:dyDescent="0.25"/>
  <sheetData>
    <row r="4" spans="1:13" x14ac:dyDescent="0.25">
      <c r="A4" t="s">
        <v>31</v>
      </c>
      <c r="B4" t="s">
        <v>1</v>
      </c>
      <c r="C4" t="s">
        <v>4</v>
      </c>
      <c r="D4" t="s">
        <v>2</v>
      </c>
      <c r="E4" t="s">
        <v>3</v>
      </c>
    </row>
    <row r="5" spans="1:13" x14ac:dyDescent="0.25">
      <c r="A5">
        <v>0</v>
      </c>
      <c r="B5">
        <v>-10573.298453199999</v>
      </c>
      <c r="C5">
        <f>B5/2000</f>
        <v>-5.2866492265999998</v>
      </c>
      <c r="D5">
        <v>40784.161999999997</v>
      </c>
      <c r="E5">
        <f>(D5^(1/3))/10</f>
        <v>3.442155726949939</v>
      </c>
    </row>
    <row r="6" spans="1:13" x14ac:dyDescent="0.25">
      <c r="A6">
        <v>100</v>
      </c>
      <c r="B6">
        <v>-10547.76865</v>
      </c>
      <c r="C6">
        <f>B6/2000</f>
        <v>-5.273884325</v>
      </c>
      <c r="D6">
        <v>40180.345229999999</v>
      </c>
      <c r="E6">
        <f>(D6^(1/3))/10</f>
        <v>3.4250839549633754</v>
      </c>
    </row>
    <row r="7" spans="1:13" x14ac:dyDescent="0.25">
      <c r="A7">
        <v>200</v>
      </c>
      <c r="B7">
        <v>-10525.44659</v>
      </c>
      <c r="C7">
        <f t="shared" ref="C7:C13" si="0">B7/2000</f>
        <v>-5.2627232949999998</v>
      </c>
      <c r="D7">
        <v>40886.317690000003</v>
      </c>
      <c r="E7">
        <f t="shared" ref="E7:E12" si="1">(D7^(1/3))/10</f>
        <v>3.4450272878119774</v>
      </c>
    </row>
    <row r="8" spans="1:13" x14ac:dyDescent="0.25">
      <c r="A8">
        <v>400</v>
      </c>
      <c r="B8">
        <v>-10456.949839999999</v>
      </c>
      <c r="C8">
        <f t="shared" si="0"/>
        <v>-5.22847492</v>
      </c>
      <c r="D8">
        <v>41185.862229999999</v>
      </c>
      <c r="E8">
        <f t="shared" si="1"/>
        <v>3.4534199016795384</v>
      </c>
    </row>
    <row r="9" spans="1:13" x14ac:dyDescent="0.25">
      <c r="A9">
        <v>600</v>
      </c>
      <c r="B9">
        <v>-10382.444170000001</v>
      </c>
      <c r="C9">
        <f t="shared" si="0"/>
        <v>-5.1912220850000006</v>
      </c>
      <c r="D9">
        <v>41805.630620000004</v>
      </c>
      <c r="E9">
        <f t="shared" si="1"/>
        <v>3.4706561839897461</v>
      </c>
    </row>
    <row r="10" spans="1:13" x14ac:dyDescent="0.25">
      <c r="A10">
        <v>700</v>
      </c>
      <c r="B10">
        <v>-10345.784530000001</v>
      </c>
      <c r="C10">
        <f t="shared" si="0"/>
        <v>-5.1728922650000007</v>
      </c>
      <c r="D10">
        <v>42037.600059999997</v>
      </c>
      <c r="E10">
        <f t="shared" si="1"/>
        <v>3.4770636276447737</v>
      </c>
    </row>
    <row r="11" spans="1:13" x14ac:dyDescent="0.25">
      <c r="A11">
        <v>800</v>
      </c>
      <c r="B11">
        <v>-10305.393669999999</v>
      </c>
      <c r="C11">
        <f t="shared" si="0"/>
        <v>-5.1526968349999995</v>
      </c>
      <c r="D11">
        <v>42282.826930000003</v>
      </c>
      <c r="E11">
        <f t="shared" si="1"/>
        <v>3.4838116878120253</v>
      </c>
    </row>
    <row r="12" spans="1:13" x14ac:dyDescent="0.25">
      <c r="A12">
        <v>900</v>
      </c>
      <c r="B12">
        <v>-10251.884889999999</v>
      </c>
      <c r="C12">
        <f t="shared" si="0"/>
        <v>-5.1259424449999997</v>
      </c>
      <c r="D12">
        <v>42644.340759999999</v>
      </c>
      <c r="E12">
        <f t="shared" si="1"/>
        <v>3.4937122689849018</v>
      </c>
    </row>
    <row r="13" spans="1:13" x14ac:dyDescent="0.25">
      <c r="A13">
        <v>1000</v>
      </c>
      <c r="B13">
        <v>-10177.703799999999</v>
      </c>
      <c r="C13">
        <f t="shared" si="0"/>
        <v>-5.0888518999999999</v>
      </c>
      <c r="D13">
        <v>43137.015229999997</v>
      </c>
      <c r="E13">
        <f>(D13^(1/3))/10</f>
        <v>3.507115191762491</v>
      </c>
    </row>
    <row r="14" spans="1:13" x14ac:dyDescent="0.25">
      <c r="A14">
        <v>1000</v>
      </c>
      <c r="B14">
        <v>-5206.5956999999999</v>
      </c>
      <c r="C14">
        <f>B14/1024</f>
        <v>-5.0845661132812499</v>
      </c>
      <c r="D14">
        <v>20730.60601</v>
      </c>
      <c r="E14">
        <f>(D14^(1/3))/8</f>
        <v>3.4338449309467598</v>
      </c>
      <c r="F14">
        <v>0.05</v>
      </c>
      <c r="G14" t="s">
        <v>34</v>
      </c>
      <c r="H14" t="s">
        <v>36</v>
      </c>
      <c r="I14" t="s">
        <v>39</v>
      </c>
      <c r="J14" t="s">
        <v>41</v>
      </c>
      <c r="K14" t="s">
        <v>44</v>
      </c>
      <c r="M14" t="s">
        <v>50</v>
      </c>
    </row>
    <row r="16" spans="1:13" x14ac:dyDescent="0.25">
      <c r="A16" t="s">
        <v>32</v>
      </c>
      <c r="B16" t="s">
        <v>1</v>
      </c>
      <c r="C16" t="s">
        <v>4</v>
      </c>
      <c r="D16" t="s">
        <v>2</v>
      </c>
      <c r="E16" t="s">
        <v>3</v>
      </c>
    </row>
    <row r="17" spans="1:11" x14ac:dyDescent="0.25">
      <c r="A17">
        <v>0</v>
      </c>
      <c r="B17">
        <v>-10832.6505653</v>
      </c>
      <c r="C17">
        <f>B17/2000</f>
        <v>-5.4163252826499999</v>
      </c>
      <c r="D17">
        <v>43149.853000000003</v>
      </c>
      <c r="E17">
        <f>(D17^(1/3))/10</f>
        <v>3.5074630683466799</v>
      </c>
    </row>
    <row r="18" spans="1:11" x14ac:dyDescent="0.25">
      <c r="A18">
        <v>100</v>
      </c>
      <c r="B18">
        <v>-10963.212079999999</v>
      </c>
      <c r="C18">
        <f>B18/2000</f>
        <v>-5.48160604</v>
      </c>
      <c r="D18">
        <v>39828.462590000003</v>
      </c>
      <c r="E18">
        <f>(D18^(1/3))/10</f>
        <v>3.4150561408796252</v>
      </c>
    </row>
    <row r="19" spans="1:11" x14ac:dyDescent="0.25">
      <c r="A19">
        <v>200</v>
      </c>
      <c r="B19">
        <v>-10867.78412</v>
      </c>
      <c r="C19">
        <f t="shared" ref="C19:C25" si="2">B19/2000</f>
        <v>-5.4338920599999998</v>
      </c>
      <c r="D19">
        <v>40460.63263</v>
      </c>
      <c r="E19">
        <f t="shared" ref="E19:E24" si="3">(D19^(1/3))/10</f>
        <v>3.4330296659713246</v>
      </c>
    </row>
    <row r="20" spans="1:11" x14ac:dyDescent="0.25">
      <c r="A20">
        <v>400</v>
      </c>
      <c r="B20">
        <v>-10976.02246</v>
      </c>
      <c r="C20">
        <f t="shared" si="2"/>
        <v>-5.4880112299999997</v>
      </c>
      <c r="D20">
        <v>39418.926529999997</v>
      </c>
      <c r="E20">
        <f t="shared" si="3"/>
        <v>3.4033106890127711</v>
      </c>
    </row>
    <row r="21" spans="1:11" x14ac:dyDescent="0.25">
      <c r="A21">
        <v>600</v>
      </c>
      <c r="B21">
        <v>-10874.95311</v>
      </c>
      <c r="C21">
        <f t="shared" si="2"/>
        <v>-5.4374765549999999</v>
      </c>
      <c r="D21">
        <v>40194.071949999998</v>
      </c>
      <c r="E21">
        <f t="shared" si="3"/>
        <v>3.4254739451047245</v>
      </c>
    </row>
    <row r="22" spans="1:11" x14ac:dyDescent="0.25">
      <c r="A22">
        <v>700</v>
      </c>
      <c r="C22">
        <f t="shared" si="2"/>
        <v>0</v>
      </c>
      <c r="E22">
        <f t="shared" si="3"/>
        <v>0</v>
      </c>
    </row>
    <row r="23" spans="1:11" x14ac:dyDescent="0.25">
      <c r="A23">
        <v>800</v>
      </c>
      <c r="B23">
        <v>-10833.394920000001</v>
      </c>
      <c r="C23">
        <f t="shared" si="2"/>
        <v>-5.41669746</v>
      </c>
      <c r="D23">
        <v>40540.279719999999</v>
      </c>
      <c r="E23">
        <f t="shared" si="3"/>
        <v>3.4352808385640961</v>
      </c>
    </row>
    <row r="24" spans="1:11" x14ac:dyDescent="0.25">
      <c r="A24">
        <v>900</v>
      </c>
      <c r="C24">
        <f t="shared" si="2"/>
        <v>0</v>
      </c>
      <c r="E24">
        <f t="shared" si="3"/>
        <v>0</v>
      </c>
    </row>
    <row r="25" spans="1:11" x14ac:dyDescent="0.25">
      <c r="A25">
        <v>1000</v>
      </c>
      <c r="B25">
        <v>-10986.223980000001</v>
      </c>
      <c r="C25">
        <f t="shared" si="2"/>
        <v>-5.4931119900000001</v>
      </c>
      <c r="D25">
        <v>39207.597569999998</v>
      </c>
      <c r="E25">
        <f>(D25^(1/3))/10</f>
        <v>3.397217954030527</v>
      </c>
    </row>
    <row r="27" spans="1:11" x14ac:dyDescent="0.25">
      <c r="A27">
        <v>1000</v>
      </c>
      <c r="B27">
        <v>-5329.1323000000002</v>
      </c>
      <c r="C27">
        <f t="shared" ref="C27:C37" si="4">B27/1024</f>
        <v>-5.2042307617187502</v>
      </c>
      <c r="D27">
        <v>22924.441650000001</v>
      </c>
      <c r="E27">
        <f t="shared" ref="E27:E37" si="5">(D27^(1/3))/8</f>
        <v>3.5509367387866697</v>
      </c>
      <c r="F27">
        <v>0.1</v>
      </c>
    </row>
    <row r="28" spans="1:11" x14ac:dyDescent="0.25">
      <c r="A28">
        <v>1000</v>
      </c>
      <c r="B28">
        <v>-5291.7064300000002</v>
      </c>
      <c r="C28">
        <f t="shared" si="4"/>
        <v>-5.1676820605468752</v>
      </c>
      <c r="D28">
        <v>23540.357090000001</v>
      </c>
      <c r="E28">
        <f t="shared" si="5"/>
        <v>3.58245734820051</v>
      </c>
      <c r="F28">
        <v>0.01</v>
      </c>
      <c r="G28" t="s">
        <v>33</v>
      </c>
    </row>
    <row r="29" spans="1:11" x14ac:dyDescent="0.25">
      <c r="A29">
        <v>1000</v>
      </c>
      <c r="B29">
        <v>-5291.7064300000002</v>
      </c>
      <c r="C29">
        <f t="shared" si="4"/>
        <v>-5.1676820605468752</v>
      </c>
      <c r="D29">
        <v>23540.357090000001</v>
      </c>
      <c r="E29">
        <f t="shared" si="5"/>
        <v>3.58245734820051</v>
      </c>
      <c r="F29">
        <v>0.01</v>
      </c>
      <c r="G29" t="s">
        <v>34</v>
      </c>
      <c r="H29" t="s">
        <v>35</v>
      </c>
    </row>
    <row r="30" spans="1:11" x14ac:dyDescent="0.25">
      <c r="A30">
        <v>1000</v>
      </c>
      <c r="B30">
        <v>-5291.7064300000002</v>
      </c>
      <c r="C30">
        <f t="shared" si="4"/>
        <v>-5.1676820605468752</v>
      </c>
      <c r="D30">
        <v>23540.357090000001</v>
      </c>
      <c r="E30">
        <f t="shared" si="5"/>
        <v>3.58245734820051</v>
      </c>
      <c r="F30">
        <v>0.01</v>
      </c>
      <c r="G30" t="s">
        <v>34</v>
      </c>
      <c r="H30" t="s">
        <v>36</v>
      </c>
      <c r="I30" t="s">
        <v>37</v>
      </c>
    </row>
    <row r="31" spans="1:11" x14ac:dyDescent="0.25">
      <c r="A31">
        <v>1000</v>
      </c>
      <c r="B31">
        <v>-5275.45946</v>
      </c>
      <c r="C31">
        <f t="shared" si="4"/>
        <v>-5.15181587890625</v>
      </c>
      <c r="D31">
        <v>23672.651740000001</v>
      </c>
      <c r="E31">
        <f t="shared" si="5"/>
        <v>3.5891558428724557</v>
      </c>
      <c r="F31">
        <v>0.01</v>
      </c>
      <c r="G31" t="s">
        <v>34</v>
      </c>
      <c r="H31" t="s">
        <v>36</v>
      </c>
      <c r="I31" t="s">
        <v>38</v>
      </c>
    </row>
    <row r="32" spans="1:11" x14ac:dyDescent="0.25">
      <c r="A32">
        <v>1000</v>
      </c>
      <c r="B32">
        <v>-5316.3634499999998</v>
      </c>
      <c r="C32">
        <f t="shared" si="4"/>
        <v>-5.1917611816406248</v>
      </c>
      <c r="D32">
        <v>22226.00387</v>
      </c>
      <c r="E32">
        <f t="shared" si="5"/>
        <v>3.5145021086127692</v>
      </c>
      <c r="F32">
        <v>0.01</v>
      </c>
      <c r="G32" t="s">
        <v>34</v>
      </c>
      <c r="H32" t="s">
        <v>36</v>
      </c>
      <c r="I32" t="s">
        <v>39</v>
      </c>
      <c r="J32" t="s">
        <v>41</v>
      </c>
      <c r="K32" t="s">
        <v>42</v>
      </c>
    </row>
    <row r="33" spans="1:13" x14ac:dyDescent="0.25">
      <c r="A33">
        <v>1000</v>
      </c>
      <c r="B33">
        <v>-5310.10412</v>
      </c>
      <c r="C33">
        <f t="shared" si="4"/>
        <v>-5.1856485546875</v>
      </c>
      <c r="D33">
        <v>22214.80157</v>
      </c>
      <c r="E33">
        <f t="shared" si="5"/>
        <v>3.5139115522606663</v>
      </c>
      <c r="F33">
        <v>0.01</v>
      </c>
      <c r="G33" t="s">
        <v>34</v>
      </c>
      <c r="H33" t="s">
        <v>36</v>
      </c>
      <c r="I33" t="s">
        <v>39</v>
      </c>
      <c r="J33" t="s">
        <v>43</v>
      </c>
      <c r="K33" t="s">
        <v>42</v>
      </c>
    </row>
    <row r="34" spans="1:13" x14ac:dyDescent="0.25">
      <c r="A34">
        <v>1000</v>
      </c>
      <c r="B34">
        <v>-5310.10412</v>
      </c>
      <c r="C34">
        <f t="shared" si="4"/>
        <v>-5.1856485546875</v>
      </c>
      <c r="D34">
        <v>22214.80157</v>
      </c>
      <c r="E34">
        <f t="shared" si="5"/>
        <v>3.5139115522606663</v>
      </c>
      <c r="F34">
        <v>0.01</v>
      </c>
      <c r="G34" t="s">
        <v>34</v>
      </c>
      <c r="H34" t="s">
        <v>36</v>
      </c>
      <c r="I34" t="s">
        <v>39</v>
      </c>
      <c r="J34" t="s">
        <v>43</v>
      </c>
      <c r="K34" t="s">
        <v>44</v>
      </c>
    </row>
    <row r="35" spans="1:13" x14ac:dyDescent="0.25">
      <c r="A35">
        <v>1000</v>
      </c>
      <c r="B35">
        <v>-5400.0776999999998</v>
      </c>
      <c r="C35">
        <f t="shared" si="4"/>
        <v>-5.2735133789062498</v>
      </c>
      <c r="D35">
        <v>21254.581880000002</v>
      </c>
      <c r="E35">
        <f t="shared" si="5"/>
        <v>3.4625352362099457</v>
      </c>
      <c r="F35">
        <v>0.1</v>
      </c>
      <c r="G35" t="s">
        <v>34</v>
      </c>
      <c r="H35" t="s">
        <v>36</v>
      </c>
      <c r="I35" t="s">
        <v>39</v>
      </c>
      <c r="J35" t="s">
        <v>43</v>
      </c>
      <c r="K35" t="s">
        <v>44</v>
      </c>
      <c r="M35" t="s">
        <v>48</v>
      </c>
    </row>
    <row r="36" spans="1:13" x14ac:dyDescent="0.25">
      <c r="A36">
        <v>1000</v>
      </c>
      <c r="B36">
        <v>-5970.2557999999999</v>
      </c>
      <c r="C36">
        <f t="shared" si="4"/>
        <v>-5.8303279296874999</v>
      </c>
      <c r="D36">
        <v>16810.305629999999</v>
      </c>
      <c r="E36">
        <f t="shared" si="5"/>
        <v>3.2021024004381489</v>
      </c>
      <c r="F36">
        <v>0.05</v>
      </c>
      <c r="G36" t="s">
        <v>34</v>
      </c>
      <c r="H36" t="s">
        <v>36</v>
      </c>
      <c r="I36" t="s">
        <v>39</v>
      </c>
      <c r="J36" t="s">
        <v>43</v>
      </c>
      <c r="K36" t="s">
        <v>44</v>
      </c>
      <c r="M36" t="s">
        <v>49</v>
      </c>
    </row>
    <row r="37" spans="1:13" x14ac:dyDescent="0.25">
      <c r="A37">
        <v>1000</v>
      </c>
      <c r="B37">
        <v>-5320.1670100000001</v>
      </c>
      <c r="C37">
        <f t="shared" si="4"/>
        <v>-5.1954755957031251</v>
      </c>
      <c r="D37">
        <v>22165.905859999999</v>
      </c>
      <c r="E37">
        <f t="shared" si="5"/>
        <v>3.5113315695474836</v>
      </c>
      <c r="F37">
        <v>0.05</v>
      </c>
      <c r="G37" t="s">
        <v>34</v>
      </c>
      <c r="H37" t="s">
        <v>36</v>
      </c>
      <c r="I37" t="s">
        <v>39</v>
      </c>
      <c r="J37" t="s">
        <v>41</v>
      </c>
      <c r="K37" t="s">
        <v>44</v>
      </c>
      <c r="M37" t="s">
        <v>50</v>
      </c>
    </row>
    <row r="39" spans="1:13" x14ac:dyDescent="0.25">
      <c r="I39" t="s">
        <v>45</v>
      </c>
    </row>
    <row r="40" spans="1:13" x14ac:dyDescent="0.25">
      <c r="I40" t="s">
        <v>46</v>
      </c>
    </row>
    <row r="41" spans="1:13" x14ac:dyDescent="0.25">
      <c r="I41" t="s">
        <v>47</v>
      </c>
      <c r="J41" t="s">
        <v>40</v>
      </c>
    </row>
    <row r="42" spans="1:13" x14ac:dyDescent="0.25">
      <c r="J42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zoomScale="60" zoomScaleNormal="60" workbookViewId="0">
      <selection activeCell="G19" sqref="G19"/>
    </sheetView>
  </sheetViews>
  <sheetFormatPr defaultColWidth="11" defaultRowHeight="15.75" x14ac:dyDescent="0.25"/>
  <sheetData>
    <row r="2" spans="1:13" x14ac:dyDescent="0.25">
      <c r="A2" t="s">
        <v>55</v>
      </c>
      <c r="B2" t="s">
        <v>53</v>
      </c>
      <c r="H2" t="s">
        <v>52</v>
      </c>
      <c r="I2" t="s">
        <v>57</v>
      </c>
    </row>
    <row r="3" spans="1:13" x14ac:dyDescent="0.25">
      <c r="A3" t="s">
        <v>54</v>
      </c>
      <c r="B3" t="s">
        <v>56</v>
      </c>
      <c r="C3" t="s">
        <v>1</v>
      </c>
      <c r="D3" t="s">
        <v>4</v>
      </c>
      <c r="E3" t="s">
        <v>2</v>
      </c>
      <c r="F3" t="s">
        <v>3</v>
      </c>
      <c r="H3" t="s">
        <v>54</v>
      </c>
      <c r="I3" t="s">
        <v>56</v>
      </c>
      <c r="J3" t="s">
        <v>1</v>
      </c>
      <c r="K3" t="s">
        <v>4</v>
      </c>
      <c r="L3" t="s">
        <v>2</v>
      </c>
      <c r="M3" t="s">
        <v>3</v>
      </c>
    </row>
    <row r="4" spans="1:13" x14ac:dyDescent="0.25">
      <c r="A4">
        <v>0</v>
      </c>
      <c r="B4">
        <v>0</v>
      </c>
      <c r="C4">
        <v>-10688.364295199999</v>
      </c>
      <c r="D4">
        <f>C4/2000</f>
        <v>-5.3441821475999998</v>
      </c>
      <c r="E4">
        <v>41751.718000000001</v>
      </c>
      <c r="F4">
        <f>(E4^(1/3))/10</f>
        <v>3.4691636206173078</v>
      </c>
      <c r="H4">
        <v>0</v>
      </c>
      <c r="I4">
        <v>0</v>
      </c>
      <c r="J4">
        <v>-10430.976605600001</v>
      </c>
      <c r="K4">
        <f>J4/2000</f>
        <v>-5.2154883028000008</v>
      </c>
      <c r="L4">
        <v>39416.061999999998</v>
      </c>
      <c r="M4">
        <f>(L4^(1/3))/10</f>
        <v>3.4032282487352807</v>
      </c>
    </row>
    <row r="5" spans="1:13" x14ac:dyDescent="0.25">
      <c r="A5">
        <v>100</v>
      </c>
      <c r="B5">
        <v>97.139769999999999</v>
      </c>
      <c r="C5">
        <v>-5460.3910900000001</v>
      </c>
      <c r="D5">
        <f t="shared" ref="D5:D13" si="0">C5/1024</f>
        <v>-5.3324131738281251</v>
      </c>
      <c r="E5">
        <v>21481.286189999999</v>
      </c>
      <c r="F5">
        <f t="shared" ref="F5:F13" si="1">(E5^(1/3))/8</f>
        <v>3.4748023513648083</v>
      </c>
      <c r="H5">
        <v>100</v>
      </c>
    </row>
    <row r="6" spans="1:13" x14ac:dyDescent="0.25">
      <c r="A6">
        <v>200</v>
      </c>
      <c r="B6">
        <v>194.25596999999999</v>
      </c>
      <c r="C6">
        <v>-5446.7502100000002</v>
      </c>
      <c r="D6">
        <f t="shared" si="0"/>
        <v>-5.3190920019531251</v>
      </c>
      <c r="E6">
        <v>21566.60122</v>
      </c>
      <c r="F6">
        <f t="shared" si="1"/>
        <v>3.4793964472682424</v>
      </c>
      <c r="H6">
        <v>200</v>
      </c>
    </row>
    <row r="7" spans="1:13" x14ac:dyDescent="0.25">
      <c r="A7">
        <v>300</v>
      </c>
      <c r="B7">
        <v>290.85876999999999</v>
      </c>
      <c r="C7">
        <v>-5432.9230900000002</v>
      </c>
      <c r="D7">
        <f t="shared" si="0"/>
        <v>-5.3055889550781252</v>
      </c>
      <c r="E7">
        <v>21645.49107</v>
      </c>
      <c r="F7">
        <f t="shared" si="1"/>
        <v>3.4836337870504899</v>
      </c>
      <c r="H7">
        <v>300</v>
      </c>
    </row>
    <row r="8" spans="1:13" x14ac:dyDescent="0.25">
      <c r="A8">
        <v>400</v>
      </c>
      <c r="B8">
        <v>387.97485999999998</v>
      </c>
      <c r="C8">
        <v>-5418.2326199999998</v>
      </c>
      <c r="D8">
        <f t="shared" si="0"/>
        <v>-5.2912427929687498</v>
      </c>
      <c r="E8">
        <v>21716.79766</v>
      </c>
      <c r="F8">
        <f t="shared" si="1"/>
        <v>3.4874549642398853</v>
      </c>
      <c r="H8">
        <v>400</v>
      </c>
    </row>
    <row r="9" spans="1:13" x14ac:dyDescent="0.25">
      <c r="A9">
        <v>500</v>
      </c>
      <c r="B9">
        <v>484.64996000000002</v>
      </c>
      <c r="C9">
        <v>-5403.2796200000003</v>
      </c>
      <c r="D9">
        <f t="shared" si="0"/>
        <v>-5.2766402539062502</v>
      </c>
      <c r="E9">
        <v>21788.706340000001</v>
      </c>
      <c r="F9">
        <f t="shared" si="1"/>
        <v>3.4912999448640725</v>
      </c>
      <c r="H9">
        <v>500</v>
      </c>
    </row>
    <row r="10" spans="1:13" x14ac:dyDescent="0.25">
      <c r="A10">
        <v>600</v>
      </c>
      <c r="B10">
        <v>583.28045999999995</v>
      </c>
      <c r="C10">
        <v>-5387.4799700000003</v>
      </c>
      <c r="D10">
        <f t="shared" si="0"/>
        <v>-5.2612109082031253</v>
      </c>
      <c r="E10">
        <v>21861.172340000001</v>
      </c>
      <c r="F10">
        <f t="shared" si="1"/>
        <v>3.4951661768195965</v>
      </c>
      <c r="H10">
        <v>600</v>
      </c>
    </row>
    <row r="11" spans="1:13" x14ac:dyDescent="0.25">
      <c r="A11">
        <v>700</v>
      </c>
      <c r="B11">
        <v>679.14205000000004</v>
      </c>
      <c r="C11">
        <v>-5371.8062300000001</v>
      </c>
      <c r="D11">
        <f t="shared" si="0"/>
        <v>-5.2459045214843751</v>
      </c>
      <c r="E11">
        <v>21928.868760000001</v>
      </c>
      <c r="F11">
        <f t="shared" si="1"/>
        <v>3.4987702290939264</v>
      </c>
      <c r="H11">
        <v>700</v>
      </c>
    </row>
    <row r="12" spans="1:13" x14ac:dyDescent="0.25">
      <c r="A12">
        <v>800</v>
      </c>
      <c r="B12">
        <v>776.82200999999998</v>
      </c>
      <c r="C12">
        <v>-5353.5820400000002</v>
      </c>
      <c r="D12">
        <f t="shared" si="0"/>
        <v>-5.2281074609375002</v>
      </c>
      <c r="E12">
        <v>22014.87225</v>
      </c>
      <c r="F12">
        <f t="shared" si="1"/>
        <v>3.5033382398830613</v>
      </c>
      <c r="H12">
        <v>800</v>
      </c>
    </row>
    <row r="13" spans="1:13" x14ac:dyDescent="0.25">
      <c r="A13">
        <v>900</v>
      </c>
      <c r="B13">
        <v>874.46033</v>
      </c>
      <c r="C13">
        <v>-5336.6626299999998</v>
      </c>
      <c r="D13">
        <f t="shared" si="0"/>
        <v>-5.2115845996093748</v>
      </c>
      <c r="E13">
        <v>22084.53788</v>
      </c>
      <c r="F13">
        <f t="shared" si="1"/>
        <v>3.5070297636712846</v>
      </c>
      <c r="H13">
        <v>900</v>
      </c>
    </row>
    <row r="14" spans="1:13" x14ac:dyDescent="0.25">
      <c r="A14">
        <v>1000</v>
      </c>
      <c r="B14">
        <v>970.98497999999995</v>
      </c>
      <c r="C14">
        <v>-5315.5546999999997</v>
      </c>
      <c r="D14">
        <f>C14/1024</f>
        <v>-5.1909713867187497</v>
      </c>
      <c r="E14">
        <v>22200.585930000001</v>
      </c>
      <c r="F14">
        <f>(E14^(1/3))/8</f>
        <v>3.5131618545060594</v>
      </c>
      <c r="H14">
        <v>1000</v>
      </c>
    </row>
    <row r="15" spans="1:13" x14ac:dyDescent="0.25">
      <c r="A15">
        <v>1000</v>
      </c>
      <c r="B15">
        <v>867.47374000000002</v>
      </c>
      <c r="C15">
        <v>-5318.2849500000002</v>
      </c>
      <c r="D15">
        <f>C15/1024</f>
        <v>-5.1936376464843752</v>
      </c>
      <c r="E15">
        <v>22157.234619999999</v>
      </c>
      <c r="F15">
        <f>(E15^(1/3))/8</f>
        <v>3.510873635484951</v>
      </c>
      <c r="H15">
        <v>1100</v>
      </c>
    </row>
    <row r="16" spans="1:13" x14ac:dyDescent="0.25">
      <c r="A16">
        <v>1100</v>
      </c>
      <c r="B16">
        <v>953.81982000000005</v>
      </c>
      <c r="C16">
        <v>-5295.0888800000002</v>
      </c>
      <c r="D16">
        <f>C16/1024</f>
        <v>-5.1709852343750002</v>
      </c>
      <c r="E16">
        <v>22273.615949999999</v>
      </c>
      <c r="F16">
        <f>(E16^(1/3))/8</f>
        <v>3.5170098830340528</v>
      </c>
    </row>
    <row r="17" spans="1:6" x14ac:dyDescent="0.25">
      <c r="A17">
        <v>1100</v>
      </c>
      <c r="B17">
        <v>1100.1601800000001</v>
      </c>
      <c r="C17">
        <v>-6305.38778</v>
      </c>
      <c r="D17">
        <f>C17/1024</f>
        <v>-6.15760525390625</v>
      </c>
      <c r="E17">
        <v>14906.58315</v>
      </c>
      <c r="F17">
        <f>(E17^(1/3))/8</f>
        <v>3.0763521570859842</v>
      </c>
    </row>
    <row r="18" spans="1:6" x14ac:dyDescent="0.25">
      <c r="A18">
        <v>1200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bcc and melt</vt:lpstr>
      <vt:lpstr>exploration...</vt:lpstr>
      <vt:lpstr>bccU vs 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</cp:lastModifiedBy>
  <dcterms:created xsi:type="dcterms:W3CDTF">2015-03-27T18:35:38Z</dcterms:created>
  <dcterms:modified xsi:type="dcterms:W3CDTF">2015-07-27T00:15:03Z</dcterms:modified>
</cp:coreProperties>
</file>