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8EB175EC-E38E-A243-AAEF-38D3BE4C7465}" xr6:coauthVersionLast="36" xr6:coauthVersionMax="36" xr10:uidLastSave="{00000000-0000-0000-0000-000000000000}"/>
  <bookViews>
    <workbookView xWindow="17760" yWindow="6140" windowWidth="26840" windowHeight="15940" activeTab="1" xr2:uid="{A0E77191-499F-E345-A225-BDA0F2E45C71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2" l="1"/>
  <c r="H39" i="2"/>
  <c r="H38" i="2"/>
  <c r="H37" i="2"/>
  <c r="H36" i="2"/>
  <c r="H35" i="2"/>
  <c r="H30" i="2"/>
  <c r="H29" i="2"/>
  <c r="H28" i="2"/>
  <c r="H27" i="2"/>
  <c r="H26" i="2"/>
  <c r="H21" i="2"/>
  <c r="H20" i="2"/>
  <c r="H19" i="2"/>
  <c r="H18" i="2"/>
  <c r="H17" i="2"/>
  <c r="H9" i="2"/>
  <c r="H10" i="2"/>
  <c r="H11" i="2"/>
  <c r="H12" i="2"/>
  <c r="H8" i="2"/>
  <c r="E39" i="2"/>
  <c r="E38" i="2"/>
  <c r="E37" i="2"/>
  <c r="G37" i="2" s="1"/>
  <c r="E36" i="2"/>
  <c r="E30" i="2"/>
  <c r="E29" i="2"/>
  <c r="E28" i="2"/>
  <c r="E27" i="2"/>
  <c r="E21" i="2"/>
  <c r="E20" i="2"/>
  <c r="E19" i="2"/>
  <c r="E18" i="2"/>
  <c r="E10" i="2"/>
  <c r="E11" i="2"/>
  <c r="E12" i="2"/>
  <c r="E9" i="2"/>
  <c r="F39" i="2"/>
  <c r="G39" i="2"/>
  <c r="G38" i="2"/>
  <c r="F36" i="2"/>
  <c r="L35" i="2"/>
  <c r="G35" i="2"/>
  <c r="F35" i="2"/>
  <c r="F30" i="2"/>
  <c r="G29" i="2"/>
  <c r="G28" i="2"/>
  <c r="F28" i="2"/>
  <c r="T27" i="2"/>
  <c r="L27" i="2"/>
  <c r="F27" i="2"/>
  <c r="T26" i="2"/>
  <c r="G26" i="2"/>
  <c r="F26" i="2"/>
  <c r="T25" i="2"/>
  <c r="T24" i="2"/>
  <c r="X21" i="2"/>
  <c r="G21" i="2"/>
  <c r="X20" i="2"/>
  <c r="Y20" i="2" s="1"/>
  <c r="Z20" i="2" s="1"/>
  <c r="G20" i="2"/>
  <c r="Y19" i="2"/>
  <c r="Z19" i="2" s="1"/>
  <c r="X19" i="2"/>
  <c r="L19" i="2"/>
  <c r="J19" i="2"/>
  <c r="X18" i="2"/>
  <c r="Y18" i="2" s="1"/>
  <c r="Z18" i="2" s="1"/>
  <c r="G18" i="2"/>
  <c r="G17" i="2"/>
  <c r="F17" i="2"/>
  <c r="G12" i="2"/>
  <c r="S11" i="2"/>
  <c r="S12" i="2" s="1"/>
  <c r="G11" i="2"/>
  <c r="L10" i="2"/>
  <c r="F10" i="2"/>
  <c r="J10" i="2"/>
  <c r="G9" i="2"/>
  <c r="R8" i="2"/>
  <c r="G8" i="2"/>
  <c r="F8" i="2"/>
  <c r="K10" i="2" l="1"/>
  <c r="O9" i="2"/>
  <c r="K19" i="2"/>
  <c r="O10" i="2"/>
  <c r="F20" i="2"/>
  <c r="F37" i="2"/>
  <c r="G30" i="2"/>
  <c r="F12" i="2"/>
  <c r="F19" i="2"/>
  <c r="F18" i="2"/>
  <c r="F9" i="2"/>
  <c r="G27" i="2"/>
  <c r="I27" i="2" s="1"/>
  <c r="G19" i="2"/>
  <c r="I19" i="2" s="1"/>
  <c r="J27" i="2"/>
  <c r="F38" i="2"/>
  <c r="F11" i="2"/>
  <c r="G10" i="2"/>
  <c r="I10" i="2" s="1"/>
  <c r="F21" i="2"/>
  <c r="F29" i="2"/>
  <c r="J35" i="2"/>
  <c r="G36" i="2"/>
  <c r="I35" i="2" s="1"/>
  <c r="K27" i="2" l="1"/>
  <c r="K35" i="2"/>
  <c r="O12" i="2"/>
</calcChain>
</file>

<file path=xl/sharedStrings.xml><?xml version="1.0" encoding="utf-8"?>
<sst xmlns="http://schemas.openxmlformats.org/spreadsheetml/2006/main" count="139" uniqueCount="52">
  <si>
    <t>1050 fit</t>
  </si>
  <si>
    <t>1050 AIMD data</t>
  </si>
  <si>
    <t>frac KCl</t>
  </si>
  <si>
    <t>density</t>
  </si>
  <si>
    <t>Density</t>
  </si>
  <si>
    <t>LiCl</t>
  </si>
  <si>
    <t>LiCl7KCl</t>
  </si>
  <si>
    <t>LiCl20KCl</t>
  </si>
  <si>
    <t>LiCl30KCl</t>
  </si>
  <si>
    <t>LiCl43KCl</t>
  </si>
  <si>
    <t>LiCl50KCl</t>
  </si>
  <si>
    <t>LiCl60KCl</t>
  </si>
  <si>
    <t>LiCl70KCl</t>
  </si>
  <si>
    <t>LiCl80KCl</t>
  </si>
  <si>
    <t>LiCl93KCl</t>
  </si>
  <si>
    <t>KCl</t>
  </si>
  <si>
    <t>Volume/atom</t>
  </si>
  <si>
    <t>Potential Energy</t>
  </si>
  <si>
    <t>Bulk Modulus</t>
  </si>
  <si>
    <t>Compressibility (1/Gpa)</t>
  </si>
  <si>
    <t>Heat Capacity</t>
  </si>
  <si>
    <t>Enthalpy of Formation per molecule</t>
  </si>
  <si>
    <t>Gibbs Energy of Mixing</t>
  </si>
  <si>
    <t>1300 K</t>
  </si>
  <si>
    <t>scale</t>
  </si>
  <si>
    <t>V</t>
  </si>
  <si>
    <t>Lx</t>
  </si>
  <si>
    <t>V in cc</t>
  </si>
  <si>
    <t>density g/cc</t>
  </si>
  <si>
    <t>density fit</t>
  </si>
  <si>
    <t>vol fit</t>
  </si>
  <si>
    <t>Lx fit</t>
  </si>
  <si>
    <t>Energy fit</t>
  </si>
  <si>
    <t>-V*dP/dV</t>
  </si>
  <si>
    <t>molar mass of LiCl-7KCl</t>
  </si>
  <si>
    <t>g/mol</t>
  </si>
  <si>
    <t>kbar</t>
  </si>
  <si>
    <t>in my system, 200 atoms, 100 molecules</t>
  </si>
  <si>
    <t>moles</t>
  </si>
  <si>
    <t>total mass</t>
  </si>
  <si>
    <t>1200 K</t>
  </si>
  <si>
    <t>PE</t>
  </si>
  <si>
    <t>eV/K</t>
  </si>
  <si>
    <t>J/mol-K</t>
  </si>
  <si>
    <t>Vol</t>
  </si>
  <si>
    <t>Energy</t>
  </si>
  <si>
    <t>KE</t>
  </si>
  <si>
    <t>TE</t>
  </si>
  <si>
    <t>Cp</t>
  </si>
  <si>
    <t>1100 K</t>
  </si>
  <si>
    <t>Vol/at</t>
  </si>
  <si>
    <t>1000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</si>
</sst>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942257217847772E-2"/>
                  <c:y val="-0.7081361184018664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Sheet2!$E$8:$E$12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Sheet2!$D$8:$D$12</c:f>
              <c:numCache>
                <c:formatCode>General</c:formatCode>
                <c:ptCount val="5"/>
                <c:pt idx="0">
                  <c:v>4.9471203521126697</c:v>
                </c:pt>
                <c:pt idx="1">
                  <c:v>3.2379862500000027</c:v>
                </c:pt>
                <c:pt idx="2">
                  <c:v>1.64779075865529</c:v>
                </c:pt>
                <c:pt idx="3">
                  <c:v>-0.180974</c:v>
                </c:pt>
                <c:pt idx="4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A-9B4C-8879-AC2537CFDD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6275590551181096E-2"/>
                  <c:y val="-0.697421624380285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Sheet2!$E$17:$E$21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Sheet2!$D$17:$D$21</c:f>
              <c:numCache>
                <c:formatCode>General</c:formatCode>
                <c:ptCount val="5"/>
                <c:pt idx="0">
                  <c:v>3.4478737499999998</c:v>
                </c:pt>
                <c:pt idx="1">
                  <c:v>1.5334129999999999</c:v>
                </c:pt>
                <c:pt idx="2">
                  <c:v>3.1697000000000003E-2</c:v>
                </c:pt>
                <c:pt idx="3">
                  <c:v>-1.04965</c:v>
                </c:pt>
                <c:pt idx="4">
                  <c:v>-2.2577694315893302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A-9B4C-8879-AC2537CFDD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933442694663168"/>
                  <c:y val="-0.609174321959755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Sheet2!$E$26:$E$29</c:f>
              <c:numCache>
                <c:formatCode>General</c:formatCode>
                <c:ptCount val="4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</c:numCache>
            </c:numRef>
          </c:xVal>
          <c:yVal>
            <c:numRef>
              <c:f>Sheet2!$D$26:$D$29</c:f>
              <c:numCache>
                <c:formatCode>General</c:formatCode>
                <c:ptCount val="4"/>
                <c:pt idx="0">
                  <c:v>2.0634049999999999</c:v>
                </c:pt>
                <c:pt idx="1">
                  <c:v>0.40410787303309798</c:v>
                </c:pt>
                <c:pt idx="2">
                  <c:v>-1.064519</c:v>
                </c:pt>
                <c:pt idx="3">
                  <c:v>-2.282162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8A-9B4C-8879-AC2537CFDD8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845516185476815"/>
                  <c:y val="-0.4916477107028288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Sheet2!$E$35:$E$37</c:f>
              <c:numCache>
                <c:formatCode>General</c:formatCode>
                <c:ptCount val="3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</c:numCache>
            </c:numRef>
          </c:xVal>
          <c:yVal>
            <c:numRef>
              <c:f>Sheet2!$D$35:$D$37</c:f>
              <c:numCache>
                <c:formatCode>General</c:formatCode>
                <c:ptCount val="3"/>
                <c:pt idx="0">
                  <c:v>1.0333789250477401</c:v>
                </c:pt>
                <c:pt idx="1">
                  <c:v>-0.88154100000000002</c:v>
                </c:pt>
                <c:pt idx="2">
                  <c:v>-2.080908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8A-9B4C-8879-AC2537CF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806450</xdr:colOff>
      <xdr:row>24</xdr:row>
      <xdr:rowOff>177800</xdr:rowOff>
    </xdr:from>
    <xdr:to>
      <xdr:col>18</xdr:col>
      <xdr:colOff>425450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CF4B9-C8DE-DB49-B11C-12D00081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T_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l"/>
      <sheetName val="LiCl7KCl"/>
      <sheetName val="LiCl_20KCl"/>
      <sheetName val="LiCl_30KCl"/>
      <sheetName val="LiCl_41KCl"/>
      <sheetName val="LiCl50KCl"/>
      <sheetName val="LiCl60KCl"/>
      <sheetName val="LiCl70KCl"/>
      <sheetName val="LiCl_80KCl"/>
      <sheetName val="LiCl_93KCl"/>
      <sheetName val="KCl"/>
      <sheetName val="Janz EXPT data"/>
      <sheetName val="Comparison to EXPT"/>
      <sheetName val="summary2"/>
    </sheetNames>
    <sheetDataSet>
      <sheetData sheetId="0"/>
      <sheetData sheetId="1"/>
      <sheetData sheetId="2">
        <row r="74">
          <cell r="E74">
            <v>4.9471203521126697</v>
          </cell>
          <cell r="F74">
            <v>5543.93</v>
          </cell>
        </row>
        <row r="75">
          <cell r="E75">
            <v>3.2379862500000027</v>
          </cell>
          <cell r="F75">
            <v>5715.3797897453433</v>
          </cell>
        </row>
        <row r="76">
          <cell r="E76">
            <v>1.64779075865529</v>
          </cell>
          <cell r="F76">
            <v>5890.3284345808297</v>
          </cell>
        </row>
        <row r="77">
          <cell r="E77">
            <v>-0.180974</v>
          </cell>
          <cell r="F77">
            <v>6068.8112764770622</v>
          </cell>
        </row>
        <row r="78">
          <cell r="E78">
            <v>-1.2481698929563401</v>
          </cell>
          <cell r="F78">
            <v>6250.8636574046541</v>
          </cell>
        </row>
        <row r="83">
          <cell r="E83">
            <v>3.4478737499999998</v>
          </cell>
          <cell r="F83">
            <v>5543.93</v>
          </cell>
        </row>
        <row r="84">
          <cell r="E84">
            <v>1.5334129999999999</v>
          </cell>
          <cell r="F84">
            <v>5715.3797897453433</v>
          </cell>
        </row>
        <row r="85">
          <cell r="E85">
            <v>3.1697000000000003E-2</v>
          </cell>
          <cell r="F85">
            <v>5890.3284345808297</v>
          </cell>
        </row>
        <row r="86">
          <cell r="E86">
            <v>-1.04965</v>
          </cell>
          <cell r="F86">
            <v>6068.8112764770622</v>
          </cell>
        </row>
        <row r="87">
          <cell r="E87">
            <v>-2.2577694315893302</v>
          </cell>
          <cell r="F87">
            <v>6250.8636574046541</v>
          </cell>
        </row>
        <row r="92">
          <cell r="E92">
            <v>2.0634049999999999</v>
          </cell>
          <cell r="F92">
            <v>5543.93</v>
          </cell>
        </row>
        <row r="93">
          <cell r="E93">
            <v>0.40410787303309798</v>
          </cell>
          <cell r="F93">
            <v>5715.3797897453433</v>
          </cell>
        </row>
        <row r="94">
          <cell r="E94">
            <v>-1.064519</v>
          </cell>
          <cell r="F94">
            <v>5890.3284345808297</v>
          </cell>
        </row>
        <row r="95">
          <cell r="E95">
            <v>-2.282162</v>
          </cell>
          <cell r="F95">
            <v>6068.8112764770622</v>
          </cell>
        </row>
        <row r="96">
          <cell r="E96">
            <v>-3.03774431863908</v>
          </cell>
          <cell r="F96">
            <v>6250.8636574046541</v>
          </cell>
        </row>
        <row r="101">
          <cell r="E101">
            <v>1.0333789250477401</v>
          </cell>
          <cell r="F101">
            <v>5543.93</v>
          </cell>
        </row>
        <row r="102">
          <cell r="E102">
            <v>-0.88154100000000002</v>
          </cell>
          <cell r="F102">
            <v>5715.3797897453433</v>
          </cell>
        </row>
        <row r="103">
          <cell r="E103">
            <v>-2.080908</v>
          </cell>
          <cell r="F103">
            <v>5890.3284345808297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B5">
            <v>0</v>
          </cell>
          <cell r="C5">
            <v>1.4297600000000001</v>
          </cell>
          <cell r="E5">
            <v>0</v>
          </cell>
          <cell r="F5">
            <v>1.4007728319496699</v>
          </cell>
        </row>
        <row r="6">
          <cell r="B6">
            <v>0.18</v>
          </cell>
          <cell r="C6">
            <v>1.4553660000000002</v>
          </cell>
          <cell r="E6">
            <v>7.0000000000000007E-2</v>
          </cell>
          <cell r="F6">
            <v>1.4087239905532924</v>
          </cell>
        </row>
        <row r="7">
          <cell r="B7">
            <v>0.3</v>
          </cell>
          <cell r="C7">
            <v>1.461751</v>
          </cell>
          <cell r="E7">
            <v>0.2</v>
          </cell>
          <cell r="F7">
            <v>1.4250754211901944</v>
          </cell>
        </row>
        <row r="8">
          <cell r="B8">
            <v>0.41</v>
          </cell>
          <cell r="C8">
            <v>1.4754020000000003</v>
          </cell>
          <cell r="E8">
            <v>0.3</v>
          </cell>
          <cell r="F8">
            <v>1.4408682668498947</v>
          </cell>
        </row>
        <row r="9">
          <cell r="B9">
            <v>0.6</v>
          </cell>
          <cell r="C9">
            <v>1.4875400000000001</v>
          </cell>
          <cell r="E9">
            <v>0.43</v>
          </cell>
          <cell r="F9">
            <v>1.4501525294182462</v>
          </cell>
        </row>
        <row r="10">
          <cell r="B10">
            <v>0.8</v>
          </cell>
          <cell r="C10">
            <v>1.510678</v>
          </cell>
          <cell r="E10">
            <v>0.5</v>
          </cell>
          <cell r="F10">
            <v>1.4615766749027794</v>
          </cell>
        </row>
        <row r="11">
          <cell r="B11">
            <v>1</v>
          </cell>
          <cell r="C11">
            <v>1.5236449999999999</v>
          </cell>
          <cell r="E11">
            <v>0.6</v>
          </cell>
          <cell r="F11">
            <v>1.4687813405968337</v>
          </cell>
        </row>
        <row r="12">
          <cell r="E12">
            <v>0.7</v>
          </cell>
          <cell r="F12">
            <v>1.4749794472621711</v>
          </cell>
        </row>
        <row r="13">
          <cell r="E13">
            <v>0.8</v>
          </cell>
          <cell r="F13">
            <v>1.492987499541123</v>
          </cell>
        </row>
        <row r="14">
          <cell r="E14">
            <v>0.93</v>
          </cell>
          <cell r="F14">
            <v>1.4898733715620733</v>
          </cell>
        </row>
        <row r="15">
          <cell r="E15">
            <v>1</v>
          </cell>
          <cell r="F15">
            <v>1.4939689741246993</v>
          </cell>
        </row>
        <row r="21">
          <cell r="D21">
            <v>0</v>
          </cell>
          <cell r="E21">
            <v>7.0000000000000007E-2</v>
          </cell>
          <cell r="F21">
            <v>0.2</v>
          </cell>
          <cell r="G21">
            <v>0.3</v>
          </cell>
          <cell r="H21">
            <v>0.41</v>
          </cell>
          <cell r="I21">
            <v>0.5</v>
          </cell>
          <cell r="J21">
            <v>0.6</v>
          </cell>
          <cell r="K21">
            <v>0.7</v>
          </cell>
          <cell r="L21">
            <v>0.8</v>
          </cell>
          <cell r="M21">
            <v>0.93</v>
          </cell>
          <cell r="N21">
            <v>1</v>
          </cell>
        </row>
        <row r="22">
          <cell r="C22">
            <v>1300</v>
          </cell>
          <cell r="D22">
            <v>1.3175260467352412</v>
          </cell>
          <cell r="E22">
            <v>1.3270076807103106</v>
          </cell>
          <cell r="F22">
            <v>1.3420379371587519</v>
          </cell>
          <cell r="G22">
            <v>1.3448885283913488</v>
          </cell>
          <cell r="H22">
            <v>1.3696894604993008</v>
          </cell>
          <cell r="I22">
            <v>1.3591645030138095</v>
          </cell>
          <cell r="J22">
            <v>1.3755852140966309</v>
          </cell>
          <cell r="K22">
            <v>1.3822449147916023</v>
          </cell>
          <cell r="L22">
            <v>1.3837228588622408</v>
          </cell>
          <cell r="M22">
            <v>1.3929197774776341</v>
          </cell>
          <cell r="N22">
            <v>1.3916035758007606</v>
          </cell>
        </row>
        <row r="23">
          <cell r="C23">
            <v>1200</v>
          </cell>
          <cell r="D23">
            <v>1.3491477869220927</v>
          </cell>
          <cell r="E23">
            <v>1.3556039060366873</v>
          </cell>
          <cell r="F23">
            <v>1.3773808491318988</v>
          </cell>
          <cell r="G23">
            <v>1.3856020129745559</v>
          </cell>
          <cell r="H23">
            <v>1.3964481211350457</v>
          </cell>
          <cell r="I23">
            <v>1.3989391357910628</v>
          </cell>
          <cell r="J23">
            <v>1.414954227755773</v>
          </cell>
          <cell r="K23">
            <v>1.4169311866074583</v>
          </cell>
          <cell r="L23">
            <v>1.4259255978529672</v>
          </cell>
          <cell r="M23">
            <v>1.436288942429111</v>
          </cell>
          <cell r="N23">
            <v>1.4408753872495739</v>
          </cell>
        </row>
        <row r="24">
          <cell r="C24">
            <v>1100</v>
          </cell>
          <cell r="D24">
            <v>1.3849097832069701</v>
          </cell>
          <cell r="E24">
            <v>1.3907519537120387</v>
          </cell>
          <cell r="F24">
            <v>1.4091562216540066</v>
          </cell>
          <cell r="G24">
            <v>1.417577309498123</v>
          </cell>
          <cell r="H24">
            <v>1.4333194626522601</v>
          </cell>
          <cell r="I24">
            <v>1.443550068284535</v>
          </cell>
          <cell r="J24">
            <v>1.444326251883467</v>
          </cell>
          <cell r="K24">
            <v>1.4553572502865408</v>
          </cell>
          <cell r="L24">
            <v>1.4720257021964585</v>
          </cell>
          <cell r="M24">
            <v>1.4674163249166168</v>
          </cell>
          <cell r="N24">
            <v>1.47400428443311</v>
          </cell>
        </row>
        <row r="25">
          <cell r="C25">
            <v>1000</v>
          </cell>
          <cell r="D25">
            <v>1.41663588069237</v>
          </cell>
          <cell r="E25">
            <v>1.4266960273945462</v>
          </cell>
          <cell r="F25">
            <v>1.440994620726382</v>
          </cell>
          <cell r="G25">
            <v>1.4641592242016661</v>
          </cell>
          <cell r="H25">
            <v>1.4669855961842322</v>
          </cell>
          <cell r="I25">
            <v>1.4796032815210238</v>
          </cell>
          <cell r="J25">
            <v>1.4932364293102007</v>
          </cell>
          <cell r="K25">
            <v>1.4946016442378012</v>
          </cell>
          <cell r="L25">
            <v>1.5139492968857877</v>
          </cell>
          <cell r="M25">
            <v>1.5123304182075297</v>
          </cell>
          <cell r="N25">
            <v>1.5139336638162888</v>
          </cell>
        </row>
        <row r="32">
          <cell r="C32">
            <v>1300</v>
          </cell>
          <cell r="D32">
            <v>26.788529764551207</v>
          </cell>
          <cell r="E32">
            <v>27.999074432067449</v>
          </cell>
          <cell r="F32">
            <v>30.255743345740076</v>
          </cell>
          <cell r="G32">
            <v>32.168004568819235</v>
          </cell>
          <cell r="H32">
            <v>33.72035081910736</v>
          </cell>
          <cell r="I32">
            <v>35.743836457847188</v>
          </cell>
          <cell r="J32">
            <v>37.249477570032724</v>
          </cell>
          <cell r="K32">
            <v>38.992488818485455</v>
          </cell>
          <cell r="L32">
            <v>40.867571787300946</v>
          </cell>
          <cell r="M32">
            <v>43.044958851021683</v>
          </cell>
          <cell r="N32">
            <v>44.451536882573883</v>
          </cell>
        </row>
        <row r="33">
          <cell r="C33">
            <v>1200</v>
          </cell>
          <cell r="D33">
            <v>26.15878952781679</v>
          </cell>
          <cell r="E33">
            <v>27.405463621120798</v>
          </cell>
          <cell r="F33">
            <v>29.477801077675625</v>
          </cell>
          <cell r="G33">
            <v>31.222655555571453</v>
          </cell>
          <cell r="H33">
            <v>33.074240809946879</v>
          </cell>
          <cell r="I33">
            <v>34.727458382291644</v>
          </cell>
          <cell r="J33">
            <v>36.213349395687509</v>
          </cell>
          <cell r="K33">
            <v>38.038160492951164</v>
          </cell>
          <cell r="L33">
            <v>39.658458491334102</v>
          </cell>
          <cell r="M33">
            <v>41.744299514575523</v>
          </cell>
          <cell r="N33">
            <v>42.934092404363547</v>
          </cell>
        </row>
        <row r="34">
          <cell r="C34">
            <v>1100</v>
          </cell>
          <cell r="D34">
            <v>25.481242934795663</v>
          </cell>
          <cell r="E34">
            <v>26.71027932846447</v>
          </cell>
          <cell r="F34">
            <v>28.817593593679252</v>
          </cell>
          <cell r="G34">
            <v>30.521753373015681</v>
          </cell>
          <cell r="H34">
            <v>32.225413732772779</v>
          </cell>
          <cell r="I34">
            <v>33.654788551465629</v>
          </cell>
          <cell r="J34">
            <v>35.474201997952967</v>
          </cell>
          <cell r="K34">
            <v>37.033045552903744</v>
          </cell>
          <cell r="L34">
            <v>38.417838493466405</v>
          </cell>
          <cell r="M34">
            <v>40.865780155633963</v>
          </cell>
          <cell r="N34">
            <v>41.968626848792837</v>
          </cell>
        </row>
        <row r="35">
          <cell r="C35">
            <v>1000</v>
          </cell>
          <cell r="D35">
            <v>24.912629406299299</v>
          </cell>
          <cell r="E35">
            <v>26.040400473108072</v>
          </cell>
          <cell r="F35">
            <v>28.182260987303522</v>
          </cell>
          <cell r="G35">
            <v>29.550106746091743</v>
          </cell>
          <cell r="H35">
            <v>31.487108819816516</v>
          </cell>
          <cell r="I35">
            <v>32.832589437026073</v>
          </cell>
          <cell r="J35">
            <v>34.313955601652808</v>
          </cell>
          <cell r="K35">
            <v>36.058852672954281</v>
          </cell>
          <cell r="L35">
            <v>37.352688576028051</v>
          </cell>
          <cell r="M35">
            <v>39.65237324980626</v>
          </cell>
          <cell r="N35">
            <v>40.8646027357156</v>
          </cell>
        </row>
        <row r="40">
          <cell r="C40">
            <v>1300</v>
          </cell>
          <cell r="D40">
            <v>-471.77599001711661</v>
          </cell>
          <cell r="E40">
            <v>-459.05433291257862</v>
          </cell>
          <cell r="F40">
            <v>-435.0928427473213</v>
          </cell>
          <cell r="G40">
            <v>-415.99524005868636</v>
          </cell>
          <cell r="H40">
            <v>-395.3223726471781</v>
          </cell>
          <cell r="I40">
            <v>-376.71151404345039</v>
          </cell>
          <cell r="J40">
            <v>-357.57074664948448</v>
          </cell>
          <cell r="K40">
            <v>-337.01458022532211</v>
          </cell>
          <cell r="L40">
            <v>-316.16464459637291</v>
          </cell>
          <cell r="M40">
            <v>-289.38105921632632</v>
          </cell>
          <cell r="N40">
            <v>-274.92576548399416</v>
          </cell>
        </row>
        <row r="41">
          <cell r="C41">
            <v>1200</v>
          </cell>
          <cell r="D41">
            <v>-475.66556491829135</v>
          </cell>
          <cell r="E41">
            <v>-462.6916689237321</v>
          </cell>
          <cell r="F41">
            <v>-439.06055895576571</v>
          </cell>
          <cell r="G41">
            <v>-420.05801604727412</v>
          </cell>
          <cell r="H41">
            <v>-398.79024194687617</v>
          </cell>
          <cell r="I41">
            <v>-381.12192846211389</v>
          </cell>
          <cell r="J41">
            <v>-361.57687750684244</v>
          </cell>
          <cell r="K41">
            <v>-340.98791137890481</v>
          </cell>
          <cell r="L41">
            <v>-320.95441744830856</v>
          </cell>
          <cell r="M41">
            <v>-294.42652134519091</v>
          </cell>
          <cell r="N41">
            <v>-279.73143503637317</v>
          </cell>
        </row>
        <row r="42">
          <cell r="C42">
            <v>1100</v>
          </cell>
          <cell r="D42">
            <v>-479.39942891545286</v>
          </cell>
          <cell r="E42">
            <v>-466.52432774370033</v>
          </cell>
          <cell r="F42">
            <v>-442.64384139502408</v>
          </cell>
          <cell r="G42">
            <v>-423.98438241443887</v>
          </cell>
          <cell r="H42">
            <v>-403.31699906040933</v>
          </cell>
          <cell r="I42">
            <v>-385.37319259253701</v>
          </cell>
          <cell r="J42">
            <v>-365.60551090153439</v>
          </cell>
          <cell r="K42">
            <v>-345.34727343918803</v>
          </cell>
          <cell r="L42">
            <v>-325.56027889077069</v>
          </cell>
          <cell r="M42">
            <v>-297.94595742968426</v>
          </cell>
          <cell r="N42">
            <v>-283.32445425495985</v>
          </cell>
        </row>
        <row r="43">
          <cell r="C43">
            <v>1000</v>
          </cell>
          <cell r="D43">
            <v>-483.0937754821789</v>
          </cell>
          <cell r="E43">
            <v>-470.46578467098732</v>
          </cell>
          <cell r="F43">
            <v>-446.78050730437872</v>
          </cell>
          <cell r="G43">
            <v>-428.476466012066</v>
          </cell>
          <cell r="H43">
            <v>-407.21930784207484</v>
          </cell>
          <cell r="I43">
            <v>-389.65134617318051</v>
          </cell>
          <cell r="J43">
            <v>-370.39040682760719</v>
          </cell>
          <cell r="K43">
            <v>-349.7919644641334</v>
          </cell>
          <cell r="L43">
            <v>-330.0468489658906</v>
          </cell>
          <cell r="M43">
            <v>-302.9121636307118</v>
          </cell>
          <cell r="N43">
            <v>-288.14986297230081</v>
          </cell>
        </row>
        <row r="56">
          <cell r="C56">
            <v>1300</v>
          </cell>
          <cell r="D56">
            <v>0.21805284667890837</v>
          </cell>
          <cell r="E56">
            <v>0.21082397112309806</v>
          </cell>
          <cell r="F56">
            <v>0.20553775505738969</v>
          </cell>
          <cell r="G56">
            <v>0.31317360088107932</v>
          </cell>
          <cell r="H56">
            <v>0.2574636117514762</v>
          </cell>
          <cell r="I56">
            <v>0.30026915232832069</v>
          </cell>
          <cell r="J56">
            <v>0.30221052198470011</v>
          </cell>
          <cell r="K56">
            <v>0.28604338644146649</v>
          </cell>
          <cell r="M56">
            <v>0.30326848536146783</v>
          </cell>
          <cell r="N56">
            <v>0.33457028550807005</v>
          </cell>
        </row>
        <row r="57">
          <cell r="C57">
            <v>1200</v>
          </cell>
          <cell r="D57">
            <v>0.22216626616120377</v>
          </cell>
          <cell r="E57">
            <v>0.19388985857805965</v>
          </cell>
          <cell r="F57">
            <v>0.19181320277429553</v>
          </cell>
          <cell r="G57">
            <v>0.22300868078584252</v>
          </cell>
          <cell r="H57">
            <v>0.24232310564220252</v>
          </cell>
          <cell r="I57">
            <v>0.25556138157479924</v>
          </cell>
          <cell r="J57">
            <v>0.26459351822201904</v>
          </cell>
          <cell r="K57">
            <v>0.24974675276874683</v>
          </cell>
          <cell r="L57">
            <v>0.28702140321652853</v>
          </cell>
          <cell r="M57">
            <v>0.28744970877868986</v>
          </cell>
          <cell r="N57">
            <v>0.30818377793193541</v>
          </cell>
        </row>
        <row r="58">
          <cell r="C58">
            <v>1100</v>
          </cell>
          <cell r="D58">
            <v>0.15036109664155861</v>
          </cell>
          <cell r="E58">
            <v>0.19962659332413754</v>
          </cell>
          <cell r="F58">
            <v>0.20282518518658621</v>
          </cell>
          <cell r="G58">
            <v>0.21018738739567516</v>
          </cell>
          <cell r="H58">
            <v>0.24140617894858948</v>
          </cell>
          <cell r="I58">
            <v>0.23809523809523808</v>
          </cell>
          <cell r="J58">
            <v>0.24371998325988453</v>
          </cell>
          <cell r="K58">
            <v>0.23122569801373286</v>
          </cell>
          <cell r="L58">
            <v>0.26415700397595049</v>
          </cell>
          <cell r="M58">
            <v>0.26357979059659736</v>
          </cell>
          <cell r="N58">
            <v>0.25442467855637668</v>
          </cell>
        </row>
        <row r="59">
          <cell r="C59">
            <v>1000</v>
          </cell>
          <cell r="D59">
            <v>0.15027261491236377</v>
          </cell>
          <cell r="E59">
            <v>0.14889191844570365</v>
          </cell>
          <cell r="F59">
            <v>0.17585680414851221</v>
          </cell>
          <cell r="G59">
            <v>0.16076183865877006</v>
          </cell>
          <cell r="H59">
            <v>0.17211556753183924</v>
          </cell>
          <cell r="I59">
            <v>0.22222222222222221</v>
          </cell>
          <cell r="J59">
            <v>0.20655621568843355</v>
          </cell>
          <cell r="K59">
            <v>0.22413530826352607</v>
          </cell>
          <cell r="L59">
            <v>0.20630032142337393</v>
          </cell>
          <cell r="M59">
            <v>0.23349969870781231</v>
          </cell>
          <cell r="N59">
            <v>0.22383855705648706</v>
          </cell>
        </row>
        <row r="64">
          <cell r="C64">
            <v>1250</v>
          </cell>
          <cell r="D64">
            <v>62.243384058221345</v>
          </cell>
          <cell r="E64">
            <v>59.859765519865924</v>
          </cell>
          <cell r="F64">
            <v>63.047023895899713</v>
          </cell>
          <cell r="G64">
            <v>63.964088789528915</v>
          </cell>
          <cell r="H64">
            <v>58.224878804577955</v>
          </cell>
          <cell r="I64">
            <v>67.317841548246449</v>
          </cell>
          <cell r="J64">
            <v>63.422306882332776</v>
          </cell>
          <cell r="K64">
            <v>63.105880136885197</v>
          </cell>
          <cell r="L64">
            <v>70.982292412670461</v>
          </cell>
          <cell r="M64">
            <v>73.448989255387445</v>
          </cell>
          <cell r="N64">
            <v>71.081172685483878</v>
          </cell>
        </row>
        <row r="65">
          <cell r="C65">
            <v>1150</v>
          </cell>
          <cell r="D65">
            <v>58.752325089295248</v>
          </cell>
          <cell r="E65">
            <v>61.754711422627445</v>
          </cell>
          <cell r="F65">
            <v>59.348916630082513</v>
          </cell>
          <cell r="G65">
            <v>62.658730995073746</v>
          </cell>
          <cell r="H65">
            <v>68.450847020631997</v>
          </cell>
          <cell r="I65">
            <v>65.793098992281557</v>
          </cell>
          <cell r="J65">
            <v>62.521299755297598</v>
          </cell>
          <cell r="K65">
            <v>65.71191989005095</v>
          </cell>
          <cell r="L65">
            <v>68.089959575780142</v>
          </cell>
        </row>
        <row r="66">
          <cell r="C66">
            <v>1050</v>
          </cell>
          <cell r="D66">
            <v>62.505670281719503</v>
          </cell>
          <cell r="E66">
            <v>62.76094481418766</v>
          </cell>
          <cell r="F66">
            <v>64.644173495185811</v>
          </cell>
          <cell r="G66">
            <v>68.072974655866531</v>
          </cell>
          <cell r="H66">
            <v>62.38327310122969</v>
          </cell>
          <cell r="I66">
            <v>66.009139583101344</v>
          </cell>
          <cell r="J66">
            <v>72.091750833387437</v>
          </cell>
          <cell r="K66">
            <v>68.809711142215193</v>
          </cell>
          <cell r="L66">
            <v>69.213728557737241</v>
          </cell>
          <cell r="M66">
            <v>73.840895295582911</v>
          </cell>
          <cell r="N66">
            <v>73.417302827866138</v>
          </cell>
        </row>
        <row r="69">
          <cell r="C69">
            <v>1300</v>
          </cell>
          <cell r="D69">
            <v>0</v>
          </cell>
          <cell r="E69">
            <v>-1.0578586127806169E-2</v>
          </cell>
          <cell r="F69">
            <v>-2.6868976368291653E-2</v>
          </cell>
          <cell r="G69">
            <v>-3.2743174015065366E-2</v>
          </cell>
          <cell r="H69">
            <v>-4.2549746886416384E-2</v>
          </cell>
          <cell r="I69">
            <v>-3.3606362928950091E-2</v>
          </cell>
          <cell r="J69">
            <v>-3.9048913522413499E-2</v>
          </cell>
          <cell r="K69">
            <v>-3.0337473813912084E-2</v>
          </cell>
          <cell r="L69">
            <v>-1.8688342057542683E-2</v>
          </cell>
          <cell r="M69">
            <v>-6.7577801501360569E-3</v>
          </cell>
          <cell r="N69">
            <v>0</v>
          </cell>
        </row>
        <row r="70">
          <cell r="C70">
            <v>1200</v>
          </cell>
          <cell r="D70">
            <v>0</v>
          </cell>
          <cell r="E70">
            <v>-7.4149309717505578E-3</v>
          </cell>
          <cell r="F70">
            <v>-2.581820013857964E-2</v>
          </cell>
          <cell r="G70">
            <v>-3.1726900935582593E-2</v>
          </cell>
          <cell r="H70">
            <v>-3.4576702801712572E-2</v>
          </cell>
          <cell r="I70">
            <v>-3.4234284847816238E-2</v>
          </cell>
          <cell r="J70">
            <v>-3.471790517701976E-2</v>
          </cell>
          <cell r="K70">
            <v>-2.4762373779561527E-2</v>
          </cell>
          <cell r="L70">
            <v>-2.0361564355517885E-2</v>
          </cell>
          <cell r="M70">
            <v>-9.7969721708346929E-3</v>
          </cell>
          <cell r="N70">
            <v>0</v>
          </cell>
        </row>
        <row r="71">
          <cell r="C71">
            <v>1100</v>
          </cell>
          <cell r="D71">
            <v>0</v>
          </cell>
          <cell r="E71">
            <v>-8.5014705448202572E-3</v>
          </cell>
          <cell r="F71">
            <v>-2.4594074116698224E-2</v>
          </cell>
          <cell r="G71">
            <v>-3.4074458971339115E-2</v>
          </cell>
          <cell r="H71">
            <v>-4.3083097557585999E-2</v>
          </cell>
          <cell r="I71">
            <v>-4.0112510073306566E-2</v>
          </cell>
          <cell r="J71">
            <v>-3.8510667823773305E-2</v>
          </cell>
          <cell r="K71">
            <v>-3.2003267860802681E-2</v>
          </cell>
          <cell r="L71">
            <v>-3.0208297037122234E-2</v>
          </cell>
          <cell r="M71">
            <v>-8.9625494848991141E-3</v>
          </cell>
          <cell r="N71">
            <v>0</v>
          </cell>
        </row>
        <row r="72">
          <cell r="C72">
            <v>1000</v>
          </cell>
          <cell r="D72">
            <v>0</v>
          </cell>
          <cell r="E72">
            <v>-1.0180830644999013E-2</v>
          </cell>
          <cell r="F72">
            <v>-2.6755143241753886E-2</v>
          </cell>
          <cell r="G72">
            <v>-3.8658642828505806E-2</v>
          </cell>
          <cell r="H72">
            <v>-4.0525364889459181E-2</v>
          </cell>
          <cell r="I72">
            <v>-4.0295269459406598E-2</v>
          </cell>
          <cell r="J72">
            <v>-4.2629788513551432E-2</v>
          </cell>
          <cell r="K72">
            <v>-3.1589277388691529E-2</v>
          </cell>
          <cell r="L72">
            <v>-2.9082034916141877E-2</v>
          </cell>
          <cell r="M72">
            <v>-1.1162267827195364E-2</v>
          </cell>
          <cell r="N72">
            <v>0</v>
          </cell>
        </row>
        <row r="75">
          <cell r="C75">
            <v>1300</v>
          </cell>
          <cell r="D75">
            <v>0</v>
          </cell>
          <cell r="E75">
            <v>-3.8991474600920971E-2</v>
          </cell>
          <cell r="F75">
            <v>-8.2924556255462994E-2</v>
          </cell>
          <cell r="G75">
            <v>-0.10117280399555659</v>
          </cell>
          <cell r="H75">
            <v>-0.11837211815021229</v>
          </cell>
          <cell r="I75">
            <v>-0.11125340324245572</v>
          </cell>
          <cell r="J75">
            <v>-0.11444035347245743</v>
          </cell>
          <cell r="K75">
            <v>-9.8767103794403302E-2</v>
          </cell>
          <cell r="L75">
            <v>-7.474392194471402E-2</v>
          </cell>
          <cell r="M75">
            <v>-3.5170668623250835E-2</v>
          </cell>
          <cell r="N75">
            <v>0</v>
          </cell>
        </row>
        <row r="76">
          <cell r="C76">
            <v>1200</v>
          </cell>
          <cell r="D76">
            <v>0</v>
          </cell>
          <cell r="E76">
            <v>-3.3642212639241144E-2</v>
          </cell>
          <cell r="F76">
            <v>-7.7561812342122421E-2</v>
          </cell>
          <cell r="G76">
            <v>-9.4892713225266795E-2</v>
          </cell>
          <cell r="H76">
            <v>-0.10456658396829341</v>
          </cell>
          <cell r="I76">
            <v>-0.10590847590643682</v>
          </cell>
          <cell r="J76">
            <v>-0.10431000359244491</v>
          </cell>
          <cell r="K76">
            <v>-8.792818606924574E-2</v>
          </cell>
          <cell r="L76">
            <v>-7.2105176559060652E-2</v>
          </cell>
          <cell r="M76">
            <v>-3.6024253838325263E-2</v>
          </cell>
          <cell r="N76">
            <v>0</v>
          </cell>
        </row>
        <row r="77">
          <cell r="C77">
            <v>1100</v>
          </cell>
          <cell r="D77">
            <v>0</v>
          </cell>
          <cell r="E77">
            <v>-3.2543145406686624E-2</v>
          </cell>
          <cell r="F77">
            <v>-7.2025718636612432E-2</v>
          </cell>
          <cell r="G77">
            <v>-9.1976453570216304E-2</v>
          </cell>
          <cell r="H77">
            <v>-0.10724048862695176</v>
          </cell>
          <cell r="I77">
            <v>-0.10581385187704209</v>
          </cell>
          <cell r="J77">
            <v>-0.1023034247045797</v>
          </cell>
          <cell r="K77">
            <v>-8.9905262459679863E-2</v>
          </cell>
          <cell r="L77">
            <v>-7.7639941557036449E-2</v>
          </cell>
          <cell r="M77">
            <v>-3.3004224346765462E-2</v>
          </cell>
          <cell r="N77">
            <v>0</v>
          </cell>
        </row>
        <row r="78">
          <cell r="C78">
            <v>1000</v>
          </cell>
          <cell r="D78">
            <v>0</v>
          </cell>
          <cell r="E78">
            <v>-3.2036898701241164E-2</v>
          </cell>
          <cell r="F78">
            <v>-6.9874820078039537E-2</v>
          </cell>
          <cell r="G78">
            <v>-9.1296819736575968E-2</v>
          </cell>
          <cell r="H78">
            <v>-9.8850265861609873E-2</v>
          </cell>
          <cell r="I78">
            <v>-0.10002376200825708</v>
          </cell>
          <cell r="J78">
            <v>-0.10062320385973907</v>
          </cell>
          <cell r="K78">
            <v>-8.4227454296761706E-2</v>
          </cell>
          <cell r="L78">
            <v>-7.2201711752427525E-2</v>
          </cell>
          <cell r="M78">
            <v>-3.30183358834375E-2</v>
          </cell>
          <cell r="N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E7AA-BC8C-5046-8ACB-4B2D3CF17C9E}">
  <dimension ref="B3:N78"/>
  <sheetViews>
    <sheetView workbookViewId="0">
      <selection activeCell="J14" sqref="J14"/>
    </sheetView>
  </sheetViews>
  <sheetFormatPr baseColWidth="10" defaultRowHeight="16" x14ac:dyDescent="0.2"/>
  <sheetData>
    <row r="3" spans="2:6" x14ac:dyDescent="0.2">
      <c r="B3" t="s">
        <v>0</v>
      </c>
      <c r="E3" t="s">
        <v>1</v>
      </c>
    </row>
    <row r="4" spans="2:6" x14ac:dyDescent="0.2">
      <c r="B4" t="s">
        <v>2</v>
      </c>
      <c r="C4" t="s">
        <v>3</v>
      </c>
      <c r="E4" t="s">
        <v>2</v>
      </c>
      <c r="F4" t="s">
        <v>3</v>
      </c>
    </row>
    <row r="5" spans="2:6" x14ac:dyDescent="0.2">
      <c r="B5" s="1">
        <v>0</v>
      </c>
      <c r="C5">
        <v>1.4297600000000001</v>
      </c>
      <c r="E5">
        <v>0</v>
      </c>
      <c r="F5">
        <v>1.4007728319496699</v>
      </c>
    </row>
    <row r="6" spans="2:6" x14ac:dyDescent="0.2">
      <c r="B6" s="2">
        <v>0.18</v>
      </c>
      <c r="C6">
        <v>1.4553660000000002</v>
      </c>
      <c r="E6">
        <v>7.0000000000000007E-2</v>
      </c>
      <c r="F6">
        <v>1.4087239905532924</v>
      </c>
    </row>
    <row r="7" spans="2:6" x14ac:dyDescent="0.2">
      <c r="B7">
        <v>0.3</v>
      </c>
      <c r="C7">
        <v>1.461751</v>
      </c>
      <c r="E7">
        <v>0.2</v>
      </c>
      <c r="F7">
        <v>1.4250754211901944</v>
      </c>
    </row>
    <row r="8" spans="2:6" x14ac:dyDescent="0.2">
      <c r="B8">
        <v>0.41</v>
      </c>
      <c r="C8">
        <v>1.4754020000000003</v>
      </c>
      <c r="E8">
        <v>0.3</v>
      </c>
      <c r="F8">
        <v>1.4408682668498947</v>
      </c>
    </row>
    <row r="9" spans="2:6" x14ac:dyDescent="0.2">
      <c r="B9">
        <v>0.6</v>
      </c>
      <c r="C9">
        <v>1.4875400000000001</v>
      </c>
      <c r="E9">
        <v>0.43</v>
      </c>
      <c r="F9">
        <v>1.4501525294182462</v>
      </c>
    </row>
    <row r="10" spans="2:6" x14ac:dyDescent="0.2">
      <c r="B10">
        <v>0.8</v>
      </c>
      <c r="C10">
        <v>1.510678</v>
      </c>
      <c r="E10">
        <v>0.5</v>
      </c>
      <c r="F10">
        <v>1.4615766749027794</v>
      </c>
    </row>
    <row r="11" spans="2:6" x14ac:dyDescent="0.2">
      <c r="B11">
        <v>1</v>
      </c>
      <c r="C11">
        <v>1.5236449999999999</v>
      </c>
      <c r="E11">
        <v>0.6</v>
      </c>
      <c r="F11">
        <v>1.4687813405968337</v>
      </c>
    </row>
    <row r="12" spans="2:6" x14ac:dyDescent="0.2">
      <c r="E12">
        <v>0.7</v>
      </c>
      <c r="F12">
        <v>1.4749794472621711</v>
      </c>
    </row>
    <row r="13" spans="2:6" x14ac:dyDescent="0.2">
      <c r="E13">
        <v>0.8</v>
      </c>
      <c r="F13">
        <v>1.492987499541123</v>
      </c>
    </row>
    <row r="14" spans="2:6" x14ac:dyDescent="0.2">
      <c r="B14" s="1"/>
      <c r="C14" s="1"/>
      <c r="E14">
        <v>0.93</v>
      </c>
      <c r="F14">
        <v>1.4898733715620733</v>
      </c>
    </row>
    <row r="15" spans="2:6" x14ac:dyDescent="0.2">
      <c r="E15">
        <v>1</v>
      </c>
      <c r="F15">
        <v>1.4939689741246993</v>
      </c>
    </row>
    <row r="19" spans="3:14" x14ac:dyDescent="0.2">
      <c r="C19" t="s">
        <v>4</v>
      </c>
    </row>
    <row r="20" spans="3:14" x14ac:dyDescent="0.2"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  <c r="N20" t="s">
        <v>15</v>
      </c>
    </row>
    <row r="21" spans="3:14" x14ac:dyDescent="0.2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14" x14ac:dyDescent="0.2">
      <c r="C22">
        <v>1300</v>
      </c>
      <c r="D22">
        <v>1.3175260467352412</v>
      </c>
      <c r="E22">
        <v>1.3270076807103106</v>
      </c>
      <c r="F22">
        <v>1.3420379371587519</v>
      </c>
      <c r="G22">
        <v>1.3448885283913488</v>
      </c>
      <c r="H22">
        <v>1.3696894604993008</v>
      </c>
      <c r="I22">
        <v>1.3591645030138095</v>
      </c>
      <c r="J22">
        <v>1.3755852140966309</v>
      </c>
      <c r="K22">
        <v>1.3822449147916023</v>
      </c>
      <c r="L22">
        <v>1.3837228588622408</v>
      </c>
      <c r="M22">
        <v>1.3929197774776341</v>
      </c>
      <c r="N22">
        <v>1.3916035758007606</v>
      </c>
    </row>
    <row r="23" spans="3:14" x14ac:dyDescent="0.2">
      <c r="C23">
        <v>1200</v>
      </c>
      <c r="D23">
        <v>1.3491477869220927</v>
      </c>
      <c r="E23">
        <v>1.3556039060366873</v>
      </c>
      <c r="F23">
        <v>1.3773808491318988</v>
      </c>
      <c r="G23">
        <v>1.3856020129745559</v>
      </c>
      <c r="H23">
        <v>1.3964481211350457</v>
      </c>
      <c r="I23">
        <v>1.3989391357910628</v>
      </c>
      <c r="J23">
        <v>1.414954227755773</v>
      </c>
      <c r="K23">
        <v>1.4169311866074583</v>
      </c>
      <c r="L23">
        <v>1.4259255978529672</v>
      </c>
      <c r="M23">
        <v>1.436288942429111</v>
      </c>
      <c r="N23">
        <v>1.4408753872495739</v>
      </c>
    </row>
    <row r="24" spans="3:14" x14ac:dyDescent="0.2">
      <c r="C24">
        <v>1100</v>
      </c>
      <c r="D24">
        <v>1.3849097832069701</v>
      </c>
      <c r="E24">
        <v>1.3907519537120387</v>
      </c>
      <c r="F24">
        <v>1.4091562216540066</v>
      </c>
      <c r="G24">
        <v>1.417577309498123</v>
      </c>
      <c r="H24">
        <v>1.4333194626522601</v>
      </c>
      <c r="I24">
        <v>1.443550068284535</v>
      </c>
      <c r="J24">
        <v>1.444326251883467</v>
      </c>
      <c r="K24">
        <v>1.4553572502865408</v>
      </c>
      <c r="L24">
        <v>1.4720257021964585</v>
      </c>
      <c r="M24">
        <v>1.4674163249166168</v>
      </c>
      <c r="N24">
        <v>1.47400428443311</v>
      </c>
    </row>
    <row r="25" spans="3:14" x14ac:dyDescent="0.2">
      <c r="C25">
        <v>1000</v>
      </c>
      <c r="D25">
        <v>1.41663588069237</v>
      </c>
      <c r="E25">
        <v>1.4266960273945462</v>
      </c>
      <c r="F25">
        <v>1.440994620726382</v>
      </c>
      <c r="G25">
        <v>1.4641592242016661</v>
      </c>
      <c r="H25">
        <v>1.4669855961842322</v>
      </c>
      <c r="I25">
        <v>1.4796032815210238</v>
      </c>
      <c r="J25">
        <v>1.4932364293102007</v>
      </c>
      <c r="K25">
        <v>1.4946016442378012</v>
      </c>
      <c r="L25">
        <v>1.5139492968857877</v>
      </c>
      <c r="M25">
        <v>1.5123304182075297</v>
      </c>
      <c r="N25">
        <v>1.5139336638162888</v>
      </c>
    </row>
    <row r="27" spans="3:14" x14ac:dyDescent="0.2">
      <c r="C27">
        <v>1050</v>
      </c>
      <c r="D27">
        <v>1.4007728319496699</v>
      </c>
      <c r="E27">
        <v>1.4087239905532924</v>
      </c>
      <c r="F27">
        <v>1.4250754211901944</v>
      </c>
      <c r="G27">
        <v>1.4408682668498947</v>
      </c>
      <c r="H27">
        <v>1.4501525294182462</v>
      </c>
      <c r="I27">
        <v>1.4615766749027794</v>
      </c>
      <c r="J27">
        <v>1.4687813405968337</v>
      </c>
      <c r="K27">
        <v>1.4749794472621711</v>
      </c>
      <c r="L27">
        <v>1.492987499541123</v>
      </c>
      <c r="M27">
        <v>1.4898733715620733</v>
      </c>
      <c r="N27">
        <v>1.4939689741246993</v>
      </c>
    </row>
    <row r="29" spans="3:14" x14ac:dyDescent="0.2">
      <c r="C29" t="s">
        <v>16</v>
      </c>
    </row>
    <row r="30" spans="3:14" x14ac:dyDescent="0.2"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10</v>
      </c>
      <c r="J30" t="s">
        <v>11</v>
      </c>
      <c r="K30" t="s">
        <v>12</v>
      </c>
      <c r="L30" t="s">
        <v>13</v>
      </c>
      <c r="M30" t="s">
        <v>14</v>
      </c>
      <c r="N30" t="s">
        <v>15</v>
      </c>
    </row>
    <row r="31" spans="3:14" x14ac:dyDescent="0.2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14" x14ac:dyDescent="0.2">
      <c r="C32">
        <v>1300</v>
      </c>
      <c r="D32">
        <v>26.788529764551207</v>
      </c>
      <c r="E32">
        <v>27.999074432067449</v>
      </c>
      <c r="F32">
        <v>30.255743345740076</v>
      </c>
      <c r="G32">
        <v>32.168004568819235</v>
      </c>
      <c r="H32">
        <v>33.72035081910736</v>
      </c>
      <c r="I32">
        <v>35.743836457847188</v>
      </c>
      <c r="J32">
        <v>37.249477570032724</v>
      </c>
      <c r="K32">
        <v>38.992488818485455</v>
      </c>
      <c r="L32">
        <v>40.867571787300946</v>
      </c>
      <c r="M32">
        <v>43.044958851021683</v>
      </c>
      <c r="N32">
        <v>44.451536882573883</v>
      </c>
    </row>
    <row r="33" spans="3:14" x14ac:dyDescent="0.2">
      <c r="C33">
        <v>1200</v>
      </c>
      <c r="D33">
        <v>26.15878952781679</v>
      </c>
      <c r="E33">
        <v>27.405463621120798</v>
      </c>
      <c r="F33">
        <v>29.477801077675625</v>
      </c>
      <c r="G33">
        <v>31.222655555571453</v>
      </c>
      <c r="H33">
        <v>33.074240809946879</v>
      </c>
      <c r="I33">
        <v>34.727458382291644</v>
      </c>
      <c r="J33">
        <v>36.213349395687509</v>
      </c>
      <c r="K33">
        <v>38.038160492951164</v>
      </c>
      <c r="L33">
        <v>39.658458491334102</v>
      </c>
      <c r="M33">
        <v>41.744299514575523</v>
      </c>
      <c r="N33">
        <v>42.934092404363547</v>
      </c>
    </row>
    <row r="34" spans="3:14" x14ac:dyDescent="0.2">
      <c r="C34">
        <v>1100</v>
      </c>
      <c r="D34">
        <v>25.481242934795663</v>
      </c>
      <c r="E34">
        <v>26.71027932846447</v>
      </c>
      <c r="F34">
        <v>28.817593593679252</v>
      </c>
      <c r="G34">
        <v>30.521753373015681</v>
      </c>
      <c r="H34">
        <v>32.225413732772779</v>
      </c>
      <c r="I34">
        <v>33.654788551465629</v>
      </c>
      <c r="J34">
        <v>35.474201997952967</v>
      </c>
      <c r="K34">
        <v>37.033045552903744</v>
      </c>
      <c r="L34">
        <v>38.417838493466405</v>
      </c>
      <c r="M34">
        <v>40.865780155633963</v>
      </c>
      <c r="N34">
        <v>41.968626848792837</v>
      </c>
    </row>
    <row r="35" spans="3:14" x14ac:dyDescent="0.2">
      <c r="C35">
        <v>1000</v>
      </c>
      <c r="D35">
        <v>24.912629406299299</v>
      </c>
      <c r="E35">
        <v>26.040400473108072</v>
      </c>
      <c r="F35">
        <v>28.182260987303522</v>
      </c>
      <c r="G35">
        <v>29.550106746091743</v>
      </c>
      <c r="H35">
        <v>31.487108819816516</v>
      </c>
      <c r="I35">
        <v>32.832589437026073</v>
      </c>
      <c r="J35">
        <v>34.313955601652808</v>
      </c>
      <c r="K35">
        <v>36.058852672954281</v>
      </c>
      <c r="L35">
        <v>37.352688576028051</v>
      </c>
      <c r="M35">
        <v>39.65237324980626</v>
      </c>
      <c r="N35">
        <v>40.8646027357156</v>
      </c>
    </row>
    <row r="37" spans="3:14" x14ac:dyDescent="0.2">
      <c r="C37" t="s">
        <v>17</v>
      </c>
    </row>
    <row r="38" spans="3:14" x14ac:dyDescent="0.2">
      <c r="D38" t="s">
        <v>5</v>
      </c>
      <c r="E38" t="s">
        <v>6</v>
      </c>
      <c r="F38" t="s">
        <v>7</v>
      </c>
      <c r="G38" t="s">
        <v>8</v>
      </c>
      <c r="H38" t="s">
        <v>9</v>
      </c>
      <c r="I38" t="s">
        <v>10</v>
      </c>
      <c r="J38" t="s">
        <v>11</v>
      </c>
      <c r="K38" t="s">
        <v>12</v>
      </c>
      <c r="L38" t="s">
        <v>13</v>
      </c>
      <c r="M38" t="s">
        <v>14</v>
      </c>
      <c r="N38" t="s">
        <v>15</v>
      </c>
    </row>
    <row r="39" spans="3:14" x14ac:dyDescent="0.2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 x14ac:dyDescent="0.2">
      <c r="C40">
        <v>1300</v>
      </c>
      <c r="D40">
        <v>-471.77599001711661</v>
      </c>
      <c r="E40">
        <v>-459.05433291257862</v>
      </c>
      <c r="F40">
        <v>-435.0928427473213</v>
      </c>
      <c r="G40">
        <v>-415.99524005868636</v>
      </c>
      <c r="H40">
        <v>-395.3223726471781</v>
      </c>
      <c r="I40">
        <v>-376.71151404345039</v>
      </c>
      <c r="J40">
        <v>-357.57074664948448</v>
      </c>
      <c r="K40">
        <v>-337.01458022532211</v>
      </c>
      <c r="L40">
        <v>-316.16464459637291</v>
      </c>
      <c r="M40">
        <v>-289.38105921632632</v>
      </c>
      <c r="N40">
        <v>-274.92576548399416</v>
      </c>
    </row>
    <row r="41" spans="3:14" x14ac:dyDescent="0.2">
      <c r="C41">
        <v>1200</v>
      </c>
      <c r="D41">
        <v>-475.66556491829135</v>
      </c>
      <c r="E41">
        <v>-462.6916689237321</v>
      </c>
      <c r="F41">
        <v>-439.06055895576571</v>
      </c>
      <c r="G41">
        <v>-420.05801604727412</v>
      </c>
      <c r="H41">
        <v>-398.79024194687617</v>
      </c>
      <c r="I41">
        <v>-381.12192846211389</v>
      </c>
      <c r="J41">
        <v>-361.57687750684244</v>
      </c>
      <c r="K41">
        <v>-340.98791137890481</v>
      </c>
      <c r="L41">
        <v>-320.95441744830856</v>
      </c>
      <c r="M41">
        <v>-294.42652134519091</v>
      </c>
      <c r="N41">
        <v>-279.73143503637317</v>
      </c>
    </row>
    <row r="42" spans="3:14" x14ac:dyDescent="0.2">
      <c r="C42">
        <v>1100</v>
      </c>
      <c r="D42">
        <v>-479.39942891545286</v>
      </c>
      <c r="E42">
        <v>-466.52432774370033</v>
      </c>
      <c r="F42">
        <v>-442.64384139502408</v>
      </c>
      <c r="G42">
        <v>-423.98438241443887</v>
      </c>
      <c r="H42">
        <v>-403.31699906040933</v>
      </c>
      <c r="I42">
        <v>-385.37319259253701</v>
      </c>
      <c r="J42">
        <v>-365.60551090153439</v>
      </c>
      <c r="K42">
        <v>-345.34727343918803</v>
      </c>
      <c r="L42">
        <v>-325.56027889077069</v>
      </c>
      <c r="M42">
        <v>-297.94595742968426</v>
      </c>
      <c r="N42">
        <v>-283.32445425495985</v>
      </c>
    </row>
    <row r="43" spans="3:14" x14ac:dyDescent="0.2">
      <c r="C43">
        <v>1000</v>
      </c>
      <c r="D43">
        <v>-483.0937754821789</v>
      </c>
      <c r="E43">
        <v>-470.46578467098732</v>
      </c>
      <c r="F43">
        <v>-446.78050730437872</v>
      </c>
      <c r="G43">
        <v>-428.476466012066</v>
      </c>
      <c r="H43">
        <v>-407.21930784207484</v>
      </c>
      <c r="I43">
        <v>-389.65134617318051</v>
      </c>
      <c r="J43">
        <v>-370.39040682760719</v>
      </c>
      <c r="K43">
        <v>-349.7919644641334</v>
      </c>
      <c r="L43">
        <v>-330.0468489658906</v>
      </c>
      <c r="M43">
        <v>-302.9121636307118</v>
      </c>
      <c r="N43">
        <v>-288.14986297230081</v>
      </c>
    </row>
    <row r="45" spans="3:14" x14ac:dyDescent="0.2">
      <c r="C45" t="s">
        <v>18</v>
      </c>
    </row>
    <row r="46" spans="3:14" x14ac:dyDescent="0.2"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10</v>
      </c>
      <c r="J46" t="s">
        <v>11</v>
      </c>
      <c r="K46" t="s">
        <v>12</v>
      </c>
      <c r="L46" t="s">
        <v>13</v>
      </c>
      <c r="M46" t="s">
        <v>14</v>
      </c>
      <c r="N46" t="s">
        <v>15</v>
      </c>
    </row>
    <row r="47" spans="3:14" x14ac:dyDescent="0.2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 x14ac:dyDescent="0.2">
      <c r="C48">
        <v>1300</v>
      </c>
      <c r="D48">
        <v>45.860442329952264</v>
      </c>
      <c r="E48">
        <v>47.432936334175672</v>
      </c>
      <c r="F48">
        <v>48.652861841406349</v>
      </c>
      <c r="G48">
        <v>31.931171630897701</v>
      </c>
      <c r="H48">
        <v>38.840440138207853</v>
      </c>
      <c r="I48">
        <v>33.303454325757002</v>
      </c>
      <c r="J48">
        <v>33.089516322354477</v>
      </c>
      <c r="K48">
        <v>34.95973154424361</v>
      </c>
      <c r="L48">
        <v>22.184282235511287</v>
      </c>
      <c r="M48">
        <v>32.974082315480061</v>
      </c>
      <c r="N48">
        <v>29.889085890620112</v>
      </c>
    </row>
    <row r="49" spans="3:14" x14ac:dyDescent="0.2">
      <c r="C49">
        <v>1200</v>
      </c>
      <c r="D49">
        <v>45.011333956272203</v>
      </c>
      <c r="E49">
        <v>51.575673288626497</v>
      </c>
      <c r="F49">
        <v>52.134054670714661</v>
      </c>
      <c r="G49">
        <v>44.841303776883471</v>
      </c>
      <c r="H49">
        <v>41.267216237997978</v>
      </c>
      <c r="I49">
        <v>39.129542728165056</v>
      </c>
      <c r="J49">
        <v>37.793820752665049</v>
      </c>
      <c r="K49">
        <v>40.04056064448416</v>
      </c>
      <c r="L49">
        <v>34.840607313371727</v>
      </c>
      <c r="M49">
        <v>34.788694142317226</v>
      </c>
      <c r="N49">
        <v>32.448171240890467</v>
      </c>
    </row>
    <row r="50" spans="3:14" x14ac:dyDescent="0.2">
      <c r="C50">
        <v>1100</v>
      </c>
      <c r="D50">
        <v>66.50656468566936</v>
      </c>
      <c r="E50">
        <v>50.09352628566279</v>
      </c>
      <c r="F50">
        <v>49.303541820019241</v>
      </c>
      <c r="G50">
        <v>47.576594028333027</v>
      </c>
      <c r="H50">
        <v>41.423960412088817</v>
      </c>
      <c r="I50" s="3">
        <v>42</v>
      </c>
      <c r="J50">
        <v>41.03069377506381</v>
      </c>
      <c r="K50">
        <v>43.247788139041901</v>
      </c>
      <c r="L50">
        <v>37.856274297048074</v>
      </c>
      <c r="M50">
        <v>37.939175751546003</v>
      </c>
      <c r="N50">
        <v>39.304363306031064</v>
      </c>
    </row>
    <row r="51" spans="3:14" x14ac:dyDescent="0.2">
      <c r="C51">
        <v>1000</v>
      </c>
      <c r="D51">
        <v>66.545724288033568</v>
      </c>
      <c r="E51">
        <v>67.162812491039901</v>
      </c>
      <c r="F51">
        <v>56.864447460076299</v>
      </c>
      <c r="G51">
        <v>62.203817046567906</v>
      </c>
      <c r="H51">
        <v>58.100496912634732</v>
      </c>
      <c r="I51" s="3">
        <v>45</v>
      </c>
      <c r="J51">
        <v>48.412970612725871</v>
      </c>
      <c r="K51">
        <v>44.615906692588325</v>
      </c>
      <c r="L51">
        <v>48.473021908084121</v>
      </c>
      <c r="M51">
        <v>42.826607723007847</v>
      </c>
      <c r="N51">
        <v>44.675055680762085</v>
      </c>
    </row>
    <row r="53" spans="3:14" x14ac:dyDescent="0.2">
      <c r="C53" t="s">
        <v>19</v>
      </c>
    </row>
    <row r="54" spans="3:14" x14ac:dyDescent="0.2"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  <c r="N54" t="s">
        <v>15</v>
      </c>
    </row>
    <row r="55" spans="3:14" x14ac:dyDescent="0.2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 x14ac:dyDescent="0.2">
      <c r="C56">
        <v>1300</v>
      </c>
      <c r="D56">
        <v>0.21805284667890837</v>
      </c>
      <c r="E56">
        <v>0.21082397112309806</v>
      </c>
      <c r="F56">
        <v>0.20553775505738969</v>
      </c>
      <c r="G56">
        <v>0.31317360088107932</v>
      </c>
      <c r="H56">
        <v>0.2574636117514762</v>
      </c>
      <c r="I56">
        <v>0.30026915232832069</v>
      </c>
      <c r="J56">
        <v>0.30221052198470011</v>
      </c>
      <c r="K56">
        <v>0.28604338644146649</v>
      </c>
      <c r="M56">
        <v>0.30326848536146783</v>
      </c>
      <c r="N56">
        <v>0.33457028550807005</v>
      </c>
    </row>
    <row r="57" spans="3:14" x14ac:dyDescent="0.2">
      <c r="C57">
        <v>1200</v>
      </c>
      <c r="D57">
        <v>0.22216626616120377</v>
      </c>
      <c r="E57">
        <v>0.19388985857805965</v>
      </c>
      <c r="F57">
        <v>0.19181320277429553</v>
      </c>
      <c r="G57">
        <v>0.22300868078584252</v>
      </c>
      <c r="H57">
        <v>0.24232310564220252</v>
      </c>
      <c r="I57">
        <v>0.25556138157479924</v>
      </c>
      <c r="J57">
        <v>0.26459351822201904</v>
      </c>
      <c r="K57">
        <v>0.24974675276874683</v>
      </c>
      <c r="L57">
        <v>0.28702140321652853</v>
      </c>
      <c r="M57">
        <v>0.28744970877868986</v>
      </c>
      <c r="N57">
        <v>0.30818377793193541</v>
      </c>
    </row>
    <row r="58" spans="3:14" x14ac:dyDescent="0.2">
      <c r="C58">
        <v>1100</v>
      </c>
      <c r="D58">
        <v>0.15036109664155861</v>
      </c>
      <c r="E58">
        <v>0.19962659332413754</v>
      </c>
      <c r="F58">
        <v>0.20282518518658621</v>
      </c>
      <c r="G58">
        <v>0.21018738739567516</v>
      </c>
      <c r="H58">
        <v>0.24140617894858948</v>
      </c>
      <c r="I58">
        <v>0.23809523809523808</v>
      </c>
      <c r="J58">
        <v>0.24371998325988453</v>
      </c>
      <c r="K58">
        <v>0.23122569801373286</v>
      </c>
      <c r="L58">
        <v>0.26415700397595049</v>
      </c>
      <c r="M58">
        <v>0.26357979059659736</v>
      </c>
      <c r="N58">
        <v>0.25442467855637668</v>
      </c>
    </row>
    <row r="59" spans="3:14" x14ac:dyDescent="0.2">
      <c r="C59">
        <v>1000</v>
      </c>
      <c r="D59">
        <v>0.15027261491236377</v>
      </c>
      <c r="E59">
        <v>0.14889191844570365</v>
      </c>
      <c r="F59">
        <v>0.17585680414851221</v>
      </c>
      <c r="G59">
        <v>0.16076183865877006</v>
      </c>
      <c r="H59">
        <v>0.17211556753183924</v>
      </c>
      <c r="I59">
        <v>0.22222222222222221</v>
      </c>
      <c r="J59">
        <v>0.20655621568843355</v>
      </c>
      <c r="K59">
        <v>0.22413530826352607</v>
      </c>
      <c r="L59">
        <v>0.20630032142337393</v>
      </c>
      <c r="M59">
        <v>0.23349969870781231</v>
      </c>
      <c r="N59">
        <v>0.22383855705648706</v>
      </c>
    </row>
    <row r="61" spans="3:14" x14ac:dyDescent="0.2">
      <c r="C61" t="s">
        <v>20</v>
      </c>
    </row>
    <row r="62" spans="3:14" x14ac:dyDescent="0.2">
      <c r="D62" t="s">
        <v>5</v>
      </c>
      <c r="E62" t="s">
        <v>6</v>
      </c>
      <c r="F62" t="s">
        <v>7</v>
      </c>
      <c r="G62" t="s">
        <v>8</v>
      </c>
      <c r="H62" t="s">
        <v>9</v>
      </c>
      <c r="I62" t="s">
        <v>10</v>
      </c>
      <c r="J62" t="s">
        <v>11</v>
      </c>
      <c r="K62" t="s">
        <v>12</v>
      </c>
      <c r="L62" t="s">
        <v>13</v>
      </c>
      <c r="M62" t="s">
        <v>14</v>
      </c>
      <c r="N62" t="s">
        <v>15</v>
      </c>
    </row>
    <row r="63" spans="3:14" x14ac:dyDescent="0.2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 x14ac:dyDescent="0.2">
      <c r="C64">
        <v>1250</v>
      </c>
      <c r="D64">
        <v>62.243384058221345</v>
      </c>
      <c r="E64">
        <v>59.859765519865924</v>
      </c>
      <c r="F64">
        <v>63.047023895899713</v>
      </c>
      <c r="G64">
        <v>63.964088789528915</v>
      </c>
      <c r="H64">
        <v>58.224878804577955</v>
      </c>
      <c r="I64">
        <v>67.317841548246449</v>
      </c>
      <c r="J64">
        <v>63.422306882332776</v>
      </c>
      <c r="K64">
        <v>63.105880136885197</v>
      </c>
      <c r="L64">
        <v>70.982292412670461</v>
      </c>
      <c r="M64">
        <v>73.448989255387445</v>
      </c>
      <c r="N64">
        <v>71.081172685483878</v>
      </c>
    </row>
    <row r="65" spans="3:14" x14ac:dyDescent="0.2">
      <c r="C65">
        <v>1150</v>
      </c>
      <c r="D65">
        <v>58.752325089295248</v>
      </c>
      <c r="E65">
        <v>61.754711422627445</v>
      </c>
      <c r="F65">
        <v>59.348916630082513</v>
      </c>
      <c r="G65">
        <v>62.658730995073746</v>
      </c>
      <c r="H65">
        <v>68.450847020631997</v>
      </c>
      <c r="I65">
        <v>65.793098992281557</v>
      </c>
      <c r="J65">
        <v>62.521299755297598</v>
      </c>
      <c r="K65">
        <v>65.71191989005095</v>
      </c>
      <c r="L65">
        <v>68.089959575780142</v>
      </c>
    </row>
    <row r="66" spans="3:14" x14ac:dyDescent="0.2">
      <c r="C66">
        <v>1050</v>
      </c>
      <c r="D66">
        <v>62.505670281719503</v>
      </c>
      <c r="E66">
        <v>62.76094481418766</v>
      </c>
      <c r="F66">
        <v>64.644173495185811</v>
      </c>
      <c r="G66">
        <v>68.072974655866531</v>
      </c>
      <c r="H66">
        <v>62.38327310122969</v>
      </c>
      <c r="I66">
        <v>66.009139583101344</v>
      </c>
      <c r="J66">
        <v>72.091750833387437</v>
      </c>
      <c r="K66">
        <v>68.809711142215193</v>
      </c>
      <c r="L66">
        <v>69.213728557737241</v>
      </c>
      <c r="M66">
        <v>73.840895295582911</v>
      </c>
      <c r="N66">
        <v>73.417302827866138</v>
      </c>
    </row>
    <row r="68" spans="3:14" x14ac:dyDescent="0.2">
      <c r="C68" t="s">
        <v>21</v>
      </c>
    </row>
    <row r="69" spans="3:14" x14ac:dyDescent="0.2">
      <c r="C69">
        <v>1300</v>
      </c>
      <c r="D69">
        <v>0</v>
      </c>
      <c r="E69">
        <v>-1.0578586127806169E-2</v>
      </c>
      <c r="F69">
        <v>-2.6868976368291653E-2</v>
      </c>
      <c r="G69">
        <v>-3.2743174015065366E-2</v>
      </c>
      <c r="H69">
        <v>-4.2549746886416384E-2</v>
      </c>
      <c r="I69">
        <v>-3.3606362928950091E-2</v>
      </c>
      <c r="J69">
        <v>-3.9048913522413499E-2</v>
      </c>
      <c r="K69">
        <v>-3.0337473813912084E-2</v>
      </c>
      <c r="L69">
        <v>-1.8688342057542683E-2</v>
      </c>
      <c r="M69">
        <v>-6.7577801501360569E-3</v>
      </c>
      <c r="N69">
        <v>0</v>
      </c>
    </row>
    <row r="70" spans="3:14" x14ac:dyDescent="0.2">
      <c r="C70">
        <v>1200</v>
      </c>
      <c r="D70">
        <v>0</v>
      </c>
      <c r="E70">
        <v>-7.4149309717505578E-3</v>
      </c>
      <c r="F70">
        <v>-2.581820013857964E-2</v>
      </c>
      <c r="G70">
        <v>-3.1726900935582593E-2</v>
      </c>
      <c r="H70">
        <v>-3.4576702801712572E-2</v>
      </c>
      <c r="I70">
        <v>-3.4234284847816238E-2</v>
      </c>
      <c r="J70">
        <v>-3.471790517701976E-2</v>
      </c>
      <c r="K70">
        <v>-2.4762373779561527E-2</v>
      </c>
      <c r="L70">
        <v>-2.0361564355517885E-2</v>
      </c>
      <c r="M70">
        <v>-9.7969721708346929E-3</v>
      </c>
      <c r="N70">
        <v>0</v>
      </c>
    </row>
    <row r="71" spans="3:14" x14ac:dyDescent="0.2">
      <c r="C71">
        <v>1100</v>
      </c>
      <c r="D71">
        <v>0</v>
      </c>
      <c r="E71">
        <v>-8.5014705448202572E-3</v>
      </c>
      <c r="F71">
        <v>-2.4594074116698224E-2</v>
      </c>
      <c r="G71">
        <v>-3.4074458971339115E-2</v>
      </c>
      <c r="H71">
        <v>-4.3083097557585999E-2</v>
      </c>
      <c r="I71">
        <v>-4.0112510073306566E-2</v>
      </c>
      <c r="J71">
        <v>-3.8510667823773305E-2</v>
      </c>
      <c r="K71">
        <v>-3.2003267860802681E-2</v>
      </c>
      <c r="L71">
        <v>-3.0208297037122234E-2</v>
      </c>
      <c r="M71">
        <v>-8.9625494848991141E-3</v>
      </c>
      <c r="N71">
        <v>0</v>
      </c>
    </row>
    <row r="72" spans="3:14" x14ac:dyDescent="0.2">
      <c r="C72">
        <v>1000</v>
      </c>
      <c r="D72">
        <v>0</v>
      </c>
      <c r="E72">
        <v>-1.0180830644999013E-2</v>
      </c>
      <c r="F72">
        <v>-2.6755143241753886E-2</v>
      </c>
      <c r="G72">
        <v>-3.8658642828505806E-2</v>
      </c>
      <c r="H72">
        <v>-4.0525364889459181E-2</v>
      </c>
      <c r="I72">
        <v>-4.0295269459406598E-2</v>
      </c>
      <c r="J72">
        <v>-4.2629788513551432E-2</v>
      </c>
      <c r="K72">
        <v>-3.1589277388691529E-2</v>
      </c>
      <c r="L72">
        <v>-2.9082034916141877E-2</v>
      </c>
      <c r="M72">
        <v>-1.1162267827195364E-2</v>
      </c>
      <c r="N72">
        <v>0</v>
      </c>
    </row>
    <row r="74" spans="3:14" x14ac:dyDescent="0.2">
      <c r="C74" t="s">
        <v>22</v>
      </c>
    </row>
    <row r="75" spans="3:14" x14ac:dyDescent="0.2">
      <c r="C75">
        <v>1300</v>
      </c>
      <c r="D75">
        <v>0</v>
      </c>
      <c r="E75">
        <v>-3.8991474600920971E-2</v>
      </c>
      <c r="F75">
        <v>-8.2924556255462994E-2</v>
      </c>
      <c r="G75">
        <v>-0.10117280399555659</v>
      </c>
      <c r="H75">
        <v>-0.11837211815021229</v>
      </c>
      <c r="I75">
        <v>-0.11125340324245572</v>
      </c>
      <c r="J75">
        <v>-0.11444035347245743</v>
      </c>
      <c r="K75">
        <v>-9.8767103794403302E-2</v>
      </c>
      <c r="L75">
        <v>-7.474392194471402E-2</v>
      </c>
      <c r="M75">
        <v>-3.5170668623250835E-2</v>
      </c>
      <c r="N75">
        <v>0</v>
      </c>
    </row>
    <row r="76" spans="3:14" x14ac:dyDescent="0.2">
      <c r="C76">
        <v>1200</v>
      </c>
      <c r="D76">
        <v>0</v>
      </c>
      <c r="E76">
        <v>-3.3642212639241144E-2</v>
      </c>
      <c r="F76">
        <v>-7.7561812342122421E-2</v>
      </c>
      <c r="G76">
        <v>-9.4892713225266795E-2</v>
      </c>
      <c r="H76">
        <v>-0.10456658396829341</v>
      </c>
      <c r="I76">
        <v>-0.10590847590643682</v>
      </c>
      <c r="J76">
        <v>-0.10431000359244491</v>
      </c>
      <c r="K76">
        <v>-8.792818606924574E-2</v>
      </c>
      <c r="L76">
        <v>-7.2105176559060652E-2</v>
      </c>
      <c r="M76">
        <v>-3.6024253838325263E-2</v>
      </c>
      <c r="N76">
        <v>0</v>
      </c>
    </row>
    <row r="77" spans="3:14" x14ac:dyDescent="0.2">
      <c r="C77">
        <v>1100</v>
      </c>
      <c r="D77">
        <v>0</v>
      </c>
      <c r="E77">
        <v>-3.2543145406686624E-2</v>
      </c>
      <c r="F77">
        <v>-7.2025718636612432E-2</v>
      </c>
      <c r="G77">
        <v>-9.1976453570216304E-2</v>
      </c>
      <c r="H77">
        <v>-0.10724048862695176</v>
      </c>
      <c r="I77">
        <v>-0.10581385187704209</v>
      </c>
      <c r="J77">
        <v>-0.1023034247045797</v>
      </c>
      <c r="K77">
        <v>-8.9905262459679863E-2</v>
      </c>
      <c r="L77">
        <v>-7.7639941557036449E-2</v>
      </c>
      <c r="M77">
        <v>-3.3004224346765462E-2</v>
      </c>
      <c r="N77">
        <v>0</v>
      </c>
    </row>
    <row r="78" spans="3:14" x14ac:dyDescent="0.2">
      <c r="C78">
        <v>1000</v>
      </c>
      <c r="D78">
        <v>0</v>
      </c>
      <c r="E78">
        <v>-3.2036898701241164E-2</v>
      </c>
      <c r="F78">
        <v>-6.9874820078039537E-2</v>
      </c>
      <c r="G78">
        <v>-9.1296819736575968E-2</v>
      </c>
      <c r="H78">
        <v>-9.8850265861609873E-2</v>
      </c>
      <c r="I78">
        <v>-0.10002376200825708</v>
      </c>
      <c r="J78">
        <v>-0.10062320385973907</v>
      </c>
      <c r="K78">
        <v>-8.4227454296761706E-2</v>
      </c>
      <c r="L78">
        <v>-7.2201711752427525E-2</v>
      </c>
      <c r="M78">
        <v>-3.30183358834375E-2</v>
      </c>
      <c r="N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58D2-7B88-9041-9716-7DFD14A6F247}">
  <dimension ref="A5:Z39"/>
  <sheetViews>
    <sheetView tabSelected="1" topLeftCell="H3" workbookViewId="0">
      <selection activeCell="R8" sqref="R8"/>
    </sheetView>
  </sheetViews>
  <sheetFormatPr baseColWidth="10" defaultRowHeight="16" x14ac:dyDescent="0.2"/>
  <sheetData>
    <row r="5" spans="1:26" x14ac:dyDescent="0.2">
      <c r="A5" t="s">
        <v>23</v>
      </c>
    </row>
    <row r="7" spans="1:26" x14ac:dyDescent="0.2">
      <c r="A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N7" t="s">
        <v>18</v>
      </c>
      <c r="P7" s="4" t="s">
        <v>33</v>
      </c>
      <c r="R7" t="s">
        <v>34</v>
      </c>
    </row>
    <row r="8" spans="1:26" x14ac:dyDescent="0.2">
      <c r="A8">
        <v>0.98</v>
      </c>
      <c r="B8">
        <v>-438.69152968984503</v>
      </c>
      <c r="C8">
        <v>33.397711054929601</v>
      </c>
      <c r="D8">
        <v>4.9471203521126697</v>
      </c>
      <c r="E8">
        <v>5543.93</v>
      </c>
      <c r="F8">
        <f>E8^(1/3)</f>
        <v>17.698613529454605</v>
      </c>
      <c r="G8" s="5">
        <f>E8*(10^-24)</f>
        <v>5.543930000000001E-21</v>
      </c>
      <c r="H8" s="6">
        <f>$S$12/G8</f>
        <v>1.4647056940819652</v>
      </c>
      <c r="R8">
        <f>0.8*(7+35.5)+0.2*(35.5+39)</f>
        <v>48.9</v>
      </c>
      <c r="S8" t="s">
        <v>35</v>
      </c>
    </row>
    <row r="9" spans="1:26" x14ac:dyDescent="0.2">
      <c r="A9">
        <v>0.99</v>
      </c>
      <c r="B9">
        <v>-437.62816465999998</v>
      </c>
      <c r="C9">
        <v>33.376794750000002</v>
      </c>
      <c r="D9">
        <v>3.2379862500000027</v>
      </c>
      <c r="E9">
        <f>E$8*(A9/A$8)^3</f>
        <v>5715.3797897453433</v>
      </c>
      <c r="F9">
        <f>E9^(1/3)</f>
        <v>17.879211626693934</v>
      </c>
      <c r="G9" s="5">
        <f t="shared" ref="G9" si="0">E9*(10^-24)</f>
        <v>5.7153797897453436E-21</v>
      </c>
      <c r="H9" s="6">
        <f t="shared" ref="H9:H12" si="1">$S$12/G9</f>
        <v>1.4207674970544062</v>
      </c>
      <c r="N9">
        <v>1300</v>
      </c>
      <c r="O9">
        <f>-J10*(2*0.00000293*J10-0.0435)</f>
        <v>48.652861841406349</v>
      </c>
      <c r="P9" t="s">
        <v>36</v>
      </c>
    </row>
    <row r="10" spans="1:26" x14ac:dyDescent="0.2">
      <c r="A10">
        <v>1</v>
      </c>
      <c r="B10">
        <v>-435.95907552789998</v>
      </c>
      <c r="C10">
        <v>33.375975600501803</v>
      </c>
      <c r="D10">
        <v>1.64779075865529</v>
      </c>
      <c r="E10">
        <f t="shared" ref="E10:E12" si="2">E$8*(A10/A$8)^3</f>
        <v>5890.3284345808297</v>
      </c>
      <c r="F10">
        <f>E10^(1/3)</f>
        <v>18.05980972393327</v>
      </c>
      <c r="G10" s="5">
        <f>E10*(10^-24)</f>
        <v>5.8903284345808303E-21</v>
      </c>
      <c r="H10" s="6">
        <f t="shared" si="1"/>
        <v>1.3785692816243929</v>
      </c>
      <c r="I10">
        <f>(H10-H11)/(D10-D11)*(0-D11)+H11</f>
        <v>1.3420379371587519</v>
      </c>
      <c r="J10">
        <f>(E10-E11)/(D10-D11)*(0-D11)+E11</f>
        <v>6051.148669148015</v>
      </c>
      <c r="K10">
        <f>J10^(1/3)</f>
        <v>18.222695059844906</v>
      </c>
      <c r="L10">
        <f>(B10-B11)/(D10-D11)*(0-D11)+B11</f>
        <v>-435.0928427473213</v>
      </c>
      <c r="N10">
        <v>1200</v>
      </c>
      <c r="O10">
        <f>-J19*(2*0.00000461*J19-0.0632)</f>
        <v>52.134054670714661</v>
      </c>
      <c r="P10" t="s">
        <v>36</v>
      </c>
      <c r="R10" t="s">
        <v>37</v>
      </c>
    </row>
    <row r="11" spans="1:26" x14ac:dyDescent="0.2">
      <c r="A11">
        <v>1.01</v>
      </c>
      <c r="B11">
        <v>-434.99770590399999</v>
      </c>
      <c r="C11">
        <v>33.381241099999997</v>
      </c>
      <c r="D11">
        <v>-0.180974</v>
      </c>
      <c r="E11">
        <f t="shared" si="2"/>
        <v>6068.8112764770622</v>
      </c>
      <c r="F11">
        <f>E11^(1/3)</f>
        <v>18.240407821172607</v>
      </c>
      <c r="G11" s="5">
        <f t="shared" ref="G11" si="3">E11*(10^-24)</f>
        <v>6.0688112764770627E-21</v>
      </c>
      <c r="H11" s="6">
        <f t="shared" si="1"/>
        <v>1.3380257629803263</v>
      </c>
      <c r="N11">
        <v>1100</v>
      </c>
      <c r="O11">
        <f>-J27*(2*0.00000409*J27-0.0557)</f>
        <v>49.303541820019241</v>
      </c>
      <c r="P11" t="s">
        <v>36</v>
      </c>
      <c r="R11" t="s">
        <v>38</v>
      </c>
      <c r="S11">
        <f>100/(6.022E+23)</f>
        <v>1.6605778811026237E-22</v>
      </c>
    </row>
    <row r="12" spans="1:26" x14ac:dyDescent="0.2">
      <c r="A12">
        <v>1.02</v>
      </c>
      <c r="B12">
        <v>-433.34753362651998</v>
      </c>
      <c r="C12">
        <v>33.384637587344301</v>
      </c>
      <c r="D12">
        <v>-1.2481698929563401</v>
      </c>
      <c r="E12">
        <f t="shared" si="2"/>
        <v>6250.8636574046541</v>
      </c>
      <c r="F12">
        <f>E12^(1/3)</f>
        <v>18.421005918411936</v>
      </c>
      <c r="G12" s="5">
        <f>E12*(10^-24)</f>
        <v>6.2508636574046546E-21</v>
      </c>
      <c r="H12" s="6">
        <f t="shared" si="1"/>
        <v>1.2990566237951398</v>
      </c>
      <c r="N12">
        <v>1000</v>
      </c>
      <c r="O12">
        <f>-J35*(2*0.0000125*J35-0.151)</f>
        <v>56.864447460076299</v>
      </c>
      <c r="P12" t="s">
        <v>36</v>
      </c>
      <c r="R12" t="s">
        <v>39</v>
      </c>
      <c r="S12">
        <f>S11*R8</f>
        <v>8.12022583859183E-21</v>
      </c>
    </row>
    <row r="14" spans="1:26" x14ac:dyDescent="0.2">
      <c r="A14" t="s">
        <v>40</v>
      </c>
    </row>
    <row r="15" spans="1:26" x14ac:dyDescent="0.2">
      <c r="O15" t="s">
        <v>41</v>
      </c>
      <c r="Y15" t="s">
        <v>42</v>
      </c>
      <c r="Z15" t="s">
        <v>43</v>
      </c>
    </row>
    <row r="16" spans="1:26" x14ac:dyDescent="0.2">
      <c r="A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N16">
        <v>1300</v>
      </c>
      <c r="O16">
        <v>-435.0928427473213</v>
      </c>
      <c r="S16" t="s">
        <v>4</v>
      </c>
      <c r="T16" t="s">
        <v>44</v>
      </c>
      <c r="U16" t="s">
        <v>26</v>
      </c>
      <c r="V16" t="s">
        <v>45</v>
      </c>
      <c r="W16" t="s">
        <v>46</v>
      </c>
      <c r="X16" t="s">
        <v>47</v>
      </c>
      <c r="Y16" t="s">
        <v>48</v>
      </c>
    </row>
    <row r="17" spans="1:26" x14ac:dyDescent="0.2">
      <c r="A17">
        <v>0.98</v>
      </c>
      <c r="B17">
        <v>-441.548747015</v>
      </c>
      <c r="C17">
        <v>30.819102375</v>
      </c>
      <c r="D17">
        <v>3.4478737499999998</v>
      </c>
      <c r="E17">
        <v>5543.93</v>
      </c>
      <c r="F17">
        <f>E17^(1/3)</f>
        <v>17.698613529454605</v>
      </c>
      <c r="G17" s="5">
        <f>E17*(10^-24)</f>
        <v>5.543930000000001E-21</v>
      </c>
      <c r="H17" s="6">
        <f>$S$12/G17</f>
        <v>1.4647056940819652</v>
      </c>
      <c r="N17">
        <v>1200</v>
      </c>
      <c r="O17">
        <v>-439.06055895576571</v>
      </c>
    </row>
    <row r="18" spans="1:26" x14ac:dyDescent="0.2">
      <c r="A18">
        <v>0.99</v>
      </c>
      <c r="B18">
        <v>-440.69497299699998</v>
      </c>
      <c r="C18">
        <v>30.80597594</v>
      </c>
      <c r="D18">
        <v>1.5334129999999999</v>
      </c>
      <c r="E18">
        <f>E$8*(A18/A$8)^3</f>
        <v>5715.3797897453433</v>
      </c>
      <c r="F18">
        <f>E18^(1/3)</f>
        <v>17.879211626693934</v>
      </c>
      <c r="G18" s="5">
        <f t="shared" ref="G18" si="4">E18*(10^-24)</f>
        <v>5.7153797897453436E-21</v>
      </c>
      <c r="H18" s="6">
        <f t="shared" ref="H18:H21" si="5">$S$12/G18</f>
        <v>1.4207674970544062</v>
      </c>
      <c r="N18">
        <v>1100</v>
      </c>
      <c r="O18">
        <v>-442.64384139502408</v>
      </c>
      <c r="R18">
        <v>1300</v>
      </c>
      <c r="S18">
        <v>1.3420379371587519</v>
      </c>
      <c r="T18">
        <v>6051.148669148015</v>
      </c>
      <c r="U18">
        <v>18.222695059844906</v>
      </c>
      <c r="V18">
        <v>-435.0928427473213</v>
      </c>
      <c r="W18">
        <v>33.376433039999995</v>
      </c>
      <c r="X18">
        <f>V18+W18</f>
        <v>-401.7164097073213</v>
      </c>
      <c r="Y18">
        <f>(X18-X19)/(R18-R19)</f>
        <v>6.5352367884444221E-2</v>
      </c>
      <c r="Z18">
        <f>Y18*(1.602*10^-19)*(6.022*10^23)/100</f>
        <v>63.047023895899713</v>
      </c>
    </row>
    <row r="19" spans="1:26" x14ac:dyDescent="0.2">
      <c r="A19">
        <v>1</v>
      </c>
      <c r="B19">
        <v>-439.09866368399997</v>
      </c>
      <c r="C19">
        <v>30.811402520000001</v>
      </c>
      <c r="D19">
        <v>3.1697000000000003E-2</v>
      </c>
      <c r="E19">
        <f t="shared" ref="E19:E21" si="6">E$8*(A19/A$8)^3</f>
        <v>5890.3284345808297</v>
      </c>
      <c r="F19">
        <f>E19^(1/3)</f>
        <v>18.05980972393327</v>
      </c>
      <c r="G19" s="5">
        <f>E19*(10^-24)</f>
        <v>5.8903284345808303E-21</v>
      </c>
      <c r="H19" s="6">
        <f t="shared" si="5"/>
        <v>1.3785692816243929</v>
      </c>
      <c r="I19">
        <f>(H19-H20)/(D19-D20)*(0-D20)+H20</f>
        <v>1.3773808491318988</v>
      </c>
      <c r="J19">
        <f>(E19-E20)/(D19-D20)*(0-D20)+E20</f>
        <v>5895.5602155351253</v>
      </c>
      <c r="K19">
        <f>J19^(1/3)</f>
        <v>18.065155040389648</v>
      </c>
      <c r="L19">
        <f>(B19-B20)/(D19-D20)*(0-D20)+B20</f>
        <v>-439.06055895576571</v>
      </c>
      <c r="N19">
        <v>1000</v>
      </c>
      <c r="O19">
        <v>-446.78050730437872</v>
      </c>
      <c r="R19">
        <v>1200</v>
      </c>
      <c r="S19">
        <v>1.3773808491318988</v>
      </c>
      <c r="T19">
        <v>5895.5602155351253</v>
      </c>
      <c r="U19">
        <v>18.065155040389648</v>
      </c>
      <c r="V19">
        <v>-439.06055895576571</v>
      </c>
      <c r="W19">
        <v>30.808912459999998</v>
      </c>
      <c r="X19">
        <f t="shared" ref="X19:X21" si="7">V19+W19</f>
        <v>-408.25164649576573</v>
      </c>
      <c r="Y19">
        <f t="shared" ref="Y19:Y20" si="8">(X19-X20)/(R19-R20)</f>
        <v>6.151903759258346E-2</v>
      </c>
      <c r="Z19">
        <f t="shared" ref="Z19:Z20" si="9">Y19*(1.602*10^-19)*(6.022*10^23)/100</f>
        <v>59.348916630082513</v>
      </c>
    </row>
    <row r="20" spans="1:26" x14ac:dyDescent="0.2">
      <c r="A20">
        <v>1.01</v>
      </c>
      <c r="B20">
        <v>-437.79871625799899</v>
      </c>
      <c r="C20">
        <v>30.8158338</v>
      </c>
      <c r="D20">
        <v>-1.04965</v>
      </c>
      <c r="E20">
        <f t="shared" si="6"/>
        <v>6068.8112764770622</v>
      </c>
      <c r="F20">
        <f>E20^(1/3)</f>
        <v>18.240407821172607</v>
      </c>
      <c r="G20" s="5">
        <f t="shared" ref="G20" si="10">E20*(10^-24)</f>
        <v>6.0688112764770627E-21</v>
      </c>
      <c r="H20" s="6">
        <f t="shared" si="5"/>
        <v>1.3380257629803263</v>
      </c>
      <c r="R20">
        <v>1100</v>
      </c>
      <c r="S20">
        <v>1.4091562216540066</v>
      </c>
      <c r="T20">
        <v>5763.5187187358506</v>
      </c>
      <c r="U20">
        <v>17.929268429038757</v>
      </c>
      <c r="V20">
        <v>-442.64384139502408</v>
      </c>
      <c r="W20">
        <v>28.24029114</v>
      </c>
      <c r="X20">
        <f t="shared" si="7"/>
        <v>-414.40355025502407</v>
      </c>
      <c r="Y20">
        <f t="shared" si="8"/>
        <v>6.7007918007656708E-2</v>
      </c>
      <c r="Z20">
        <f t="shared" si="9"/>
        <v>64.644173495185811</v>
      </c>
    </row>
    <row r="21" spans="1:26" x14ac:dyDescent="0.2">
      <c r="A21">
        <v>1.02</v>
      </c>
      <c r="B21">
        <v>-436.30389341984898</v>
      </c>
      <c r="C21">
        <v>30.828034536720999</v>
      </c>
      <c r="D21">
        <v>-2.2577694315893302</v>
      </c>
      <c r="E21">
        <f t="shared" si="6"/>
        <v>6250.8636574046541</v>
      </c>
      <c r="F21">
        <f>E21^(1/3)</f>
        <v>18.421005918411936</v>
      </c>
      <c r="G21" s="5">
        <f>E21*(10^-24)</f>
        <v>6.2508636574046546E-21</v>
      </c>
      <c r="H21" s="6">
        <f t="shared" si="5"/>
        <v>1.2990566237951398</v>
      </c>
      <c r="R21">
        <v>1000</v>
      </c>
      <c r="S21">
        <v>1.440994620726382</v>
      </c>
      <c r="T21">
        <v>5636.4521974607042</v>
      </c>
      <c r="U21">
        <v>17.796527746584108</v>
      </c>
      <c r="V21">
        <v>-446.78050730437872</v>
      </c>
      <c r="W21">
        <v>25.676165248588962</v>
      </c>
      <c r="X21">
        <f t="shared" si="7"/>
        <v>-421.10434205578974</v>
      </c>
    </row>
    <row r="23" spans="1:26" x14ac:dyDescent="0.2">
      <c r="A23" t="s">
        <v>49</v>
      </c>
      <c r="T23" t="s">
        <v>50</v>
      </c>
    </row>
    <row r="24" spans="1:26" x14ac:dyDescent="0.2">
      <c r="T24">
        <f>T18/200</f>
        <v>30.255743345740076</v>
      </c>
    </row>
    <row r="25" spans="1:26" x14ac:dyDescent="0.2">
      <c r="A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T25">
        <f t="shared" ref="T25:T27" si="11">T19/200</f>
        <v>29.477801077675625</v>
      </c>
    </row>
    <row r="26" spans="1:26" x14ac:dyDescent="0.2">
      <c r="A26">
        <v>0.98</v>
      </c>
      <c r="B26">
        <v>-444.43958850199999</v>
      </c>
      <c r="C26">
        <v>28.242613500000001</v>
      </c>
      <c r="D26">
        <v>2.0634049999999999</v>
      </c>
      <c r="E26">
        <v>5543.93</v>
      </c>
      <c r="F26">
        <f>E26^(1/3)</f>
        <v>17.698613529454605</v>
      </c>
      <c r="G26" s="5">
        <f>E26*(10^-24)</f>
        <v>5.543930000000001E-21</v>
      </c>
      <c r="H26" s="6">
        <f>$S$12/G26</f>
        <v>1.4647056940819652</v>
      </c>
      <c r="T26">
        <f t="shared" si="11"/>
        <v>28.817593593679252</v>
      </c>
    </row>
    <row r="27" spans="1:26" x14ac:dyDescent="0.2">
      <c r="A27">
        <v>0.99</v>
      </c>
      <c r="B27">
        <v>-442.916849688978</v>
      </c>
      <c r="C27">
        <v>28.2526878468801</v>
      </c>
      <c r="D27">
        <v>0.40410787303309798</v>
      </c>
      <c r="E27">
        <f>E$8*(A27/A$8)^3</f>
        <v>5715.3797897453433</v>
      </c>
      <c r="F27">
        <f>E27^(1/3)</f>
        <v>17.879211626693934</v>
      </c>
      <c r="G27" s="5">
        <f t="shared" ref="G27" si="12">E27*(10^-24)</f>
        <v>5.7153797897453436E-21</v>
      </c>
      <c r="H27" s="6">
        <f t="shared" ref="H27:H30" si="13">$S$12/G27</f>
        <v>1.4207674970544062</v>
      </c>
      <c r="I27">
        <f>(H27-H28)/(D27-D28)*(0-D28)+H28</f>
        <v>1.4091562216540066</v>
      </c>
      <c r="J27">
        <f>(E27-E28)/(D27-D28)*(0-D28)+E28</f>
        <v>5763.5187187358506</v>
      </c>
      <c r="K27">
        <f>J27^(1/3)</f>
        <v>17.929268429038757</v>
      </c>
      <c r="L27">
        <f>(B27-B28)/(D27-D28)*(0-D28)+B28</f>
        <v>-442.64384139502408</v>
      </c>
      <c r="T27">
        <f t="shared" si="11"/>
        <v>28.182260987303522</v>
      </c>
    </row>
    <row r="28" spans="1:26" x14ac:dyDescent="0.2">
      <c r="A28">
        <v>1</v>
      </c>
      <c r="B28">
        <v>-441.92467075899998</v>
      </c>
      <c r="C28">
        <v>28.244612799999999</v>
      </c>
      <c r="D28">
        <v>-1.064519</v>
      </c>
      <c r="E28">
        <f t="shared" ref="E28:E30" si="14">E$8*(A28/A$8)^3</f>
        <v>5890.3284345808297</v>
      </c>
      <c r="F28">
        <f>E28^(1/3)</f>
        <v>18.05980972393327</v>
      </c>
      <c r="G28" s="5">
        <f>E28*(10^-24)</f>
        <v>5.8903284345808303E-21</v>
      </c>
      <c r="H28" s="6">
        <f t="shared" si="13"/>
        <v>1.3785692816243929</v>
      </c>
    </row>
    <row r="29" spans="1:26" x14ac:dyDescent="0.2">
      <c r="A29">
        <v>1.01</v>
      </c>
      <c r="B29">
        <v>-440.274951284</v>
      </c>
      <c r="C29">
        <v>28.2494868</v>
      </c>
      <c r="D29">
        <v>-2.282162</v>
      </c>
      <c r="E29">
        <f t="shared" si="14"/>
        <v>6068.8112764770622</v>
      </c>
      <c r="F29">
        <f>E29^(1/3)</f>
        <v>18.240407821172607</v>
      </c>
      <c r="G29" s="5">
        <f t="shared" ref="G29" si="15">E29*(10^-24)</f>
        <v>6.0688112764770627E-21</v>
      </c>
      <c r="H29" s="6">
        <f t="shared" si="13"/>
        <v>1.3380257629803263</v>
      </c>
    </row>
    <row r="30" spans="1:26" x14ac:dyDescent="0.2">
      <c r="A30">
        <v>1.02</v>
      </c>
      <c r="B30">
        <v>-438.89261729566698</v>
      </c>
      <c r="C30">
        <v>28.252998906594499</v>
      </c>
      <c r="D30">
        <v>-3.03774431863908</v>
      </c>
      <c r="E30">
        <f t="shared" si="14"/>
        <v>6250.8636574046541</v>
      </c>
      <c r="F30">
        <f>E30^(1/3)</f>
        <v>18.421005918411936</v>
      </c>
      <c r="G30" s="5">
        <f>E30*(10^-24)</f>
        <v>6.2508636574046546E-21</v>
      </c>
      <c r="H30" s="6">
        <f t="shared" si="13"/>
        <v>1.2990566237951398</v>
      </c>
    </row>
    <row r="32" spans="1:26" x14ac:dyDescent="0.2">
      <c r="A32" t="s">
        <v>51</v>
      </c>
    </row>
    <row r="34" spans="1:12" x14ac:dyDescent="0.2">
      <c r="A34" t="s">
        <v>24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 t="s">
        <v>30</v>
      </c>
      <c r="K34" t="s">
        <v>31</v>
      </c>
    </row>
    <row r="35" spans="1:12" x14ac:dyDescent="0.2">
      <c r="A35">
        <v>0.98</v>
      </c>
      <c r="B35">
        <v>-447.57076543619928</v>
      </c>
      <c r="C35">
        <v>25.674782294557627</v>
      </c>
      <c r="D35">
        <v>1.0333789250477401</v>
      </c>
      <c r="E35">
        <v>5543.93</v>
      </c>
      <c r="F35">
        <f>E35^(1/3)</f>
        <v>17.698613529454605</v>
      </c>
      <c r="G35" s="5">
        <f>E35*(10^-24)</f>
        <v>5.543930000000001E-21</v>
      </c>
      <c r="H35" s="6">
        <f>$S$12/G35</f>
        <v>1.4647056940819652</v>
      </c>
      <c r="I35">
        <f>(H35-H36)/(D35-D36)*(0-D36)+H36</f>
        <v>1.440994620726382</v>
      </c>
      <c r="J35">
        <f>(E35-E36)/(D35-D36)*(0-D36)+E36</f>
        <v>5636.4521974607042</v>
      </c>
      <c r="K35">
        <f>J35^(1/3)</f>
        <v>17.796527746584108</v>
      </c>
      <c r="L35">
        <f>(B35-B36)/(D35-D36)*(0-D36)+B36</f>
        <v>-446.78050730437872</v>
      </c>
    </row>
    <row r="36" spans="1:12" x14ac:dyDescent="0.2">
      <c r="A36">
        <v>0.99</v>
      </c>
      <c r="B36">
        <v>-446.10636452199998</v>
      </c>
      <c r="C36">
        <v>25.665783486999999</v>
      </c>
      <c r="D36">
        <v>-0.88154100000000002</v>
      </c>
      <c r="E36">
        <f>E$8*(A36/A$8)^3</f>
        <v>5715.3797897453433</v>
      </c>
      <c r="F36">
        <f>E36^(1/3)</f>
        <v>17.879211626693934</v>
      </c>
      <c r="G36" s="5">
        <f t="shared" ref="G36" si="16">E36*(10^-24)</f>
        <v>5.7153797897453436E-21</v>
      </c>
      <c r="H36" s="6">
        <f t="shared" ref="H36:H39" si="17">$S$12/G36</f>
        <v>1.4207674970544062</v>
      </c>
    </row>
    <row r="37" spans="1:12" x14ac:dyDescent="0.2">
      <c r="A37">
        <v>1</v>
      </c>
      <c r="B37">
        <v>-444.630965344</v>
      </c>
      <c r="C37">
        <v>25.677418100000001</v>
      </c>
      <c r="D37">
        <v>-2.080908</v>
      </c>
      <c r="E37">
        <f t="shared" ref="E37:E39" si="18">E$8*(A37/A$8)^3</f>
        <v>5890.3284345808297</v>
      </c>
      <c r="F37">
        <f>E37^(1/3)</f>
        <v>18.05980972393327</v>
      </c>
      <c r="G37" s="5">
        <f>E37*(10^-24)</f>
        <v>5.8903284345808303E-21</v>
      </c>
      <c r="H37" s="6">
        <f t="shared" si="17"/>
        <v>1.3785692816243929</v>
      </c>
    </row>
    <row r="38" spans="1:12" x14ac:dyDescent="0.2">
      <c r="A38">
        <v>1.01</v>
      </c>
      <c r="B38">
        <v>-443.45313059599903</v>
      </c>
      <c r="C38">
        <v>25.677918200000001</v>
      </c>
      <c r="D38">
        <v>-3.3564090000000002</v>
      </c>
      <c r="E38">
        <f t="shared" si="18"/>
        <v>6068.8112764770622</v>
      </c>
      <c r="F38">
        <f>E38^(1/3)</f>
        <v>18.240407821172607</v>
      </c>
      <c r="G38" s="5">
        <f t="shared" ref="G38" si="19">E38*(10^-24)</f>
        <v>6.0688112764770627E-21</v>
      </c>
      <c r="H38" s="6">
        <f t="shared" si="17"/>
        <v>1.3380257629803263</v>
      </c>
    </row>
    <row r="39" spans="1:12" x14ac:dyDescent="0.2">
      <c r="A39">
        <v>1.02</v>
      </c>
      <c r="B39">
        <v>-441.85445049241702</v>
      </c>
      <c r="C39">
        <v>25.683104945158899</v>
      </c>
      <c r="D39">
        <v>-4.10824837853965</v>
      </c>
      <c r="E39">
        <f t="shared" si="18"/>
        <v>6250.8636574046541</v>
      </c>
      <c r="F39">
        <f>E39^(1/3)</f>
        <v>18.421005918411936</v>
      </c>
      <c r="G39" s="5">
        <f>E39*(10^-24)</f>
        <v>6.2508636574046546E-21</v>
      </c>
      <c r="H39" s="6">
        <f t="shared" si="17"/>
        <v>1.2990566237951398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2020-11-16T15:50:52Z</dcterms:created>
  <dcterms:modified xsi:type="dcterms:W3CDTF">2020-11-16T15:57:48Z</dcterms:modified>
</cp:coreProperties>
</file>