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8B1CE850-878A-834C-90B1-DB8BC6A6121D}" xr6:coauthVersionLast="36" xr6:coauthVersionMax="36" xr10:uidLastSave="{00000000-0000-0000-0000-000000000000}"/>
  <bookViews>
    <workbookView xWindow="980" yWindow="2900" windowWidth="37620" windowHeight="20380" activeTab="4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91" i="17" l="1"/>
  <c r="AB90" i="17"/>
  <c r="L56" i="21" l="1"/>
  <c r="W72" i="18"/>
  <c r="W71" i="18"/>
  <c r="M83" i="18" l="1"/>
  <c r="N83" i="18" s="1"/>
  <c r="M82" i="18"/>
  <c r="N82" i="18" s="1"/>
  <c r="O83" i="18" l="1"/>
  <c r="P83" i="18" s="1"/>
  <c r="O82" i="18"/>
  <c r="P82" i="18" s="1"/>
  <c r="AC69" i="2" l="1"/>
  <c r="E70" i="21" l="1"/>
  <c r="E56" i="21"/>
  <c r="F56" i="21"/>
  <c r="G56" i="21"/>
  <c r="H56" i="21"/>
  <c r="I56" i="21"/>
  <c r="J56" i="21"/>
  <c r="K56" i="21"/>
  <c r="M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Q81" i="5"/>
  <c r="U81" i="5"/>
  <c r="AB92" i="17" l="1"/>
  <c r="U82" i="5" l="1"/>
  <c r="U83" i="5"/>
  <c r="U84" i="5"/>
  <c r="Q82" i="5"/>
  <c r="R82" i="5" s="1"/>
  <c r="S82" i="5" s="1"/>
  <c r="T82" i="5" s="1"/>
  <c r="Q83" i="5"/>
  <c r="Q84" i="5"/>
  <c r="R81" i="5"/>
  <c r="S81" i="5" s="1"/>
  <c r="T81" i="5" s="1"/>
  <c r="R84" i="5"/>
  <c r="S84" i="5" s="1"/>
  <c r="T84" i="5" s="1"/>
  <c r="R83" i="5"/>
  <c r="S83" i="5" s="1"/>
  <c r="T83" i="5" s="1"/>
  <c r="X67" i="19"/>
  <c r="X68" i="19"/>
  <c r="X69" i="19"/>
  <c r="X66" i="19"/>
  <c r="W67" i="19"/>
  <c r="W68" i="19"/>
  <c r="W69" i="19"/>
  <c r="W66" i="19"/>
  <c r="V67" i="19"/>
  <c r="V68" i="19"/>
  <c r="V69" i="19"/>
  <c r="V66" i="19"/>
  <c r="U67" i="19"/>
  <c r="U68" i="19"/>
  <c r="U69" i="19"/>
  <c r="U66" i="19"/>
  <c r="I141" i="17" l="1"/>
  <c r="K141" i="17" s="1"/>
  <c r="L141" i="17" s="1"/>
  <c r="P140" i="17"/>
  <c r="I140" i="17"/>
  <c r="J140" i="17" s="1"/>
  <c r="K139" i="17"/>
  <c r="L139" i="17" s="1"/>
  <c r="J139" i="17"/>
  <c r="I138" i="17"/>
  <c r="K138" i="17" s="1"/>
  <c r="L138" i="17" s="1"/>
  <c r="I137" i="17"/>
  <c r="K137" i="17" s="1"/>
  <c r="L137" i="17" s="1"/>
  <c r="I132" i="17"/>
  <c r="K132" i="17" s="1"/>
  <c r="L132" i="17" s="1"/>
  <c r="P131" i="17"/>
  <c r="I131" i="17"/>
  <c r="N131" i="17" s="1"/>
  <c r="O131" i="17" s="1"/>
  <c r="K130" i="17"/>
  <c r="L130" i="17" s="1"/>
  <c r="J130" i="17"/>
  <c r="I129" i="17"/>
  <c r="K129" i="17" s="1"/>
  <c r="L129" i="17" s="1"/>
  <c r="I128" i="17"/>
  <c r="J128" i="17" s="1"/>
  <c r="I123" i="17"/>
  <c r="K123" i="17" s="1"/>
  <c r="L123" i="17" s="1"/>
  <c r="P122" i="17"/>
  <c r="I122" i="17"/>
  <c r="K122" i="17" s="1"/>
  <c r="L122" i="17" s="1"/>
  <c r="M122" i="17" s="1"/>
  <c r="K121" i="17"/>
  <c r="L121" i="17" s="1"/>
  <c r="J121" i="17"/>
  <c r="I120" i="17"/>
  <c r="K120" i="17" s="1"/>
  <c r="L120" i="17" s="1"/>
  <c r="I119" i="17"/>
  <c r="K119" i="17" s="1"/>
  <c r="L119" i="17" s="1"/>
  <c r="H114" i="9"/>
  <c r="I114" i="9" s="1"/>
  <c r="F114" i="9"/>
  <c r="G114" i="9" s="1"/>
  <c r="F113" i="9"/>
  <c r="G113" i="9" s="1"/>
  <c r="F112" i="9"/>
  <c r="H112" i="9" s="1"/>
  <c r="I112" i="9" s="1"/>
  <c r="F111" i="9"/>
  <c r="K110" i="9" s="1"/>
  <c r="L110" i="9" s="1"/>
  <c r="M110" i="9"/>
  <c r="H110" i="9"/>
  <c r="I110" i="9" s="1"/>
  <c r="G110" i="9"/>
  <c r="F121" i="16"/>
  <c r="H121" i="16" s="1"/>
  <c r="I121" i="16" s="1"/>
  <c r="F120" i="16"/>
  <c r="H120" i="16" s="1"/>
  <c r="I120" i="16" s="1"/>
  <c r="F119" i="16"/>
  <c r="G119" i="16" s="1"/>
  <c r="M118" i="16"/>
  <c r="K118" i="16"/>
  <c r="L118" i="16" s="1"/>
  <c r="F118" i="16"/>
  <c r="H118" i="16" s="1"/>
  <c r="I118" i="16" s="1"/>
  <c r="H117" i="16"/>
  <c r="I117" i="16" s="1"/>
  <c r="G117" i="16"/>
  <c r="F112" i="16"/>
  <c r="H112" i="16" s="1"/>
  <c r="I112" i="16" s="1"/>
  <c r="F111" i="16"/>
  <c r="G111" i="16" s="1"/>
  <c r="F110" i="16"/>
  <c r="H110" i="16" s="1"/>
  <c r="I110" i="16" s="1"/>
  <c r="M109" i="16"/>
  <c r="K109" i="16"/>
  <c r="L109" i="16" s="1"/>
  <c r="F109" i="16"/>
  <c r="G109" i="16" s="1"/>
  <c r="H108" i="16"/>
  <c r="I108" i="16" s="1"/>
  <c r="G108" i="16"/>
  <c r="K140" i="17" l="1"/>
  <c r="L140" i="17" s="1"/>
  <c r="M140" i="17" s="1"/>
  <c r="N140" i="17"/>
  <c r="O140" i="17" s="1"/>
  <c r="J141" i="17"/>
  <c r="J137" i="17"/>
  <c r="J138" i="17"/>
  <c r="J131" i="17"/>
  <c r="K128" i="17"/>
  <c r="L128" i="17" s="1"/>
  <c r="J132" i="17"/>
  <c r="J129" i="17"/>
  <c r="K131" i="17"/>
  <c r="L131" i="17" s="1"/>
  <c r="M131" i="17" s="1"/>
  <c r="J122" i="17"/>
  <c r="N122" i="17"/>
  <c r="O122" i="17" s="1"/>
  <c r="J119" i="17"/>
  <c r="J123" i="17"/>
  <c r="J120" i="17"/>
  <c r="H113" i="9"/>
  <c r="I113" i="9" s="1"/>
  <c r="G111" i="9"/>
  <c r="G112" i="9"/>
  <c r="H111" i="9"/>
  <c r="I111" i="9" s="1"/>
  <c r="J110" i="9" s="1"/>
  <c r="H119" i="16"/>
  <c r="I119" i="16" s="1"/>
  <c r="J118" i="16" s="1"/>
  <c r="G121" i="16"/>
  <c r="G120" i="16"/>
  <c r="G118" i="16"/>
  <c r="H111" i="16"/>
  <c r="I111" i="16" s="1"/>
  <c r="G112" i="16"/>
  <c r="H109" i="16"/>
  <c r="I109" i="16" s="1"/>
  <c r="J109" i="16" s="1"/>
  <c r="G110" i="16"/>
  <c r="F101" i="6"/>
  <c r="H101" i="6" s="1"/>
  <c r="I101" i="6" s="1"/>
  <c r="F100" i="6"/>
  <c r="G100" i="6" s="1"/>
  <c r="H99" i="6"/>
  <c r="I99" i="6" s="1"/>
  <c r="F99" i="6"/>
  <c r="G99" i="6" s="1"/>
  <c r="M98" i="6"/>
  <c r="K98" i="6"/>
  <c r="L98" i="6" s="1"/>
  <c r="F98" i="6"/>
  <c r="H98" i="6" s="1"/>
  <c r="I98" i="6" s="1"/>
  <c r="J98" i="6" s="1"/>
  <c r="H97" i="6"/>
  <c r="I97" i="6" s="1"/>
  <c r="G97" i="6"/>
  <c r="G106" i="5"/>
  <c r="H106" i="5" s="1"/>
  <c r="G105" i="5"/>
  <c r="I105" i="5" s="1"/>
  <c r="J105" i="5" s="1"/>
  <c r="G104" i="5"/>
  <c r="I104" i="5" s="1"/>
  <c r="J104" i="5" s="1"/>
  <c r="N103" i="5"/>
  <c r="L103" i="5"/>
  <c r="M103" i="5" s="1"/>
  <c r="G103" i="5"/>
  <c r="I103" i="5" s="1"/>
  <c r="J103" i="5" s="1"/>
  <c r="K103" i="5" s="1"/>
  <c r="J102" i="5"/>
  <c r="I102" i="5"/>
  <c r="H102" i="5"/>
  <c r="AB78" i="18"/>
  <c r="AB77" i="18"/>
  <c r="AB76" i="18"/>
  <c r="AB75" i="18"/>
  <c r="M93" i="18"/>
  <c r="N93" i="18" s="1"/>
  <c r="M94" i="18"/>
  <c r="O94" i="18" s="1"/>
  <c r="M98" i="18"/>
  <c r="M99" i="18"/>
  <c r="T95" i="18"/>
  <c r="H100" i="6" l="1"/>
  <c r="I100" i="6" s="1"/>
  <c r="G101" i="6"/>
  <c r="G98" i="6"/>
  <c r="H103" i="5"/>
  <c r="I106" i="5"/>
  <c r="J106" i="5" s="1"/>
  <c r="H104" i="5"/>
  <c r="H105" i="5"/>
  <c r="O93" i="18"/>
  <c r="N94" i="18"/>
  <c r="U63" i="19" l="1"/>
  <c r="U62" i="19"/>
  <c r="U61" i="19"/>
  <c r="U60" i="19"/>
  <c r="S83" i="17"/>
  <c r="K63" i="19" l="1"/>
  <c r="M63" i="19" s="1"/>
  <c r="N63" i="19" s="1"/>
  <c r="K73" i="19"/>
  <c r="M73" i="19" s="1"/>
  <c r="K74" i="19"/>
  <c r="M74" i="19" s="1"/>
  <c r="K84" i="19"/>
  <c r="L84" i="19" s="1"/>
  <c r="K85" i="19"/>
  <c r="L85" i="19" s="1"/>
  <c r="K86" i="19"/>
  <c r="M86" i="19" s="1"/>
  <c r="Q72" i="4"/>
  <c r="Q71" i="4"/>
  <c r="Q70" i="4"/>
  <c r="Q69" i="4"/>
  <c r="G70" i="4"/>
  <c r="I70" i="4" s="1"/>
  <c r="J70" i="4" s="1"/>
  <c r="H70" i="4"/>
  <c r="G69" i="4"/>
  <c r="I69" i="4" s="1"/>
  <c r="J69" i="4" s="1"/>
  <c r="I80" i="4"/>
  <c r="J80" i="4" s="1"/>
  <c r="I81" i="4"/>
  <c r="J81" i="4" s="1"/>
  <c r="I91" i="4"/>
  <c r="J91" i="4" s="1"/>
  <c r="I92" i="4"/>
  <c r="J92" i="4" s="1"/>
  <c r="I93" i="4"/>
  <c r="J93" i="4" s="1"/>
  <c r="G91" i="4"/>
  <c r="H91" i="4"/>
  <c r="G92" i="4"/>
  <c r="H92" i="4" s="1"/>
  <c r="G93" i="4"/>
  <c r="H93" i="4" s="1"/>
  <c r="G81" i="4"/>
  <c r="H81" i="4" s="1"/>
  <c r="G80" i="4"/>
  <c r="H80" i="4" s="1"/>
  <c r="Q72" i="2"/>
  <c r="Q71" i="2"/>
  <c r="Q70" i="2"/>
  <c r="Q69" i="2"/>
  <c r="I89" i="2"/>
  <c r="J89" i="2" s="1"/>
  <c r="I90" i="2"/>
  <c r="J90" i="2" s="1"/>
  <c r="I78" i="2"/>
  <c r="J78" i="2" s="1"/>
  <c r="I79" i="2"/>
  <c r="J79" i="2" s="1"/>
  <c r="H90" i="2"/>
  <c r="G90" i="2"/>
  <c r="G89" i="2"/>
  <c r="H89" i="2" s="1"/>
  <c r="G79" i="2"/>
  <c r="H79" i="2"/>
  <c r="G78" i="2"/>
  <c r="H78" i="2" s="1"/>
  <c r="L63" i="19" l="1"/>
  <c r="L73" i="19"/>
  <c r="L74" i="19"/>
  <c r="M85" i="19"/>
  <c r="M84" i="19"/>
  <c r="L86" i="19"/>
  <c r="H69" i="4"/>
  <c r="K98" i="17"/>
  <c r="L98" i="17" s="1"/>
  <c r="K108" i="17"/>
  <c r="L108" i="17" s="1"/>
  <c r="K109" i="17"/>
  <c r="L109" i="17" s="1"/>
  <c r="I98" i="17"/>
  <c r="J98" i="17" s="1"/>
  <c r="I109" i="17"/>
  <c r="I108" i="17"/>
  <c r="J108" i="17" s="1"/>
  <c r="J109" i="17"/>
  <c r="V78" i="4" l="1"/>
  <c r="V77" i="4"/>
  <c r="V76" i="4"/>
  <c r="V75" i="4"/>
  <c r="Z72" i="4"/>
  <c r="Z71" i="4"/>
  <c r="Z70" i="4"/>
  <c r="AA70" i="4" s="1"/>
  <c r="AB70" i="4" s="1"/>
  <c r="AC70" i="4" s="1"/>
  <c r="Z69" i="4"/>
  <c r="AA69" i="4" s="1"/>
  <c r="AB69" i="4" s="1"/>
  <c r="AC69" i="4" s="1"/>
  <c r="N94" i="4"/>
  <c r="N83" i="4"/>
  <c r="N73" i="4"/>
  <c r="N63" i="4"/>
  <c r="Q61" i="4"/>
  <c r="Q62" i="4" s="1"/>
  <c r="L63" i="4"/>
  <c r="M63" i="4" s="1"/>
  <c r="G98" i="4"/>
  <c r="G97" i="4"/>
  <c r="G96" i="4"/>
  <c r="G95" i="4"/>
  <c r="L94" i="4" s="1"/>
  <c r="M94" i="4" s="1"/>
  <c r="G86" i="4"/>
  <c r="G85" i="4"/>
  <c r="G84" i="4"/>
  <c r="G83" i="4"/>
  <c r="L83" i="4" s="1"/>
  <c r="M83" i="4" s="1"/>
  <c r="G75" i="4"/>
  <c r="G74" i="4"/>
  <c r="G73" i="4"/>
  <c r="G72" i="4"/>
  <c r="G62" i="4"/>
  <c r="G63" i="4"/>
  <c r="G64" i="4"/>
  <c r="G61" i="4"/>
  <c r="AA71" i="4" l="1"/>
  <c r="AB71" i="4" s="1"/>
  <c r="AC71" i="4" s="1"/>
  <c r="P92" i="17" l="1"/>
  <c r="K75" i="21"/>
  <c r="G77" i="21"/>
  <c r="J77" i="21"/>
  <c r="K77" i="21"/>
  <c r="L77" i="21"/>
  <c r="G48" i="8"/>
  <c r="E69" i="21"/>
  <c r="E75" i="21" s="1"/>
  <c r="F69" i="21"/>
  <c r="F75" i="21" s="1"/>
  <c r="G69" i="21"/>
  <c r="G75" i="21" s="1"/>
  <c r="H69" i="21"/>
  <c r="H75" i="21" s="1"/>
  <c r="I69" i="21"/>
  <c r="I75" i="21" s="1"/>
  <c r="J69" i="21"/>
  <c r="J75" i="21" s="1"/>
  <c r="K69" i="21"/>
  <c r="L69" i="21"/>
  <c r="L75" i="21" s="1"/>
  <c r="M69" i="21"/>
  <c r="M75" i="21" s="1"/>
  <c r="N69" i="21"/>
  <c r="E76" i="21"/>
  <c r="F70" i="21"/>
  <c r="F76" i="21" s="1"/>
  <c r="G70" i="21"/>
  <c r="G76" i="21" s="1"/>
  <c r="H70" i="21"/>
  <c r="H76" i="21" s="1"/>
  <c r="I70" i="21"/>
  <c r="I76" i="21" s="1"/>
  <c r="J70" i="21"/>
  <c r="J76" i="21" s="1"/>
  <c r="K70" i="21"/>
  <c r="K76" i="21" s="1"/>
  <c r="L70" i="21"/>
  <c r="L76" i="21" s="1"/>
  <c r="M70" i="21"/>
  <c r="M76" i="21" s="1"/>
  <c r="N70" i="21"/>
  <c r="E71" i="21"/>
  <c r="E77" i="21" s="1"/>
  <c r="F71" i="21"/>
  <c r="F77" i="21" s="1"/>
  <c r="G71" i="21"/>
  <c r="H71" i="21"/>
  <c r="H77" i="21" s="1"/>
  <c r="I71" i="21"/>
  <c r="I77" i="21" s="1"/>
  <c r="J71" i="21"/>
  <c r="K71" i="21"/>
  <c r="L71" i="21"/>
  <c r="M71" i="21"/>
  <c r="M77" i="21" s="1"/>
  <c r="N71" i="21"/>
  <c r="E72" i="21"/>
  <c r="E78" i="21" s="1"/>
  <c r="F72" i="21"/>
  <c r="F78" i="21" s="1"/>
  <c r="G72" i="21"/>
  <c r="G78" i="21" s="1"/>
  <c r="H72" i="21"/>
  <c r="H78" i="21" s="1"/>
  <c r="I72" i="21"/>
  <c r="I78" i="21" s="1"/>
  <c r="J72" i="21"/>
  <c r="J78" i="21" s="1"/>
  <c r="K72" i="21"/>
  <c r="K78" i="21" s="1"/>
  <c r="L72" i="21"/>
  <c r="L78" i="21" s="1"/>
  <c r="M72" i="21"/>
  <c r="M78" i="21" s="1"/>
  <c r="N72" i="21"/>
  <c r="D70" i="21"/>
  <c r="D71" i="21"/>
  <c r="D72" i="21"/>
  <c r="D69" i="21"/>
  <c r="F47" i="8"/>
  <c r="M81" i="1" l="1"/>
  <c r="V72" i="1"/>
  <c r="V71" i="1"/>
  <c r="W72" i="1"/>
  <c r="M72" i="1"/>
  <c r="L72" i="1"/>
  <c r="K72" i="1"/>
  <c r="J72" i="1"/>
  <c r="V78" i="2"/>
  <c r="V77" i="2"/>
  <c r="V76" i="2"/>
  <c r="V75" i="2"/>
  <c r="Z72" i="2"/>
  <c r="Z71" i="2"/>
  <c r="Z70" i="2"/>
  <c r="Z69" i="2"/>
  <c r="AA69" i="2" s="1"/>
  <c r="AB69" i="2" s="1"/>
  <c r="N91" i="2"/>
  <c r="N81" i="2"/>
  <c r="N71" i="2"/>
  <c r="L71" i="2"/>
  <c r="M71" i="2" s="1"/>
  <c r="N63" i="2"/>
  <c r="Q61" i="2"/>
  <c r="P58" i="2"/>
  <c r="G95" i="2"/>
  <c r="G94" i="2"/>
  <c r="G93" i="2"/>
  <c r="G92" i="2"/>
  <c r="L91" i="2" s="1"/>
  <c r="M91" i="2" s="1"/>
  <c r="G84" i="2"/>
  <c r="G83" i="2"/>
  <c r="G82" i="2"/>
  <c r="G81" i="2"/>
  <c r="G73" i="2"/>
  <c r="G72" i="2"/>
  <c r="G71" i="2"/>
  <c r="G70" i="2"/>
  <c r="G62" i="2"/>
  <c r="G63" i="2"/>
  <c r="G64" i="2"/>
  <c r="G61" i="2"/>
  <c r="U67" i="20"/>
  <c r="U66" i="20"/>
  <c r="U65" i="20"/>
  <c r="U64" i="20"/>
  <c r="AG65" i="20"/>
  <c r="AG66" i="20"/>
  <c r="AG64" i="20"/>
  <c r="AE64" i="20"/>
  <c r="AF64" i="20"/>
  <c r="R83" i="20"/>
  <c r="P83" i="20"/>
  <c r="Q83" i="20" s="1"/>
  <c r="O83" i="20"/>
  <c r="Z73" i="20"/>
  <c r="Z72" i="20"/>
  <c r="Z71" i="20"/>
  <c r="Z70" i="20"/>
  <c r="AD67" i="20"/>
  <c r="AD66" i="20"/>
  <c r="AE66" i="20" s="1"/>
  <c r="AF66" i="20" s="1"/>
  <c r="AD65" i="20"/>
  <c r="AE65" i="20" s="1"/>
  <c r="AF65" i="20" s="1"/>
  <c r="AD64" i="20"/>
  <c r="R75" i="20"/>
  <c r="P75" i="20"/>
  <c r="Q75" i="20" s="1"/>
  <c r="O75" i="20"/>
  <c r="P59" i="20"/>
  <c r="Q59" i="20"/>
  <c r="R59" i="20"/>
  <c r="R67" i="20"/>
  <c r="O59" i="20"/>
  <c r="K87" i="20"/>
  <c r="K86" i="20"/>
  <c r="K85" i="20"/>
  <c r="K84" i="20"/>
  <c r="K78" i="20"/>
  <c r="K77" i="20"/>
  <c r="K76" i="20"/>
  <c r="K75" i="20"/>
  <c r="K69" i="20"/>
  <c r="K68" i="20"/>
  <c r="K67" i="20"/>
  <c r="K66" i="20"/>
  <c r="K58" i="20"/>
  <c r="K59" i="20"/>
  <c r="K60" i="20"/>
  <c r="K57" i="20"/>
  <c r="U57" i="20"/>
  <c r="T54" i="20"/>
  <c r="V73" i="1"/>
  <c r="AA67" i="5"/>
  <c r="AA68" i="5"/>
  <c r="AA66" i="5"/>
  <c r="Z64" i="6"/>
  <c r="Z65" i="6"/>
  <c r="Z63" i="6"/>
  <c r="Z85" i="9"/>
  <c r="Z86" i="9"/>
  <c r="Z84" i="9"/>
  <c r="Y82" i="16"/>
  <c r="Z82" i="16" s="1"/>
  <c r="Y83" i="16"/>
  <c r="Z83" i="16" s="1"/>
  <c r="Y81" i="16"/>
  <c r="AD60" i="19"/>
  <c r="Z69" i="19"/>
  <c r="Z68" i="19"/>
  <c r="Z67" i="19"/>
  <c r="Z66" i="19"/>
  <c r="I92" i="19"/>
  <c r="I80" i="19"/>
  <c r="I69" i="19"/>
  <c r="I59" i="19"/>
  <c r="AD63" i="19"/>
  <c r="AD62" i="19"/>
  <c r="AE62" i="19" s="1"/>
  <c r="AF62" i="19" s="1"/>
  <c r="AD61" i="19"/>
  <c r="R87" i="19"/>
  <c r="R76" i="19"/>
  <c r="R66" i="19"/>
  <c r="AF72" i="18"/>
  <c r="AF71" i="18"/>
  <c r="AF70" i="18"/>
  <c r="AF69" i="18"/>
  <c r="AG69" i="18" s="1"/>
  <c r="AH69" i="18" s="1"/>
  <c r="AG71" i="18" l="1"/>
  <c r="AG70" i="18"/>
  <c r="AE61" i="19"/>
  <c r="AF61" i="19" s="1"/>
  <c r="AE60" i="19"/>
  <c r="AF60" i="19" s="1"/>
  <c r="L63" i="2"/>
  <c r="M63" i="2" s="1"/>
  <c r="L81" i="2"/>
  <c r="M81" i="2" s="1"/>
  <c r="AA70" i="2"/>
  <c r="AB70" i="2" s="1"/>
  <c r="AC70" i="2" s="1"/>
  <c r="AA71" i="2"/>
  <c r="AB71" i="2" s="1"/>
  <c r="AC71" i="2" s="1"/>
  <c r="Q62" i="2"/>
  <c r="U58" i="20"/>
  <c r="AH71" i="18"/>
  <c r="AH70" i="18"/>
  <c r="AI70" i="18" s="1"/>
  <c r="R57" i="19"/>
  <c r="K91" i="19"/>
  <c r="K90" i="19"/>
  <c r="K89" i="19"/>
  <c r="K88" i="19"/>
  <c r="P87" i="19" s="1"/>
  <c r="Q87" i="19" s="1"/>
  <c r="K79" i="19"/>
  <c r="K78" i="19"/>
  <c r="K77" i="19"/>
  <c r="K76" i="19"/>
  <c r="K68" i="19"/>
  <c r="K67" i="19"/>
  <c r="K66" i="19"/>
  <c r="P66" i="19" s="1"/>
  <c r="Q66" i="19" s="1"/>
  <c r="K65" i="19"/>
  <c r="K56" i="19"/>
  <c r="K57" i="19"/>
  <c r="K58" i="19"/>
  <c r="K55" i="19"/>
  <c r="U54" i="19"/>
  <c r="T51" i="19"/>
  <c r="AG62" i="19" s="1"/>
  <c r="T85" i="18"/>
  <c r="W63" i="18"/>
  <c r="V60" i="18"/>
  <c r="AI69" i="18" s="1"/>
  <c r="T67" i="18"/>
  <c r="T75" i="18"/>
  <c r="M97" i="18"/>
  <c r="M96" i="18"/>
  <c r="R95" i="18" s="1"/>
  <c r="S95" i="18" s="1"/>
  <c r="M88" i="18"/>
  <c r="M87" i="18"/>
  <c r="M86" i="18"/>
  <c r="M85" i="18"/>
  <c r="R85" i="18" s="1"/>
  <c r="S85" i="18" s="1"/>
  <c r="M77" i="18"/>
  <c r="M76" i="18"/>
  <c r="M75" i="18"/>
  <c r="R75" i="18" s="1"/>
  <c r="M74" i="18"/>
  <c r="M66" i="18"/>
  <c r="M67" i="18"/>
  <c r="M68" i="18"/>
  <c r="M65" i="18"/>
  <c r="P83" i="17"/>
  <c r="R67" i="18" l="1"/>
  <c r="S67" i="18"/>
  <c r="W69" i="18"/>
  <c r="S75" i="18"/>
  <c r="W70" i="18"/>
  <c r="W64" i="18"/>
  <c r="P57" i="19"/>
  <c r="Q57" i="19" s="1"/>
  <c r="P76" i="19"/>
  <c r="Q76" i="19" s="1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P94" i="18" l="1"/>
  <c r="P93" i="18"/>
  <c r="N74" i="19"/>
  <c r="N73" i="19"/>
  <c r="N86" i="19"/>
  <c r="N84" i="19"/>
  <c r="N85" i="19"/>
  <c r="P64" i="1"/>
  <c r="P63" i="1"/>
  <c r="P62" i="1"/>
  <c r="P61" i="1"/>
  <c r="Q80" i="1"/>
  <c r="Q79" i="1"/>
  <c r="Q78" i="1"/>
  <c r="Q77" i="1"/>
  <c r="U74" i="1"/>
  <c r="U73" i="1"/>
  <c r="W73" i="1" s="1"/>
  <c r="U72" i="1"/>
  <c r="U71" i="1"/>
  <c r="W71" i="1" s="1"/>
  <c r="M89" i="1"/>
  <c r="M64" i="1"/>
  <c r="I98" i="4"/>
  <c r="J98" i="4" s="1"/>
  <c r="I97" i="4"/>
  <c r="J97" i="4" s="1"/>
  <c r="H96" i="4"/>
  <c r="I95" i="4"/>
  <c r="J95" i="4" s="1"/>
  <c r="I94" i="4"/>
  <c r="J94" i="4" s="1"/>
  <c r="H94" i="4"/>
  <c r="H86" i="4"/>
  <c r="H85" i="4"/>
  <c r="I84" i="4"/>
  <c r="J84" i="4" s="1"/>
  <c r="H83" i="4"/>
  <c r="I82" i="4"/>
  <c r="J82" i="4" s="1"/>
  <c r="H82" i="4"/>
  <c r="I75" i="4"/>
  <c r="J75" i="4" s="1"/>
  <c r="I74" i="4"/>
  <c r="J74" i="4" s="1"/>
  <c r="I73" i="4"/>
  <c r="J73" i="4" s="1"/>
  <c r="I72" i="4"/>
  <c r="J72" i="4" s="1"/>
  <c r="I71" i="4"/>
  <c r="J71" i="4" s="1"/>
  <c r="H71" i="4"/>
  <c r="H64" i="4"/>
  <c r="I64" i="4"/>
  <c r="J64" i="4" s="1"/>
  <c r="I63" i="4"/>
  <c r="J63" i="4" s="1"/>
  <c r="I62" i="4"/>
  <c r="J62" i="4" s="1"/>
  <c r="H62" i="4"/>
  <c r="I61" i="4"/>
  <c r="J61" i="4" s="1"/>
  <c r="I60" i="4"/>
  <c r="J60" i="4" s="1"/>
  <c r="H60" i="4"/>
  <c r="I95" i="2"/>
  <c r="J95" i="2" s="1"/>
  <c r="I94" i="2"/>
  <c r="J94" i="2" s="1"/>
  <c r="I93" i="2"/>
  <c r="J93" i="2" s="1"/>
  <c r="I92" i="2"/>
  <c r="J92" i="2" s="1"/>
  <c r="I91" i="2"/>
  <c r="J91" i="2" s="1"/>
  <c r="H91" i="2"/>
  <c r="I84" i="2"/>
  <c r="J84" i="2" s="1"/>
  <c r="H83" i="2"/>
  <c r="H82" i="2"/>
  <c r="H81" i="2"/>
  <c r="I80" i="2"/>
  <c r="J80" i="2" s="1"/>
  <c r="H80" i="2"/>
  <c r="H73" i="2"/>
  <c r="I72" i="2"/>
  <c r="J72" i="2" s="1"/>
  <c r="I71" i="2"/>
  <c r="J71" i="2" s="1"/>
  <c r="K71" i="2" s="1"/>
  <c r="H70" i="2"/>
  <c r="I69" i="2"/>
  <c r="J69" i="2" s="1"/>
  <c r="H69" i="2"/>
  <c r="H64" i="2"/>
  <c r="H63" i="2"/>
  <c r="I62" i="2"/>
  <c r="J62" i="2" s="1"/>
  <c r="H62" i="2"/>
  <c r="I61" i="2"/>
  <c r="J61" i="2" s="1"/>
  <c r="I60" i="2"/>
  <c r="J60" i="2" s="1"/>
  <c r="H60" i="2"/>
  <c r="M87" i="20"/>
  <c r="L87" i="20"/>
  <c r="M86" i="20"/>
  <c r="M85" i="20"/>
  <c r="L85" i="20"/>
  <c r="L84" i="20"/>
  <c r="M84" i="20"/>
  <c r="M83" i="20"/>
  <c r="L83" i="20"/>
  <c r="M78" i="20"/>
  <c r="M77" i="20"/>
  <c r="M75" i="20"/>
  <c r="M74" i="20"/>
  <c r="L74" i="20"/>
  <c r="M69" i="20"/>
  <c r="L68" i="20"/>
  <c r="L67" i="20"/>
  <c r="M66" i="20"/>
  <c r="M65" i="20"/>
  <c r="L65" i="20"/>
  <c r="U99" i="17"/>
  <c r="U98" i="17"/>
  <c r="U97" i="17"/>
  <c r="U96" i="17"/>
  <c r="Y93" i="17"/>
  <c r="Y92" i="17"/>
  <c r="Y91" i="17"/>
  <c r="Z91" i="17" s="1"/>
  <c r="Y90" i="17"/>
  <c r="Z90" i="17" s="1"/>
  <c r="P75" i="16"/>
  <c r="P74" i="16"/>
  <c r="P73" i="16"/>
  <c r="P72" i="16"/>
  <c r="F103" i="16"/>
  <c r="F102" i="16"/>
  <c r="F101" i="16"/>
  <c r="F100" i="16"/>
  <c r="F94" i="16"/>
  <c r="F93" i="16"/>
  <c r="F92" i="16"/>
  <c r="F91" i="16"/>
  <c r="F85" i="16"/>
  <c r="F84" i="16"/>
  <c r="F83" i="16"/>
  <c r="F82" i="16"/>
  <c r="M75" i="16"/>
  <c r="F76" i="16"/>
  <c r="H76" i="16" s="1"/>
  <c r="I76" i="16" s="1"/>
  <c r="Z92" i="17" l="1"/>
  <c r="AA92" i="17" s="1"/>
  <c r="AA91" i="17"/>
  <c r="K91" i="2"/>
  <c r="K63" i="4"/>
  <c r="K94" i="4"/>
  <c r="K73" i="4"/>
  <c r="AA90" i="17"/>
  <c r="I85" i="4"/>
  <c r="H75" i="4"/>
  <c r="I96" i="4"/>
  <c r="I83" i="4"/>
  <c r="J83" i="4" s="1"/>
  <c r="K83" i="4" s="1"/>
  <c r="H97" i="4"/>
  <c r="I86" i="4"/>
  <c r="J86" i="4" s="1"/>
  <c r="L73" i="4"/>
  <c r="M73" i="4" s="1"/>
  <c r="H72" i="4"/>
  <c r="H73" i="4"/>
  <c r="H63" i="4"/>
  <c r="H61" i="4"/>
  <c r="H84" i="4"/>
  <c r="H74" i="4"/>
  <c r="H98" i="4"/>
  <c r="H95" i="4"/>
  <c r="I83" i="2"/>
  <c r="J83" i="2" s="1"/>
  <c r="I73" i="2"/>
  <c r="J73" i="2" s="1"/>
  <c r="I70" i="2"/>
  <c r="J70" i="2" s="1"/>
  <c r="H93" i="2"/>
  <c r="I81" i="2"/>
  <c r="J81" i="2" s="1"/>
  <c r="H94" i="2"/>
  <c r="I63" i="2"/>
  <c r="J63" i="2" s="1"/>
  <c r="H71" i="2"/>
  <c r="H84" i="2"/>
  <c r="I64" i="2"/>
  <c r="J64" i="2" s="1"/>
  <c r="H95" i="2"/>
  <c r="H72" i="2"/>
  <c r="I82" i="2"/>
  <c r="J82" i="2" s="1"/>
  <c r="H92" i="2"/>
  <c r="H61" i="2"/>
  <c r="L86" i="20"/>
  <c r="L76" i="20"/>
  <c r="M76" i="20"/>
  <c r="L78" i="20"/>
  <c r="L77" i="20"/>
  <c r="L75" i="20"/>
  <c r="M68" i="20"/>
  <c r="L69" i="20"/>
  <c r="M67" i="20"/>
  <c r="P67" i="20"/>
  <c r="Q67" i="20" s="1"/>
  <c r="L66" i="20"/>
  <c r="G76" i="16"/>
  <c r="P91" i="16"/>
  <c r="Q91" i="16"/>
  <c r="O91" i="16"/>
  <c r="T90" i="16"/>
  <c r="T89" i="16"/>
  <c r="T88" i="16"/>
  <c r="T87" i="16"/>
  <c r="X84" i="16"/>
  <c r="X83" i="16"/>
  <c r="X82" i="16"/>
  <c r="X81" i="16"/>
  <c r="Z81" i="16" s="1"/>
  <c r="U93" i="9"/>
  <c r="U92" i="9"/>
  <c r="U91" i="9"/>
  <c r="U90" i="9"/>
  <c r="Y87" i="9"/>
  <c r="Y86" i="9"/>
  <c r="AA86" i="9" s="1"/>
  <c r="Y85" i="9"/>
  <c r="AA85" i="9" s="1"/>
  <c r="Y84" i="9"/>
  <c r="AA84" i="9" s="1"/>
  <c r="P65" i="6"/>
  <c r="P64" i="6"/>
  <c r="P63" i="6"/>
  <c r="U69" i="6"/>
  <c r="U72" i="6"/>
  <c r="U71" i="6"/>
  <c r="U70" i="6"/>
  <c r="V73" i="5"/>
  <c r="V74" i="5"/>
  <c r="V75" i="5"/>
  <c r="V72" i="5"/>
  <c r="D93" i="6"/>
  <c r="D84" i="6"/>
  <c r="D75" i="6"/>
  <c r="D66" i="6"/>
  <c r="Y66" i="6"/>
  <c r="Y65" i="6"/>
  <c r="AA65" i="6" s="1"/>
  <c r="Y64" i="6"/>
  <c r="AA64" i="6" s="1"/>
  <c r="Y63" i="6"/>
  <c r="AA63" i="6" s="1"/>
  <c r="AB67" i="5"/>
  <c r="AB68" i="5"/>
  <c r="AB66" i="5"/>
  <c r="Z67" i="5"/>
  <c r="Z68" i="5"/>
  <c r="Z69" i="5"/>
  <c r="Z66" i="5"/>
  <c r="E97" i="5"/>
  <c r="E88" i="5"/>
  <c r="E79" i="5"/>
  <c r="E70" i="5"/>
  <c r="Q69" i="5"/>
  <c r="Q68" i="5"/>
  <c r="Q67" i="5"/>
  <c r="Q66" i="5"/>
  <c r="L59" i="20"/>
  <c r="M58" i="20"/>
  <c r="N58" i="20" s="1"/>
  <c r="M57" i="20"/>
  <c r="N57" i="20" s="1"/>
  <c r="M56" i="20"/>
  <c r="N56" i="20" s="1"/>
  <c r="L56" i="20"/>
  <c r="F65" i="1"/>
  <c r="G65" i="1"/>
  <c r="H65" i="1"/>
  <c r="I65" i="1"/>
  <c r="K63" i="2" l="1"/>
  <c r="K81" i="2"/>
  <c r="J96" i="4"/>
  <c r="J85" i="4"/>
  <c r="M59" i="20"/>
  <c r="N59" i="20" s="1"/>
  <c r="L57" i="20"/>
  <c r="L60" i="20"/>
  <c r="M60" i="20"/>
  <c r="N60" i="20" s="1"/>
  <c r="L58" i="20"/>
  <c r="K89" i="1"/>
  <c r="L89" i="1" s="1"/>
  <c r="J89" i="1"/>
  <c r="K81" i="1"/>
  <c r="L81" i="1" s="1"/>
  <c r="J81" i="1"/>
  <c r="K64" i="1"/>
  <c r="L64" i="1" s="1"/>
  <c r="J64" i="1"/>
  <c r="M91" i="19"/>
  <c r="N91" i="19" s="1"/>
  <c r="M90" i="19"/>
  <c r="N90" i="19" s="1"/>
  <c r="M89" i="19"/>
  <c r="N89" i="19" s="1"/>
  <c r="M88" i="19"/>
  <c r="N88" i="19" s="1"/>
  <c r="M87" i="19"/>
  <c r="N87" i="19" s="1"/>
  <c r="O87" i="19" s="1"/>
  <c r="L87" i="19"/>
  <c r="M79" i="19"/>
  <c r="N79" i="19" s="1"/>
  <c r="L78" i="19"/>
  <c r="M76" i="19"/>
  <c r="N76" i="19" s="1"/>
  <c r="M75" i="19"/>
  <c r="N75" i="19" s="1"/>
  <c r="L75" i="19"/>
  <c r="M68" i="19"/>
  <c r="N68" i="19" s="1"/>
  <c r="L68" i="19"/>
  <c r="M67" i="19"/>
  <c r="N67" i="19" s="1"/>
  <c r="M66" i="19"/>
  <c r="N66" i="19" s="1"/>
  <c r="O66" i="19" s="1"/>
  <c r="L65" i="19"/>
  <c r="M64" i="19"/>
  <c r="N64" i="19" s="1"/>
  <c r="L64" i="19"/>
  <c r="M58" i="19"/>
  <c r="N58" i="19" s="1"/>
  <c r="L58" i="19"/>
  <c r="M57" i="19"/>
  <c r="N57" i="19" s="1"/>
  <c r="O57" i="19" s="1"/>
  <c r="L56" i="19"/>
  <c r="M56" i="19"/>
  <c r="N56" i="19" s="1"/>
  <c r="L55" i="19"/>
  <c r="M55" i="19"/>
  <c r="N55" i="19" s="1"/>
  <c r="M54" i="19"/>
  <c r="N54" i="19" s="1"/>
  <c r="L54" i="19"/>
  <c r="O99" i="18"/>
  <c r="P99" i="18" s="1"/>
  <c r="N98" i="18"/>
  <c r="N97" i="18"/>
  <c r="O96" i="18"/>
  <c r="P96" i="18" s="1"/>
  <c r="O95" i="18"/>
  <c r="P95" i="18" s="1"/>
  <c r="Q95" i="18" s="1"/>
  <c r="N95" i="18"/>
  <c r="N88" i="18"/>
  <c r="O87" i="18"/>
  <c r="P87" i="18" s="1"/>
  <c r="N85" i="18"/>
  <c r="O84" i="18"/>
  <c r="P84" i="18" s="1"/>
  <c r="N84" i="18"/>
  <c r="O77" i="18"/>
  <c r="P77" i="18" s="1"/>
  <c r="N77" i="18"/>
  <c r="O76" i="18"/>
  <c r="P76" i="18" s="1"/>
  <c r="O75" i="18"/>
  <c r="O74" i="18"/>
  <c r="P74" i="18" s="1"/>
  <c r="N74" i="18"/>
  <c r="O73" i="18"/>
  <c r="P73" i="18" s="1"/>
  <c r="N73" i="18"/>
  <c r="O68" i="18"/>
  <c r="P68" i="18" s="1"/>
  <c r="N67" i="18"/>
  <c r="N66" i="18"/>
  <c r="O66" i="18"/>
  <c r="P66" i="18" s="1"/>
  <c r="N65" i="18"/>
  <c r="O64" i="18"/>
  <c r="P64" i="18" s="1"/>
  <c r="N64" i="18"/>
  <c r="I114" i="17"/>
  <c r="I113" i="17"/>
  <c r="I112" i="17"/>
  <c r="I111" i="17"/>
  <c r="I103" i="17"/>
  <c r="I102" i="17"/>
  <c r="I101" i="17"/>
  <c r="I100" i="17"/>
  <c r="I93" i="17"/>
  <c r="I92" i="17"/>
  <c r="I91" i="17"/>
  <c r="I90" i="17"/>
  <c r="I84" i="17"/>
  <c r="I82" i="17"/>
  <c r="I83" i="17"/>
  <c r="I81" i="17"/>
  <c r="M89" i="6"/>
  <c r="M81" i="6"/>
  <c r="M72" i="6"/>
  <c r="M64" i="6"/>
  <c r="N93" i="5"/>
  <c r="N68" i="5"/>
  <c r="N84" i="5"/>
  <c r="N76" i="5"/>
  <c r="P75" i="18" l="1"/>
  <c r="Q75" i="18" s="1"/>
  <c r="N83" i="17"/>
  <c r="O83" i="17"/>
  <c r="S81" i="17"/>
  <c r="L89" i="19"/>
  <c r="M78" i="19"/>
  <c r="N78" i="19" s="1"/>
  <c r="L76" i="19"/>
  <c r="L79" i="19"/>
  <c r="L67" i="19"/>
  <c r="L66" i="19"/>
  <c r="L90" i="19"/>
  <c r="M65" i="19"/>
  <c r="N65" i="19" s="1"/>
  <c r="L77" i="19"/>
  <c r="M77" i="19"/>
  <c r="N77" i="19" s="1"/>
  <c r="O76" i="19" s="1"/>
  <c r="L57" i="19"/>
  <c r="L88" i="19"/>
  <c r="L91" i="19"/>
  <c r="N87" i="18"/>
  <c r="N75" i="18"/>
  <c r="O97" i="18"/>
  <c r="O88" i="18"/>
  <c r="P88" i="18" s="1"/>
  <c r="N68" i="18"/>
  <c r="N86" i="18"/>
  <c r="O98" i="18"/>
  <c r="P98" i="18" s="1"/>
  <c r="O86" i="18"/>
  <c r="P86" i="18" s="1"/>
  <c r="O65" i="18"/>
  <c r="P65" i="18" s="1"/>
  <c r="O67" i="18"/>
  <c r="P67" i="18" s="1"/>
  <c r="Q67" i="18" s="1"/>
  <c r="N76" i="18"/>
  <c r="N96" i="18"/>
  <c r="N99" i="18"/>
  <c r="O85" i="18"/>
  <c r="P85" i="18" s="1"/>
  <c r="Q85" i="18" s="1"/>
  <c r="P97" i="18" l="1"/>
  <c r="W83" i="17"/>
  <c r="V80" i="17"/>
  <c r="K114" i="17"/>
  <c r="K113" i="17"/>
  <c r="K112" i="17"/>
  <c r="P111" i="17"/>
  <c r="N111" i="17"/>
  <c r="K111" i="17"/>
  <c r="K110" i="17"/>
  <c r="J110" i="17"/>
  <c r="K103" i="17"/>
  <c r="K102" i="17"/>
  <c r="P101" i="17"/>
  <c r="J101" i="17"/>
  <c r="K100" i="17"/>
  <c r="K99" i="17"/>
  <c r="J99" i="17"/>
  <c r="K93" i="17"/>
  <c r="K92" i="17"/>
  <c r="K91" i="17"/>
  <c r="J91" i="17"/>
  <c r="K90" i="17"/>
  <c r="K89" i="17"/>
  <c r="J89" i="17"/>
  <c r="K84" i="17"/>
  <c r="K83" i="17"/>
  <c r="K81" i="17"/>
  <c r="J81" i="17"/>
  <c r="K80" i="17"/>
  <c r="J80" i="17"/>
  <c r="M100" i="16"/>
  <c r="M92" i="16"/>
  <c r="M84" i="16"/>
  <c r="H71" i="16"/>
  <c r="F73" i="16"/>
  <c r="F74" i="16"/>
  <c r="F75" i="16"/>
  <c r="K75" i="16" s="1"/>
  <c r="L75" i="16" s="1"/>
  <c r="F72" i="16"/>
  <c r="T74" i="16"/>
  <c r="S71" i="16"/>
  <c r="H99" i="16"/>
  <c r="G99" i="16"/>
  <c r="H90" i="16"/>
  <c r="G90" i="16"/>
  <c r="H81" i="16"/>
  <c r="G81" i="16"/>
  <c r="G71" i="16"/>
  <c r="P78" i="9"/>
  <c r="M101" i="9"/>
  <c r="K101" i="9"/>
  <c r="L101" i="9" s="1"/>
  <c r="J101" i="9"/>
  <c r="M93" i="9"/>
  <c r="M85" i="9"/>
  <c r="P77" i="9"/>
  <c r="K93" i="9"/>
  <c r="L93" i="9" s="1"/>
  <c r="J93" i="9"/>
  <c r="P76" i="9"/>
  <c r="P75" i="9"/>
  <c r="M76" i="9"/>
  <c r="J76" i="9"/>
  <c r="F105" i="9"/>
  <c r="H105" i="9" s="1"/>
  <c r="I105" i="9" s="1"/>
  <c r="F104" i="9"/>
  <c r="H104" i="9" s="1"/>
  <c r="F103" i="9"/>
  <c r="F102" i="9"/>
  <c r="F96" i="9"/>
  <c r="H96" i="9" s="1"/>
  <c r="I96" i="9" s="1"/>
  <c r="F95" i="9"/>
  <c r="H95" i="9" s="1"/>
  <c r="F94" i="9"/>
  <c r="G94" i="9" s="1"/>
  <c r="F93" i="9"/>
  <c r="H93" i="9" s="1"/>
  <c r="I93" i="9" s="1"/>
  <c r="F87" i="9"/>
  <c r="H87" i="9" s="1"/>
  <c r="I87" i="9" s="1"/>
  <c r="F86" i="9"/>
  <c r="H86" i="9" s="1"/>
  <c r="I86" i="9" s="1"/>
  <c r="F85" i="9"/>
  <c r="F84" i="9"/>
  <c r="H84" i="9" s="1"/>
  <c r="F76" i="9"/>
  <c r="H76" i="9" s="1"/>
  <c r="F77" i="9"/>
  <c r="F78" i="9"/>
  <c r="H78" i="9" s="1"/>
  <c r="F75" i="9"/>
  <c r="G75" i="9" s="1"/>
  <c r="T77" i="9"/>
  <c r="T78" i="9" s="1"/>
  <c r="S74" i="9"/>
  <c r="H102" i="9"/>
  <c r="H101" i="9"/>
  <c r="G101" i="9"/>
  <c r="H92" i="9"/>
  <c r="G92" i="9"/>
  <c r="H83" i="9"/>
  <c r="G83" i="9"/>
  <c r="H74" i="9"/>
  <c r="G74" i="9"/>
  <c r="F92" i="6"/>
  <c r="F91" i="6"/>
  <c r="F90" i="6"/>
  <c r="F89" i="6"/>
  <c r="F83" i="6"/>
  <c r="F82" i="6"/>
  <c r="F81" i="6"/>
  <c r="K81" i="6" s="1"/>
  <c r="F80" i="6"/>
  <c r="F74" i="6"/>
  <c r="F73" i="6"/>
  <c r="F72" i="6"/>
  <c r="F71" i="6"/>
  <c r="F62" i="6"/>
  <c r="F63" i="6"/>
  <c r="F64" i="6"/>
  <c r="F65" i="6"/>
  <c r="H88" i="6"/>
  <c r="G88" i="6"/>
  <c r="H79" i="6"/>
  <c r="G79" i="6"/>
  <c r="H70" i="6"/>
  <c r="G70" i="6"/>
  <c r="H61" i="6"/>
  <c r="G61" i="6"/>
  <c r="O111" i="17" l="1"/>
  <c r="S84" i="17"/>
  <c r="W84" i="17"/>
  <c r="T75" i="16"/>
  <c r="L81" i="6"/>
  <c r="J103" i="17"/>
  <c r="N92" i="17"/>
  <c r="J113" i="17"/>
  <c r="J112" i="17"/>
  <c r="J84" i="17"/>
  <c r="K82" i="17"/>
  <c r="J90" i="17"/>
  <c r="J93" i="17"/>
  <c r="J92" i="17"/>
  <c r="J100" i="17"/>
  <c r="K101" i="17"/>
  <c r="J83" i="17"/>
  <c r="J111" i="17"/>
  <c r="J114" i="17"/>
  <c r="J82" i="17"/>
  <c r="N101" i="17"/>
  <c r="J102" i="17"/>
  <c r="I102" i="9"/>
  <c r="I101" i="9"/>
  <c r="I74" i="9"/>
  <c r="I104" i="9"/>
  <c r="I95" i="9"/>
  <c r="I78" i="9"/>
  <c r="I83" i="9"/>
  <c r="I92" i="9"/>
  <c r="I84" i="9"/>
  <c r="I76" i="9"/>
  <c r="K85" i="9"/>
  <c r="L85" i="9" s="1"/>
  <c r="K76" i="9"/>
  <c r="L76" i="9" s="1"/>
  <c r="H103" i="9"/>
  <c r="I103" i="9" s="1"/>
  <c r="G77" i="9"/>
  <c r="G84" i="9"/>
  <c r="G103" i="9"/>
  <c r="G87" i="9"/>
  <c r="H77" i="9"/>
  <c r="H85" i="9"/>
  <c r="G96" i="9"/>
  <c r="H75" i="9"/>
  <c r="I75" i="9" s="1"/>
  <c r="G86" i="9"/>
  <c r="G95" i="9"/>
  <c r="G104" i="9"/>
  <c r="G78" i="9"/>
  <c r="G76" i="9"/>
  <c r="H94" i="9"/>
  <c r="G105" i="9"/>
  <c r="G102" i="9"/>
  <c r="G85" i="9"/>
  <c r="G93" i="9"/>
  <c r="L93" i="5"/>
  <c r="M93" i="5" s="1"/>
  <c r="L84" i="5"/>
  <c r="M84" i="5" s="1"/>
  <c r="G96" i="5"/>
  <c r="H96" i="5" s="1"/>
  <c r="G95" i="5"/>
  <c r="H95" i="5" s="1"/>
  <c r="G94" i="5"/>
  <c r="H94" i="5" s="1"/>
  <c r="G93" i="5"/>
  <c r="I93" i="5" s="1"/>
  <c r="I92" i="5"/>
  <c r="H92" i="5"/>
  <c r="G87" i="5"/>
  <c r="H87" i="5" s="1"/>
  <c r="G86" i="5"/>
  <c r="G85" i="5"/>
  <c r="H85" i="5" s="1"/>
  <c r="G84" i="5"/>
  <c r="I84" i="5" s="1"/>
  <c r="I83" i="5"/>
  <c r="H83" i="5"/>
  <c r="G78" i="5"/>
  <c r="H78" i="5" s="1"/>
  <c r="G77" i="5"/>
  <c r="H77" i="5" s="1"/>
  <c r="G76" i="5"/>
  <c r="I76" i="5" s="1"/>
  <c r="G75" i="5"/>
  <c r="I75" i="5" s="1"/>
  <c r="I74" i="5"/>
  <c r="H74" i="5"/>
  <c r="G68" i="5"/>
  <c r="G69" i="5"/>
  <c r="L68" i="5" s="1"/>
  <c r="G67" i="5"/>
  <c r="I67" i="5" s="1"/>
  <c r="H68" i="5"/>
  <c r="I69" i="5"/>
  <c r="G66" i="5"/>
  <c r="H66" i="5"/>
  <c r="I65" i="5"/>
  <c r="H65" i="5"/>
  <c r="L89" i="17" l="1"/>
  <c r="L114" i="17"/>
  <c r="L112" i="17"/>
  <c r="L81" i="17"/>
  <c r="L82" i="17"/>
  <c r="L83" i="17"/>
  <c r="L84" i="17"/>
  <c r="L111" i="17"/>
  <c r="M111" i="17" s="1"/>
  <c r="L80" i="17"/>
  <c r="L110" i="17"/>
  <c r="L100" i="17"/>
  <c r="L92" i="17"/>
  <c r="M92" i="17" s="1"/>
  <c r="L99" i="17"/>
  <c r="L113" i="17"/>
  <c r="L103" i="17"/>
  <c r="L102" i="17"/>
  <c r="L101" i="17"/>
  <c r="L93" i="17"/>
  <c r="L91" i="17"/>
  <c r="L90" i="17"/>
  <c r="O92" i="17"/>
  <c r="S82" i="17"/>
  <c r="O101" i="17"/>
  <c r="I90" i="16"/>
  <c r="I81" i="16"/>
  <c r="I71" i="16"/>
  <c r="I99" i="16"/>
  <c r="M68" i="5"/>
  <c r="I85" i="5"/>
  <c r="L76" i="5"/>
  <c r="I94" i="9"/>
  <c r="I85" i="9"/>
  <c r="J85" i="9" s="1"/>
  <c r="I77" i="9"/>
  <c r="I95" i="5"/>
  <c r="I94" i="5"/>
  <c r="H93" i="5"/>
  <c r="I96" i="5"/>
  <c r="H84" i="5"/>
  <c r="I87" i="5"/>
  <c r="H86" i="5"/>
  <c r="I86" i="5"/>
  <c r="H76" i="5"/>
  <c r="I77" i="5"/>
  <c r="H75" i="5"/>
  <c r="I78" i="5"/>
  <c r="I66" i="5"/>
  <c r="H69" i="5"/>
  <c r="H67" i="5"/>
  <c r="I68" i="5"/>
  <c r="M83" i="17" l="1"/>
  <c r="M101" i="17"/>
  <c r="M76" i="5"/>
  <c r="Z28" i="17"/>
  <c r="Y28" i="17"/>
  <c r="X28" i="17"/>
  <c r="Z27" i="17"/>
  <c r="Y27" i="17"/>
  <c r="X27" i="17"/>
  <c r="F92" i="1" l="1"/>
  <c r="F91" i="1"/>
  <c r="F90" i="1"/>
  <c r="F89" i="1"/>
  <c r="H89" i="1" s="1"/>
  <c r="I89" i="1" s="1"/>
  <c r="F83" i="1"/>
  <c r="F82" i="1"/>
  <c r="F81" i="1"/>
  <c r="F80" i="1"/>
  <c r="F74" i="1"/>
  <c r="F73" i="1"/>
  <c r="H73" i="1" s="1"/>
  <c r="F72" i="1"/>
  <c r="F71" i="1"/>
  <c r="F62" i="1"/>
  <c r="G62" i="1" s="1"/>
  <c r="F63" i="1"/>
  <c r="H63" i="1" s="1"/>
  <c r="F64" i="1"/>
  <c r="H64" i="1" s="1"/>
  <c r="F61" i="1"/>
  <c r="H61" i="1" s="1"/>
  <c r="H92" i="1"/>
  <c r="I92" i="1" s="1"/>
  <c r="H91" i="1"/>
  <c r="I91" i="1" s="1"/>
  <c r="H88" i="1"/>
  <c r="I88" i="1" s="1"/>
  <c r="G88" i="1"/>
  <c r="H83" i="1"/>
  <c r="G82" i="1"/>
  <c r="G81" i="1"/>
  <c r="H80" i="1"/>
  <c r="H79" i="1"/>
  <c r="G79" i="1"/>
  <c r="H74" i="1"/>
  <c r="G72" i="1"/>
  <c r="H71" i="1"/>
  <c r="H70" i="1"/>
  <c r="G70" i="1"/>
  <c r="H60" i="1"/>
  <c r="G60" i="1"/>
  <c r="H82" i="1" l="1"/>
  <c r="G90" i="1"/>
  <c r="H90" i="1"/>
  <c r="I90" i="1" s="1"/>
  <c r="G91" i="1"/>
  <c r="G92" i="1"/>
  <c r="G89" i="1"/>
  <c r="H81" i="1"/>
  <c r="H62" i="1"/>
  <c r="G74" i="1"/>
  <c r="G71" i="1"/>
  <c r="G63" i="1"/>
  <c r="H72" i="1"/>
  <c r="G83" i="1"/>
  <c r="G61" i="1"/>
  <c r="G64" i="1"/>
  <c r="G73" i="1"/>
  <c r="G80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D15" i="19" s="1"/>
  <c r="AE15" i="19" s="1"/>
  <c r="AB14" i="19"/>
  <c r="AD14" i="19" s="1"/>
  <c r="AE14" i="19" s="1"/>
  <c r="AB13" i="19"/>
  <c r="AD13" i="19" s="1"/>
  <c r="AE13" i="19" s="1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D14" i="18" s="1"/>
  <c r="AE14" i="18" s="1"/>
  <c r="AB13" i="18"/>
  <c r="AB12" i="18"/>
  <c r="AD15" i="18" l="1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G51" i="8" s="1"/>
  <c r="H43" i="8"/>
  <c r="H48" i="8" s="1"/>
  <c r="H51" i="8" s="1"/>
  <c r="I43" i="8"/>
  <c r="I48" i="8" s="1"/>
  <c r="I51" i="8" s="1"/>
  <c r="N43" i="8"/>
  <c r="N48" i="8" s="1"/>
  <c r="N51" i="8" s="1"/>
  <c r="O43" i="8"/>
  <c r="F42" i="8"/>
  <c r="F50" i="8" s="1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W28" i="4" s="1"/>
  <c r="X28" i="4" s="1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W28" i="2" s="1"/>
  <c r="X28" i="2" s="1"/>
  <c r="U27" i="2"/>
  <c r="AE27" i="17"/>
  <c r="AE26" i="17"/>
  <c r="AE25" i="17"/>
  <c r="AE24" i="17"/>
  <c r="AE23" i="17"/>
  <c r="AG23" i="17" s="1"/>
  <c r="AH23" i="17" s="1"/>
  <c r="AE22" i="17"/>
  <c r="AG26" i="17" l="1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Y22" i="16" s="1"/>
  <c r="Z22" i="16" s="1"/>
  <c r="P27" i="16"/>
  <c r="W27" i="9"/>
  <c r="W26" i="9"/>
  <c r="Y26" i="9" s="1"/>
  <c r="Z26" i="9" s="1"/>
  <c r="W25" i="9"/>
  <c r="Y25" i="9" s="1"/>
  <c r="Z25" i="9" s="1"/>
  <c r="W24" i="9"/>
  <c r="W23" i="9"/>
  <c r="Y23" i="9" s="1"/>
  <c r="Z23" i="9" s="1"/>
  <c r="Y23" i="16" l="1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Z26" i="5" s="1"/>
  <c r="X25" i="5"/>
  <c r="Z25" i="5" l="1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8" i="19" s="1"/>
  <c r="N19" i="19" s="1"/>
  <c r="M4" i="18"/>
  <c r="N7" i="18"/>
  <c r="N8" i="18" s="1"/>
  <c r="O14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O27" i="18" s="1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O32" i="18" l="1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M46" i="19"/>
  <c r="M18" i="20"/>
  <c r="M28" i="20"/>
  <c r="L26" i="20"/>
  <c r="M26" i="20"/>
  <c r="L28" i="20"/>
  <c r="M46" i="20"/>
  <c r="M8" i="20"/>
  <c r="N28" i="20"/>
  <c r="N25" i="20"/>
  <c r="N48" i="20"/>
  <c r="L48" i="20"/>
  <c r="M27" i="20"/>
  <c r="M45" i="20"/>
  <c r="M38" i="20"/>
  <c r="M15" i="20"/>
  <c r="M36" i="20"/>
  <c r="N36" i="20" s="1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46" i="19"/>
  <c r="N27" i="19"/>
  <c r="N33" i="19"/>
  <c r="N26" i="19"/>
  <c r="N45" i="19"/>
  <c r="O45" i="19" s="1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P25" i="18" l="1"/>
  <c r="O36" i="19"/>
  <c r="O27" i="19"/>
  <c r="N26" i="20"/>
  <c r="N85" i="20"/>
  <c r="N74" i="20"/>
  <c r="N75" i="20"/>
  <c r="N77" i="20"/>
  <c r="N84" i="20"/>
  <c r="N86" i="20"/>
  <c r="N69" i="20"/>
  <c r="N87" i="20"/>
  <c r="N83" i="20"/>
  <c r="N65" i="20"/>
  <c r="N78" i="20"/>
  <c r="N66" i="20"/>
  <c r="N68" i="20"/>
  <c r="N76" i="20"/>
  <c r="N67" i="20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O38" i="20" s="1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67" i="20" l="1"/>
  <c r="W20" i="6"/>
  <c r="Y20" i="6" s="1"/>
  <c r="Z20" i="6" s="1"/>
  <c r="W21" i="6"/>
  <c r="Y21" i="6" s="1"/>
  <c r="Z21" i="6" s="1"/>
  <c r="W22" i="6"/>
  <c r="Y22" i="6" s="1"/>
  <c r="Z22" i="6" s="1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H72" i="17" l="1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O19" i="17" s="1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K68" i="17" l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L51" i="17" s="1"/>
  <c r="M51" i="17"/>
  <c r="N51" i="17" s="1"/>
  <c r="I34" i="17"/>
  <c r="M34" i="17"/>
  <c r="N34" i="17" s="1"/>
  <c r="I44" i="17"/>
  <c r="J25" i="17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25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60" i="17" l="1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I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I54" i="16" s="1"/>
  <c r="F43" i="16"/>
  <c r="G26" i="16"/>
  <c r="H26" i="16" s="1"/>
  <c r="F55" i="16"/>
  <c r="F52" i="16"/>
  <c r="F64" i="16"/>
  <c r="F35" i="16"/>
  <c r="F36" i="16"/>
  <c r="F44" i="16"/>
  <c r="F27" i="16"/>
  <c r="C33" i="1"/>
  <c r="I26" i="16" l="1"/>
  <c r="I45" i="16"/>
  <c r="E63" i="9"/>
  <c r="E62" i="9"/>
  <c r="E61" i="9"/>
  <c r="E60" i="9"/>
  <c r="E54" i="9"/>
  <c r="E53" i="9"/>
  <c r="E52" i="9"/>
  <c r="J52" i="9" s="1"/>
  <c r="K52" i="9" s="1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61" i="9" l="1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H25" i="9" s="1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K28" i="5" s="1"/>
  <c r="L28" i="5" s="1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F40" i="6" l="1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I61" i="9" s="1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52" i="9" l="1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I70" i="6" l="1"/>
  <c r="I88" i="6"/>
  <c r="I79" i="6"/>
  <c r="I61" i="6"/>
  <c r="J31" i="6"/>
  <c r="K31" i="6" s="1"/>
  <c r="J76" i="5"/>
  <c r="J74" i="5"/>
  <c r="J84" i="5"/>
  <c r="J75" i="5"/>
  <c r="J83" i="5"/>
  <c r="J92" i="5"/>
  <c r="J93" i="5"/>
  <c r="J85" i="5"/>
  <c r="J87" i="5"/>
  <c r="J96" i="5"/>
  <c r="J86" i="5"/>
  <c r="J94" i="5"/>
  <c r="J78" i="5"/>
  <c r="J77" i="5"/>
  <c r="J95" i="5"/>
  <c r="J69" i="5"/>
  <c r="J67" i="5"/>
  <c r="J65" i="5"/>
  <c r="J68" i="5"/>
  <c r="J66" i="5"/>
  <c r="I80" i="1"/>
  <c r="I63" i="1"/>
  <c r="I71" i="1"/>
  <c r="I73" i="1"/>
  <c r="I79" i="1"/>
  <c r="I60" i="1"/>
  <c r="I70" i="1"/>
  <c r="I74" i="1"/>
  <c r="I61" i="1"/>
  <c r="I64" i="1"/>
  <c r="I82" i="1"/>
  <c r="I83" i="1"/>
  <c r="I62" i="1"/>
  <c r="I81" i="1"/>
  <c r="I72" i="1"/>
  <c r="H20" i="6"/>
  <c r="H21" i="6"/>
  <c r="H48" i="6"/>
  <c r="H23" i="6"/>
  <c r="I23" i="6" s="1"/>
  <c r="H47" i="6"/>
  <c r="H42" i="6"/>
  <c r="H41" i="6"/>
  <c r="H38" i="6"/>
  <c r="H51" i="6"/>
  <c r="H49" i="6"/>
  <c r="I49" i="6" s="1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J54" i="5" s="1"/>
  <c r="I47" i="5"/>
  <c r="I46" i="5"/>
  <c r="I36" i="5"/>
  <c r="I56" i="5"/>
  <c r="K93" i="5" l="1"/>
  <c r="K84" i="5"/>
  <c r="K68" i="5"/>
  <c r="K76" i="5"/>
  <c r="J36" i="5"/>
  <c r="J45" i="5"/>
  <c r="E52" i="1" l="1"/>
  <c r="E51" i="1"/>
  <c r="E50" i="1"/>
  <c r="J50" i="1" s="1"/>
  <c r="K50" i="1" s="1"/>
  <c r="E49" i="1"/>
  <c r="E43" i="1"/>
  <c r="E42" i="1"/>
  <c r="E41" i="1"/>
  <c r="J41" i="1" s="1"/>
  <c r="K41" i="1" s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F32" i="1" l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H37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I31" i="6" s="1"/>
  <c r="F32" i="6"/>
  <c r="G32" i="6"/>
  <c r="H32" i="6" s="1"/>
  <c r="G33" i="6"/>
  <c r="H33" i="6" s="1"/>
  <c r="G30" i="6"/>
  <c r="H30" i="6" s="1"/>
  <c r="G27" i="5" l="1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5" i="6" l="1"/>
  <c r="G62" i="6"/>
  <c r="G81" i="6"/>
  <c r="H65" i="6"/>
  <c r="I65" i="6"/>
  <c r="H92" i="6"/>
  <c r="I92" i="6" s="1"/>
  <c r="G63" i="6"/>
  <c r="H63" i="6"/>
  <c r="I63" i="6" s="1"/>
  <c r="G89" i="6"/>
  <c r="G83" i="6"/>
  <c r="G71" i="6"/>
  <c r="H71" i="6"/>
  <c r="I71" i="6" s="1"/>
  <c r="G90" i="6"/>
  <c r="H80" i="6"/>
  <c r="I80" i="6" s="1"/>
  <c r="H62" i="6"/>
  <c r="I62" i="6" s="1"/>
  <c r="G64" i="6"/>
  <c r="H64" i="6"/>
  <c r="I64" i="6" s="1"/>
  <c r="G73" i="6"/>
  <c r="H72" i="6"/>
  <c r="I72" i="6" s="1"/>
  <c r="G82" i="6"/>
  <c r="G74" i="6"/>
  <c r="H74" i="6"/>
  <c r="I74" i="6" s="1"/>
  <c r="G91" i="6"/>
  <c r="H91" i="6"/>
  <c r="I91" i="6" s="1"/>
  <c r="H81" i="6"/>
  <c r="I81" i="6" s="1"/>
  <c r="J64" i="6" l="1"/>
  <c r="G92" i="6"/>
  <c r="G80" i="6"/>
  <c r="H73" i="6"/>
  <c r="H83" i="6"/>
  <c r="I83" i="6" s="1"/>
  <c r="H82" i="6"/>
  <c r="I82" i="6" s="1"/>
  <c r="J81" i="6" s="1"/>
  <c r="G72" i="6"/>
  <c r="H89" i="6"/>
  <c r="I89" i="6" s="1"/>
  <c r="K89" i="6"/>
  <c r="K72" i="6"/>
  <c r="K64" i="6"/>
  <c r="P62" i="6" s="1"/>
  <c r="H90" i="6"/>
  <c r="I90" i="6" s="1"/>
  <c r="I73" i="6" l="1"/>
  <c r="J72" i="6" s="1"/>
  <c r="L64" i="6"/>
  <c r="L72" i="6"/>
  <c r="L89" i="6"/>
  <c r="J89" i="6"/>
  <c r="G72" i="16"/>
  <c r="H72" i="16"/>
  <c r="I72" i="16" s="1"/>
  <c r="G75" i="16"/>
  <c r="G74" i="16"/>
  <c r="G82" i="16"/>
  <c r="H74" i="16"/>
  <c r="I74" i="16" s="1"/>
  <c r="G83" i="16"/>
  <c r="G84" i="16"/>
  <c r="G73" i="16"/>
  <c r="G102" i="16"/>
  <c r="H75" i="16"/>
  <c r="I75" i="16" s="1"/>
  <c r="J75" i="16" s="1"/>
  <c r="H92" i="16"/>
  <c r="I92" i="16" s="1"/>
  <c r="H73" i="16"/>
  <c r="I73" i="16" s="1"/>
  <c r="H83" i="16"/>
  <c r="I83" i="16" s="1"/>
  <c r="H91" i="16"/>
  <c r="I91" i="16" s="1"/>
  <c r="G101" i="16"/>
  <c r="H101" i="16"/>
  <c r="I101" i="16" s="1"/>
  <c r="G85" i="16"/>
  <c r="G93" i="16"/>
  <c r="G94" i="16"/>
  <c r="H103" i="16"/>
  <c r="I103" i="16" s="1"/>
  <c r="H100" i="16"/>
  <c r="I100" i="16" s="1"/>
  <c r="H94" i="16" l="1"/>
  <c r="I94" i="16" s="1"/>
  <c r="K84" i="16"/>
  <c r="L84" i="16" s="1"/>
  <c r="G91" i="16"/>
  <c r="H82" i="16"/>
  <c r="I82" i="16" s="1"/>
  <c r="J100" i="16"/>
  <c r="H102" i="16"/>
  <c r="I102" i="16" s="1"/>
  <c r="G92" i="16"/>
  <c r="K92" i="16"/>
  <c r="L92" i="16" s="1"/>
  <c r="H84" i="16"/>
  <c r="I84" i="16" s="1"/>
  <c r="G100" i="16"/>
  <c r="K100" i="16"/>
  <c r="L100" i="16" s="1"/>
  <c r="H93" i="16"/>
  <c r="I93" i="16" s="1"/>
  <c r="J92" i="16" s="1"/>
  <c r="G103" i="16"/>
  <c r="H85" i="16"/>
  <c r="I85" i="16" s="1"/>
  <c r="J84" i="16" l="1"/>
</calcChain>
</file>

<file path=xl/sharedStrings.xml><?xml version="1.0" encoding="utf-8"?>
<sst xmlns="http://schemas.openxmlformats.org/spreadsheetml/2006/main" count="1540" uniqueCount="92">
  <si>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</si>
  <si>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</si>
  <si>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</si>
  <si>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</si>
  <si>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</si>
  <si>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</si>
  <si>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</si>
  <si>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</si>
  <si>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</si>
  <si>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</si>
  <si>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</si>
  <si>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</si>
  <si>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</si>
  <si>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</si>
  <si>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</si>
  <si>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</si>
  <si>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</si>
  <si>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</si>
  <si>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</si>
  <si>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</si>
  <si>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</si>
  <si>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</si>
  <si>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</si>
  <si>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</si>
  <si>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</si>
  <si>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</si>
  <si>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</si>
  <si>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</si>
  <si>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</si>
  <si>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</si>
  <si>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</si>
  <si>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</si>
  <si>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</si>
  <si>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</si>
  <si>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</si>
  <si>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</si>
  <si>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</si>
  <si>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</si>
  <si>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</si>
  <si>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</si>
  <si>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</si>
  <si>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</si>
  <si>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</si>
  <si>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</si>
  <si>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</si>
  <si>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</si>
  <si>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</si>
  <si>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</si>
  <si>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</si>
  <si>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</si>
  <si>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</si>
  <si>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</si>
  <si>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</si>
  <si>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</si>
  <si>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</si>
  <si>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</si>
  <si>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</si>
  <si>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</si>
  <si>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</si>
  <si>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</si>
  <si>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</si>
  <si>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</si>
  <si>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</si>
  <si>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</si>
  <si>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</si>
  <si>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</si>
  <si>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</si>
  <si>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</si>
  <si>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</si>
  <si>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</si>
  <si>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</si>
  <si>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</si>
  <si>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</si>
  <si>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</si>
  <si>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</si>
  <si>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</si>
  <si>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</si>
  <si>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</si>
  <si>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</si>
  <si>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</si>
  <si>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</si>
  <si>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</si>
  <si>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</si>
  <si>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</si>
  <si>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</si>
  <si>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compressibility</t>
  </si>
  <si>
    <t>1/kbar</t>
  </si>
  <si>
    <t>1/Mpa</t>
  </si>
  <si>
    <t>1/Pa</t>
  </si>
  <si>
    <t>Compressibility</t>
  </si>
  <si>
    <t>1/Gpa</t>
  </si>
  <si>
    <t>Compressibility (1/Gpa)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</si>
</sst>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70095059361103"/>
                  <c:y val="-0.66839050291127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LiCl!$G$65:$G$69</c:f>
              <c:numCache>
                <c:formatCode>General</c:formatCode>
                <c:ptCount val="5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  <c:pt idx="3">
                  <c:v>5260.7865799858037</c:v>
                </c:pt>
                <c:pt idx="4">
                  <c:v>5418.5998120681015</c:v>
                </c:pt>
              </c:numCache>
            </c:numRef>
          </c:xVal>
          <c:yVal>
            <c:numRef>
              <c:f>LiCl!$F$65:$F$69</c:f>
              <c:numCache>
                <c:formatCode>General</c:formatCode>
                <c:ptCount val="5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-0.466431632911392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323079433723633"/>
                  <c:y val="-0.562372763749358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LiCl!$G$74:$G$77</c:f>
              <c:numCache>
                <c:formatCode>General</c:formatCode>
                <c:ptCount val="4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  <c:pt idx="3">
                  <c:v>5260.7865799858037</c:v>
                </c:pt>
              </c:numCache>
            </c:numRef>
          </c:xVal>
          <c:yVal>
            <c:numRef>
              <c:f>LiCl!$F$74:$F$77</c:f>
              <c:numCache>
                <c:formatCode>General</c:formatCode>
                <c:ptCount val="4"/>
                <c:pt idx="0">
                  <c:v>6.3468169999999997</c:v>
                </c:pt>
                <c:pt idx="1">
                  <c:v>3.4560462499999973</c:v>
                </c:pt>
                <c:pt idx="2">
                  <c:v>1.3879300000000001</c:v>
                </c:pt>
                <c:pt idx="3">
                  <c:v>-0.320548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1400799640977519"/>
                  <c:y val="-0.572525417081485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LiCl!$G$83:$G$86</c:f>
              <c:numCache>
                <c:formatCode>General</c:formatCode>
                <c:ptCount val="4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  <c:pt idx="3">
                  <c:v>5260.7865799858037</c:v>
                </c:pt>
              </c:numCache>
            </c:numRef>
          </c:xVal>
          <c:yVal>
            <c:numRef>
              <c:f>LiCl!$F$83:$F$86</c:f>
              <c:numCache>
                <c:formatCode>General</c:formatCode>
                <c:ptCount val="4"/>
                <c:pt idx="0">
                  <c:v>4.5717633298719296</c:v>
                </c:pt>
                <c:pt idx="1">
                  <c:v>2.1526125</c:v>
                </c:pt>
                <c:pt idx="2">
                  <c:v>-0.14902099999999999</c:v>
                </c:pt>
                <c:pt idx="3">
                  <c:v>-1.7728520000000001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94871690261518"/>
                  <c:y val="-0.4308190786496515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LiCl!$G$92:$G$94</c:f>
              <c:numCache>
                <c:formatCode>General</c:formatCode>
                <c:ptCount val="3"/>
                <c:pt idx="0">
                  <c:v>4805.79</c:v>
                </c:pt>
                <c:pt idx="1">
                  <c:v>4954.412310357503</c:v>
                </c:pt>
                <c:pt idx="2">
                  <c:v>5106.0676248841901</c:v>
                </c:pt>
              </c:numCache>
            </c:numRef>
          </c:xVal>
          <c:yVal>
            <c:numRef>
              <c:f>LiCl!$F$92:$F$94</c:f>
              <c:numCache>
                <c:formatCode>General</c:formatCode>
                <c:ptCount val="3"/>
                <c:pt idx="0">
                  <c:v>2.5660340000000001</c:v>
                </c:pt>
                <c:pt idx="1">
                  <c:v>0.35620625000000028</c:v>
                </c:pt>
                <c:pt idx="2">
                  <c:v>-1.5653060000000001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LiCl70KCl!$K$56:$K$60</c:f>
              <c:numCache>
                <c:formatCode>General</c:formatCode>
                <c:ptCount val="5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  <c:pt idx="3">
                  <c:v>7702.9556761425911</c:v>
                </c:pt>
                <c:pt idx="4">
                  <c:v>7934.0291693087074</c:v>
                </c:pt>
              </c:numCache>
            </c:numRef>
          </c:xVal>
          <c:yVal>
            <c:numRef>
              <c:f>LiCl70KCl!$J$56:$J$60</c:f>
              <c:numCache>
                <c:formatCode>General</c:formatCode>
                <c:ptCount val="5"/>
                <c:pt idx="0">
                  <c:v>4.7106894684346399</c:v>
                </c:pt>
                <c:pt idx="1">
                  <c:v>3.3391328113344301</c:v>
                </c:pt>
                <c:pt idx="2">
                  <c:v>1.7970403537142301</c:v>
                </c:pt>
                <c:pt idx="3">
                  <c:v>0.28268199010449402</c:v>
                </c:pt>
                <c:pt idx="4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LiCl70KCl!$K$65:$K$69</c:f>
              <c:numCache>
                <c:formatCode>General</c:formatCode>
                <c:ptCount val="5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  <c:pt idx="3">
                  <c:v>7702.9556761425911</c:v>
                </c:pt>
                <c:pt idx="4">
                  <c:v>7934.0291693087074</c:v>
                </c:pt>
              </c:numCache>
            </c:numRef>
          </c:xVal>
          <c:yVal>
            <c:numRef>
              <c:f>LiCl70KCl!$J$65:$J$69</c:f>
              <c:numCache>
                <c:formatCode>General</c:formatCode>
                <c:ptCount val="5"/>
                <c:pt idx="0">
                  <c:v>3.4039500609468898</c:v>
                </c:pt>
                <c:pt idx="1">
                  <c:v>1.9048995754073701</c:v>
                </c:pt>
                <c:pt idx="2">
                  <c:v>0.78078236667075096</c:v>
                </c:pt>
                <c:pt idx="3">
                  <c:v>-0.56719567828158901</c:v>
                </c:pt>
                <c:pt idx="4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LiCl70KCl!$K$74:$K$77</c:f>
              <c:numCache>
                <c:formatCode>General</c:formatCode>
                <c:ptCount val="4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  <c:pt idx="3">
                  <c:v>7702.9556761425911</c:v>
                </c:pt>
              </c:numCache>
            </c:numRef>
          </c:xVal>
          <c:yVal>
            <c:numRef>
              <c:f>LiCl70KCl!$J$74:$J$77</c:f>
              <c:numCache>
                <c:formatCode>General</c:formatCode>
                <c:ptCount val="4"/>
                <c:pt idx="0">
                  <c:v>2.3089775878250598</c:v>
                </c:pt>
                <c:pt idx="1">
                  <c:v>1.0166084289262101</c:v>
                </c:pt>
                <c:pt idx="2">
                  <c:v>-0.46608628297516402</c:v>
                </c:pt>
                <c:pt idx="3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LiCl70KCl!$K$83:$K$85</c:f>
              <c:numCache>
                <c:formatCode>General</c:formatCode>
                <c:ptCount val="3"/>
                <c:pt idx="0">
                  <c:v>7036.74</c:v>
                </c:pt>
                <c:pt idx="1">
                  <c:v>7254.3559499655739</c:v>
                </c:pt>
                <c:pt idx="2">
                  <c:v>7476.4128891873288</c:v>
                </c:pt>
              </c:numCache>
            </c:numRef>
          </c:xVal>
          <c:yVal>
            <c:numRef>
              <c:f>LiCl70KCl!$J$83:$J$85</c:f>
              <c:numCache>
                <c:formatCode>General</c:formatCode>
                <c:ptCount val="3"/>
                <c:pt idx="0">
                  <c:v>1.17861114994839</c:v>
                </c:pt>
                <c:pt idx="1">
                  <c:v>-0.28675936746209102</c:v>
                </c:pt>
                <c:pt idx="2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4596456692913389E-2"/>
                  <c:y val="-0.630028433945756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LiCl_80KCl!$G$60:$G$64</c:f>
              <c:numCache>
                <c:formatCode>General</c:formatCode>
                <c:ptCount val="5"/>
                <c:pt idx="0">
                  <c:v>7283.57</c:v>
                </c:pt>
                <c:pt idx="1">
                  <c:v>7508.8193348753475</c:v>
                </c:pt>
                <c:pt idx="2">
                  <c:v>7738.6654370202896</c:v>
                </c:pt>
                <c:pt idx="3">
                  <c:v>7973.154738427439</c:v>
                </c:pt>
                <c:pt idx="4">
                  <c:v>8212.3336710894273</c:v>
                </c:pt>
              </c:numCache>
            </c:numRef>
          </c:xVal>
          <c:yVal>
            <c:numRef>
              <c:f>LiCl_80KCl!$F$60:$F$64</c:f>
              <c:numCache>
                <c:formatCode>General</c:formatCode>
                <c:ptCount val="5"/>
                <c:pt idx="0">
                  <c:v>5.2784349049288499</c:v>
                </c:pt>
                <c:pt idx="1">
                  <c:v>3.29170092449825</c:v>
                </c:pt>
                <c:pt idx="2">
                  <c:v>1.8683206249959901</c:v>
                </c:pt>
                <c:pt idx="3">
                  <c:v>0.72176190621477199</c:v>
                </c:pt>
                <c:pt idx="4">
                  <c:v>-0.13984006327346607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8.3485345581802275E-2"/>
                  <c:y val="-0.6146525955088947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LiCl_80KCl!$G$69:$G$73</c:f>
              <c:numCache>
                <c:formatCode>General</c:formatCode>
                <c:ptCount val="5"/>
                <c:pt idx="0">
                  <c:v>7283.57</c:v>
                </c:pt>
                <c:pt idx="1">
                  <c:v>7508.8193348753475</c:v>
                </c:pt>
                <c:pt idx="2">
                  <c:v>7738.6654370202896</c:v>
                </c:pt>
                <c:pt idx="3">
                  <c:v>7973.154738427439</c:v>
                </c:pt>
                <c:pt idx="4">
                  <c:v>8212.3336710894273</c:v>
                </c:pt>
              </c:numCache>
            </c:numRef>
          </c:xVal>
          <c:yVal>
            <c:numRef>
              <c:f>LiCl_80KCl!$F$69:$F$73</c:f>
              <c:numCache>
                <c:formatCode>General</c:formatCode>
                <c:ptCount val="5"/>
                <c:pt idx="0">
                  <c:v>4.0807927043325201</c:v>
                </c:pt>
                <c:pt idx="1">
                  <c:v>2.35123066398944</c:v>
                </c:pt>
                <c:pt idx="2">
                  <c:v>0.874078416326177</c:v>
                </c:pt>
                <c:pt idx="3">
                  <c:v>-0.18775656869494101</c:v>
                </c:pt>
                <c:pt idx="4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LiCl_80KCl!$G$78:$G$83</c:f>
              <c:numCache>
                <c:formatCode>General</c:formatCode>
                <c:ptCount val="6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7973.154738427439</c:v>
                </c:pt>
              </c:numCache>
            </c:numRef>
          </c:xVal>
          <c:yVal>
            <c:numRef>
              <c:f>LiCl_80KCl!$F$78:$F$83</c:f>
              <c:numCache>
                <c:formatCode>General</c:formatCode>
                <c:ptCount val="6"/>
                <c:pt idx="0">
                  <c:v>6.8144802446242299</c:v>
                </c:pt>
                <c:pt idx="1">
                  <c:v>4.1554982753404399</c:v>
                </c:pt>
                <c:pt idx="2">
                  <c:v>2.5682076964701799</c:v>
                </c:pt>
                <c:pt idx="3">
                  <c:v>1.1224865341511101</c:v>
                </c:pt>
                <c:pt idx="4">
                  <c:v>-0.35391730132985</c:v>
                </c:pt>
                <c:pt idx="5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LiCl_80KCl!$G$89:$G$93</c:f>
              <c:numCache>
                <c:formatCode>General</c:formatCode>
                <c:ptCount val="5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</c:numCache>
            </c:numRef>
          </c:xVal>
          <c:yVal>
            <c:numRef>
              <c:f>LiCl_80KCl!$F$89:$F$93</c:f>
              <c:numCache>
                <c:formatCode>General</c:formatCode>
                <c:ptCount val="5"/>
                <c:pt idx="0">
                  <c:v>5.1931814402024497</c:v>
                </c:pt>
                <c:pt idx="1">
                  <c:v>3.1248532627409902</c:v>
                </c:pt>
                <c:pt idx="2">
                  <c:v>1.1613097115538999</c:v>
                </c:pt>
                <c:pt idx="3">
                  <c:v>-0.23777803909936199</c:v>
                </c:pt>
                <c:pt idx="4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LiCl_93KCl!$G$60:$G$64</c:f>
              <c:numCache>
                <c:formatCode>General</c:formatCode>
                <c:ptCount val="5"/>
                <c:pt idx="0">
                  <c:v>7850</c:v>
                </c:pt>
                <c:pt idx="1">
                  <c:v>8092.7665662266554</c:v>
                </c:pt>
                <c:pt idx="2">
                  <c:v>8340.487381958199</c:v>
                </c:pt>
                <c:pt idx="3">
                  <c:v>8593.2124901189109</c:v>
                </c:pt>
                <c:pt idx="4">
                  <c:v>8850.9919336330968</c:v>
                </c:pt>
              </c:numCache>
            </c:numRef>
          </c:xVal>
          <c:yVal>
            <c:numRef>
              <c:f>LiCl_93KCl!$F$60:$F$64</c:f>
              <c:numCache>
                <c:formatCode>General</c:formatCode>
                <c:ptCount val="5"/>
                <c:pt idx="0">
                  <c:v>3.9780086471554901</c:v>
                </c:pt>
                <c:pt idx="1">
                  <c:v>2.4834407329994002</c:v>
                </c:pt>
                <c:pt idx="2">
                  <c:v>1.25482619599253</c:v>
                </c:pt>
                <c:pt idx="3">
                  <c:v>4.6786251509205998E-2</c:v>
                </c:pt>
                <c:pt idx="4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LiCl_93KCl!$G$69:$G$75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8593.2124901189109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LiCl_93KCl!$F$69:$F$75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-0.78152987316890099</c:v>
                </c:pt>
                <c:pt idx="6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97615923009624"/>
                  <c:y val="-0.5064140419947507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LiCl_93KCl!$G$80:$G$85</c:f>
              <c:numCache>
                <c:formatCode>General</c:formatCode>
                <c:ptCount val="6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8593.2124901189109</c:v>
                </c:pt>
              </c:numCache>
            </c:numRef>
          </c:xVal>
          <c:yVal>
            <c:numRef>
              <c:f>LiCl_93KCl!$F$80:$F$85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-0.72472851500204505</c:v>
                </c:pt>
                <c:pt idx="5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LiCl_93KCl!$G$91:$G$96</c:f>
              <c:numCache>
                <c:formatCode>General</c:formatCode>
                <c:ptCount val="6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8092.7665662266554</c:v>
                </c:pt>
                <c:pt idx="5">
                  <c:v>8340.487381958199</c:v>
                </c:pt>
              </c:numCache>
            </c:numRef>
          </c:xVal>
          <c:yVal>
            <c:numRef>
              <c:f>LiCl_93KCl!$F$91:$F$96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-0.89519017186750005</c:v>
                </c:pt>
                <c:pt idx="5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KCl!$F$60:$F$65</c:f>
              <c:numCache>
                <c:formatCode>General</c:formatCode>
                <c:ptCount val="6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9141.4960234787377</c:v>
                </c:pt>
              </c:numCache>
            </c:numRef>
          </c:xVal>
          <c:yVal>
            <c:numRef>
              <c:f>KCl!$E$60:$E$65</c:f>
              <c:numCache>
                <c:formatCode>General</c:formatCode>
                <c:ptCount val="6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KCl!$F$70:$F$74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KCl!$E$70:$E$74</c:f>
              <c:numCache>
                <c:formatCode>General</c:formatCode>
                <c:ptCount val="5"/>
                <c:pt idx="0">
                  <c:v>3.9095499999999999</c:v>
                </c:pt>
                <c:pt idx="1">
                  <c:v>2.5823589999999998</c:v>
                </c:pt>
                <c:pt idx="2">
                  <c:v>1.259655</c:v>
                </c:pt>
                <c:pt idx="3">
                  <c:v>-0.184835</c:v>
                </c:pt>
                <c:pt idx="4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KCl!$F$79:$F$82</c:f>
              <c:numCache>
                <c:formatCode>General</c:formatCode>
                <c:ptCount val="4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</c:numCache>
            </c:numRef>
          </c:xVal>
          <c:yVal>
            <c:numRef>
              <c:f>KCl!$E$79:$E$82</c:f>
              <c:numCache>
                <c:formatCode>General</c:formatCode>
                <c:ptCount val="4"/>
                <c:pt idx="0">
                  <c:v>2.8743609999999999</c:v>
                </c:pt>
                <c:pt idx="1">
                  <c:v>1.3137730000000001</c:v>
                </c:pt>
                <c:pt idx="2">
                  <c:v>0.128527</c:v>
                </c:pt>
                <c:pt idx="3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KCl!$F$88:$F$90</c:f>
              <c:numCache>
                <c:formatCode>General</c:formatCode>
                <c:ptCount val="3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</c:numCache>
            </c:numRef>
          </c:xVal>
          <c:yVal>
            <c:numRef>
              <c:f>KCl!$E$88:$E$90</c:f>
              <c:numCache>
                <c:formatCode>General</c:formatCode>
                <c:ptCount val="3"/>
                <c:pt idx="0">
                  <c:v>1.81373510788134</c:v>
                </c:pt>
                <c:pt idx="1">
                  <c:v>0.27705190078450698</c:v>
                </c:pt>
                <c:pt idx="2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KCl!$F$60:$F$65</c:f>
              <c:numCache>
                <c:formatCode>General</c:formatCode>
                <c:ptCount val="6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9141.4960234787377</c:v>
                </c:pt>
              </c:numCache>
            </c:numRef>
          </c:xVal>
          <c:yVal>
            <c:numRef>
              <c:f>KCl!$C$60:$C$65</c:f>
              <c:numCache>
                <c:formatCode>General</c:formatCode>
                <c:ptCount val="6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-273.137625238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2-3942-A17D-9F8CCA07209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KCl!$F$70:$F$74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KCl!$C$70:$C$74</c:f>
              <c:numCache>
                <c:formatCode>General</c:formatCode>
                <c:ptCount val="5"/>
                <c:pt idx="0">
                  <c:v>-284.32273995999998</c:v>
                </c:pt>
                <c:pt idx="1">
                  <c:v>-282.82247407</c:v>
                </c:pt>
                <c:pt idx="2">
                  <c:v>-280.77733111399999</c:v>
                </c:pt>
                <c:pt idx="3">
                  <c:v>-279.577965871</c:v>
                </c:pt>
                <c:pt idx="4">
                  <c:v>-277.64169196300003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B2-3942-A17D-9F8CCA07209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KCl!$F$79:$F$83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KCl!$C$79:$C$83</c:f>
              <c:numCache>
                <c:formatCode>General</c:formatCode>
                <c:ptCount val="5"/>
                <c:pt idx="0">
                  <c:v>-286.28124569099998</c:v>
                </c:pt>
                <c:pt idx="1">
                  <c:v>-285.51752576799998</c:v>
                </c:pt>
                <c:pt idx="2">
                  <c:v>-283.48143266800002</c:v>
                </c:pt>
                <c:pt idx="3">
                  <c:v>-282.058312521</c:v>
                </c:pt>
                <c:pt idx="4">
                  <c:v>-280.34616001299997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B2-3942-A17D-9F8CCA07209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KCl!$F$88:$F$92</c:f>
              <c:numCache>
                <c:formatCode>General</c:formatCode>
                <c:ptCount val="5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</c:numCache>
            </c:numRef>
          </c:xVal>
          <c:yVal>
            <c:numRef>
              <c:f>KCl!$C$88:$C$92</c:f>
              <c:numCache>
                <c:formatCode>General</c:formatCode>
                <c:ptCount val="5"/>
                <c:pt idx="0">
                  <c:v>-289.895502162328</c:v>
                </c:pt>
                <c:pt idx="1">
                  <c:v>-288.49440857785601</c:v>
                </c:pt>
                <c:pt idx="2">
                  <c:v>-286.95544649751901</c:v>
                </c:pt>
                <c:pt idx="3">
                  <c:v>-285.150214558355</c:v>
                </c:pt>
                <c:pt idx="4">
                  <c:v>-283.39228025366998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B2-3942-A17D-9F8CCA072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5908475150283633E-2"/>
                  <c:y val="-0.6227583124161881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LiCl7KCl!$F$61:$F$65</c:f>
              <c:numCache>
                <c:formatCode>General</c:formatCode>
                <c:ptCount val="5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5667.746778638153</c:v>
                </c:pt>
              </c:numCache>
            </c:numRef>
          </c:xVal>
          <c:yVal>
            <c:numRef>
              <c:f>LiCl7KCl!$E$61:$E$65</c:f>
              <c:numCache>
                <c:formatCode>General</c:formatCode>
                <c:ptCount val="5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2790195580391164E-2"/>
                  <c:y val="-0.591099611456864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LiCl7KCl!$F$70:$F$74</c:f>
              <c:numCache>
                <c:formatCode>General</c:formatCode>
                <c:ptCount val="5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5667.746778638153</c:v>
                </c:pt>
              </c:numCache>
            </c:numRef>
          </c:xVal>
          <c:yVal>
            <c:numRef>
              <c:f>LiCl7KCl!$E$70:$E$74</c:f>
              <c:numCache>
                <c:formatCode>General</c:formatCode>
                <c:ptCount val="5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-0.16669999999999999</c:v>
                </c:pt>
                <c:pt idx="4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84535602404538"/>
                  <c:y val="-0.474693119691916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LiCl7KCl!$F$79:$F$82</c:f>
              <c:numCache>
                <c:formatCode>General</c:formatCode>
                <c:ptCount val="4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</c:numCache>
            </c:numRef>
          </c:xVal>
          <c:yVal>
            <c:numRef>
              <c:f>LiCl7KCl!$E$79:$E$82</c:f>
              <c:numCache>
                <c:formatCode>General</c:formatCode>
                <c:ptCount val="4"/>
                <c:pt idx="0">
                  <c:v>3.9177230000000098</c:v>
                </c:pt>
                <c:pt idx="1">
                  <c:v>1.5986020000000001</c:v>
                </c:pt>
                <c:pt idx="2">
                  <c:v>1.11230000000002E-2</c:v>
                </c:pt>
                <c:pt idx="3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09961053255441"/>
                  <c:y val="-0.3608668294192483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LiCl7KCl!$F$88:$F$90</c:f>
              <c:numCache>
                <c:formatCode>General</c:formatCode>
                <c:ptCount val="3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</c:numCache>
            </c:numRef>
          </c:xVal>
          <c:yVal>
            <c:numRef>
              <c:f>LiCl7KCl!$E$88:$E$90</c:f>
              <c:numCache>
                <c:formatCode>General</c:formatCode>
                <c:ptCount val="3"/>
                <c:pt idx="0">
                  <c:v>2.3337979999999998</c:v>
                </c:pt>
                <c:pt idx="1">
                  <c:v>0.33216099999999998</c:v>
                </c:pt>
                <c:pt idx="2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1.3175260467352412</c:v>
                </c:pt>
                <c:pt idx="1">
                  <c:v>1.3270076807103106</c:v>
                </c:pt>
                <c:pt idx="2">
                  <c:v>1.3420379371587519</c:v>
                </c:pt>
                <c:pt idx="3">
                  <c:v>1.3448885283913488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1.3822449147916023</c:v>
                </c:pt>
                <c:pt idx="8">
                  <c:v>1.3837228588622408</c:v>
                </c:pt>
                <c:pt idx="9">
                  <c:v>1.3929197774776341</c:v>
                </c:pt>
                <c:pt idx="10">
                  <c:v>1.3916035758007606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1.3491477869220927</c:v>
                </c:pt>
                <c:pt idx="1">
                  <c:v>1.3556039060366873</c:v>
                </c:pt>
                <c:pt idx="2">
                  <c:v>1.3773808491318988</c:v>
                </c:pt>
                <c:pt idx="3">
                  <c:v>1.3856020129745559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1.4169311866074583</c:v>
                </c:pt>
                <c:pt idx="8">
                  <c:v>1.4259255978529672</c:v>
                </c:pt>
                <c:pt idx="9">
                  <c:v>1.436288942429111</c:v>
                </c:pt>
                <c:pt idx="10">
                  <c:v>1.4408753872495739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1.3849097832069701</c:v>
                </c:pt>
                <c:pt idx="1">
                  <c:v>1.3907519537120387</c:v>
                </c:pt>
                <c:pt idx="2">
                  <c:v>1.4091562216540066</c:v>
                </c:pt>
                <c:pt idx="3">
                  <c:v>1.417577309498123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1.4553572502865408</c:v>
                </c:pt>
                <c:pt idx="8">
                  <c:v>1.4720257021964585</c:v>
                </c:pt>
                <c:pt idx="9">
                  <c:v>1.4674163249166168</c:v>
                </c:pt>
                <c:pt idx="10">
                  <c:v>1.47400428443311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1.41663588069237</c:v>
                </c:pt>
                <c:pt idx="1">
                  <c:v>1.4266960273945462</c:v>
                </c:pt>
                <c:pt idx="2">
                  <c:v>1.440994620726382</c:v>
                </c:pt>
                <c:pt idx="3">
                  <c:v>1.4641592242016661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1.4946016442378012</c:v>
                </c:pt>
                <c:pt idx="8">
                  <c:v>1.5139492968857877</c:v>
                </c:pt>
                <c:pt idx="9">
                  <c:v>1.5123304182075297</c:v>
                </c:pt>
                <c:pt idx="10">
                  <c:v>1.5139336638162888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26.788529764551207</c:v>
                </c:pt>
                <c:pt idx="1">
                  <c:v>27.999074432067449</c:v>
                </c:pt>
                <c:pt idx="2">
                  <c:v>30.255743345740076</c:v>
                </c:pt>
                <c:pt idx="3">
                  <c:v>32.168004568819235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38.992488818485455</c:v>
                </c:pt>
                <c:pt idx="8">
                  <c:v>40.867571787300946</c:v>
                </c:pt>
                <c:pt idx="9">
                  <c:v>43.044958851021683</c:v>
                </c:pt>
                <c:pt idx="10">
                  <c:v>44.451536882573883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26.15878952781679</c:v>
                </c:pt>
                <c:pt idx="1">
                  <c:v>27.405463621120798</c:v>
                </c:pt>
                <c:pt idx="2">
                  <c:v>29.477801077675625</c:v>
                </c:pt>
                <c:pt idx="3">
                  <c:v>31.222655555571453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38.038160492951164</c:v>
                </c:pt>
                <c:pt idx="8">
                  <c:v>39.658458491334102</c:v>
                </c:pt>
                <c:pt idx="9">
                  <c:v>41.744299514575523</c:v>
                </c:pt>
                <c:pt idx="10">
                  <c:v>42.934092404363547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25.481242934795663</c:v>
                </c:pt>
                <c:pt idx="1">
                  <c:v>26.71027932846447</c:v>
                </c:pt>
                <c:pt idx="2">
                  <c:v>28.817593593679252</c:v>
                </c:pt>
                <c:pt idx="3">
                  <c:v>30.521753373015681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37.033045552903744</c:v>
                </c:pt>
                <c:pt idx="8">
                  <c:v>38.417838493466405</c:v>
                </c:pt>
                <c:pt idx="9">
                  <c:v>40.865780155633963</c:v>
                </c:pt>
                <c:pt idx="10">
                  <c:v>41.968626848792837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24.912629406299299</c:v>
                </c:pt>
                <c:pt idx="1">
                  <c:v>26.040400473108072</c:v>
                </c:pt>
                <c:pt idx="2">
                  <c:v>28.182260987303522</c:v>
                </c:pt>
                <c:pt idx="3">
                  <c:v>29.550106746091743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36.058852672954281</c:v>
                </c:pt>
                <c:pt idx="8">
                  <c:v>37.352688576028051</c:v>
                </c:pt>
                <c:pt idx="9">
                  <c:v>39.65237324980626</c:v>
                </c:pt>
                <c:pt idx="10">
                  <c:v>40.8646027357156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-471.77599001711661</c:v>
                </c:pt>
                <c:pt idx="1">
                  <c:v>-459.05433291257862</c:v>
                </c:pt>
                <c:pt idx="2">
                  <c:v>-435.0928427473213</c:v>
                </c:pt>
                <c:pt idx="3">
                  <c:v>-415.99524005868636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-337.01458022532211</c:v>
                </c:pt>
                <c:pt idx="8">
                  <c:v>-316.16464459637291</c:v>
                </c:pt>
                <c:pt idx="9">
                  <c:v>-289.38105921632632</c:v>
                </c:pt>
                <c:pt idx="10">
                  <c:v>-274.92576548399416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-475.66556491829135</c:v>
                </c:pt>
                <c:pt idx="1">
                  <c:v>-462.6916689237321</c:v>
                </c:pt>
                <c:pt idx="2">
                  <c:v>-439.06055895576571</c:v>
                </c:pt>
                <c:pt idx="3">
                  <c:v>-420.05801604727412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-340.98791137890481</c:v>
                </c:pt>
                <c:pt idx="8">
                  <c:v>-320.95441744830856</c:v>
                </c:pt>
                <c:pt idx="9">
                  <c:v>-294.42652134519091</c:v>
                </c:pt>
                <c:pt idx="10">
                  <c:v>-279.73143503637317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-479.39942891545286</c:v>
                </c:pt>
                <c:pt idx="1">
                  <c:v>-466.52432774370033</c:v>
                </c:pt>
                <c:pt idx="2">
                  <c:v>-442.64384139502408</c:v>
                </c:pt>
                <c:pt idx="3">
                  <c:v>-423.98438241443887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-345.34727343918803</c:v>
                </c:pt>
                <c:pt idx="8">
                  <c:v>-325.56027889077069</c:v>
                </c:pt>
                <c:pt idx="9">
                  <c:v>-297.94595742968426</c:v>
                </c:pt>
                <c:pt idx="10">
                  <c:v>-283.32445425495985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-483.0937754821789</c:v>
                </c:pt>
                <c:pt idx="1">
                  <c:v>-470.46578467098732</c:v>
                </c:pt>
                <c:pt idx="2">
                  <c:v>-446.78050730437872</c:v>
                </c:pt>
                <c:pt idx="3">
                  <c:v>-428.476466012066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-349.7919644641334</c:v>
                </c:pt>
                <c:pt idx="8">
                  <c:v>-330.0468489658906</c:v>
                </c:pt>
                <c:pt idx="9">
                  <c:v>-302.9121636307118</c:v>
                </c:pt>
                <c:pt idx="10">
                  <c:v>-288.14986297230081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62.243384058221345</c:v>
                </c:pt>
                <c:pt idx="1">
                  <c:v>59.859765519865924</c:v>
                </c:pt>
                <c:pt idx="2">
                  <c:v>63.047023895899713</c:v>
                </c:pt>
                <c:pt idx="3">
                  <c:v>63.964088789528915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63.105880136885197</c:v>
                </c:pt>
                <c:pt idx="8">
                  <c:v>70.982292412670461</c:v>
                </c:pt>
                <c:pt idx="9">
                  <c:v>73.448989255387445</c:v>
                </c:pt>
                <c:pt idx="10">
                  <c:v>71.081172685483878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58.752325089295248</c:v>
                </c:pt>
                <c:pt idx="1">
                  <c:v>61.754711422627445</c:v>
                </c:pt>
                <c:pt idx="2">
                  <c:v>59.348916630082513</c:v>
                </c:pt>
                <c:pt idx="3">
                  <c:v>62.658730995073746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65.71191989005095</c:v>
                </c:pt>
                <c:pt idx="8">
                  <c:v>68.089959575780142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62.505670281719503</c:v>
                </c:pt>
                <c:pt idx="1">
                  <c:v>62.76094481418766</c:v>
                </c:pt>
                <c:pt idx="2">
                  <c:v>64.644173495185811</c:v>
                </c:pt>
                <c:pt idx="3">
                  <c:v>68.072974655866531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68.809711142215193</c:v>
                </c:pt>
                <c:pt idx="8">
                  <c:v>69.213728557737241</c:v>
                </c:pt>
                <c:pt idx="9">
                  <c:v>73.840895295582911</c:v>
                </c:pt>
                <c:pt idx="10">
                  <c:v>73.417302827866138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-3.8991474600920971E-2</c:v>
                </c:pt>
                <c:pt idx="2">
                  <c:v>-8.2924556255462994E-2</c:v>
                </c:pt>
                <c:pt idx="3">
                  <c:v>-0.10117280399555659</c:v>
                </c:pt>
                <c:pt idx="4">
                  <c:v>-0.11837211815021229</c:v>
                </c:pt>
                <c:pt idx="5">
                  <c:v>-0.11125340324245572</c:v>
                </c:pt>
                <c:pt idx="6">
                  <c:v>-0.11444035347245743</c:v>
                </c:pt>
                <c:pt idx="7">
                  <c:v>-9.8767103794403302E-2</c:v>
                </c:pt>
                <c:pt idx="8">
                  <c:v>-7.474392194471402E-2</c:v>
                </c:pt>
                <c:pt idx="9">
                  <c:v>-3.5170668623250835E-2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-3.3642212639241144E-2</c:v>
                </c:pt>
                <c:pt idx="2">
                  <c:v>-7.7561812342122421E-2</c:v>
                </c:pt>
                <c:pt idx="3">
                  <c:v>-9.4892713225266795E-2</c:v>
                </c:pt>
                <c:pt idx="4">
                  <c:v>-0.10456658396829341</c:v>
                </c:pt>
                <c:pt idx="5">
                  <c:v>-0.10590847590643682</c:v>
                </c:pt>
                <c:pt idx="6">
                  <c:v>-0.10431000359244491</c:v>
                </c:pt>
                <c:pt idx="7">
                  <c:v>-8.792818606924574E-2</c:v>
                </c:pt>
                <c:pt idx="8">
                  <c:v>-7.2105176559060652E-2</c:v>
                </c:pt>
                <c:pt idx="9">
                  <c:v>-3.6024253838325263E-2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-3.2543145406686624E-2</c:v>
                </c:pt>
                <c:pt idx="2">
                  <c:v>-7.2025718636612432E-2</c:v>
                </c:pt>
                <c:pt idx="3">
                  <c:v>-9.1976453570216304E-2</c:v>
                </c:pt>
                <c:pt idx="4">
                  <c:v>-0.10724048862695176</c:v>
                </c:pt>
                <c:pt idx="5">
                  <c:v>-0.10581385187704209</c:v>
                </c:pt>
                <c:pt idx="6">
                  <c:v>-0.1023034247045797</c:v>
                </c:pt>
                <c:pt idx="7">
                  <c:v>-8.9905262459679863E-2</c:v>
                </c:pt>
                <c:pt idx="8">
                  <c:v>-7.7639941557036449E-2</c:v>
                </c:pt>
                <c:pt idx="9">
                  <c:v>-3.3004224346765462E-2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-3.2036898701241164E-2</c:v>
                </c:pt>
                <c:pt idx="2">
                  <c:v>-6.9874820078039537E-2</c:v>
                </c:pt>
                <c:pt idx="3">
                  <c:v>-9.1296819736575968E-2</c:v>
                </c:pt>
                <c:pt idx="4">
                  <c:v>-9.8850265861609873E-2</c:v>
                </c:pt>
                <c:pt idx="5">
                  <c:v>-0.10002376200825708</c:v>
                </c:pt>
                <c:pt idx="6">
                  <c:v>-0.10062320385973907</c:v>
                </c:pt>
                <c:pt idx="7">
                  <c:v>-8.4227454296761706E-2</c:v>
                </c:pt>
                <c:pt idx="8">
                  <c:v>-7.2201711752427525E-2</c:v>
                </c:pt>
                <c:pt idx="9">
                  <c:v>-3.30183358834375E-2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0.21805284667890837</c:v>
                </c:pt>
                <c:pt idx="1">
                  <c:v>0.21082397112309806</c:v>
                </c:pt>
                <c:pt idx="2">
                  <c:v>0.20553775505738969</c:v>
                </c:pt>
                <c:pt idx="3">
                  <c:v>0.31317360088107932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0.28604338644146649</c:v>
                </c:pt>
                <c:pt idx="8">
                  <c:v>0.45076959866623911</c:v>
                </c:pt>
                <c:pt idx="9">
                  <c:v>0.30326848536146783</c:v>
                </c:pt>
                <c:pt idx="10">
                  <c:v>0.33457028550807005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0.22216626616120377</c:v>
                </c:pt>
                <c:pt idx="1">
                  <c:v>0.19388985857805965</c:v>
                </c:pt>
                <c:pt idx="2">
                  <c:v>0.19181320277429553</c:v>
                </c:pt>
                <c:pt idx="3">
                  <c:v>0.22300868078584252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0.24974675276874683</c:v>
                </c:pt>
                <c:pt idx="8">
                  <c:v>0.28702140321652853</c:v>
                </c:pt>
                <c:pt idx="9">
                  <c:v>0.28744970877868986</c:v>
                </c:pt>
                <c:pt idx="10">
                  <c:v>0.30818377793193541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0.15036109664155861</c:v>
                </c:pt>
                <c:pt idx="1">
                  <c:v>0.19962659332413754</c:v>
                </c:pt>
                <c:pt idx="2">
                  <c:v>0.20282518518658621</c:v>
                </c:pt>
                <c:pt idx="3">
                  <c:v>0.21018738739567516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0.23122569801373286</c:v>
                </c:pt>
                <c:pt idx="8">
                  <c:v>0.26415700397595049</c:v>
                </c:pt>
                <c:pt idx="9">
                  <c:v>0.26357979059659736</c:v>
                </c:pt>
                <c:pt idx="10">
                  <c:v>0.25442467855637668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0.15027261491236377</c:v>
                </c:pt>
                <c:pt idx="1">
                  <c:v>0.14889191844570365</c:v>
                </c:pt>
                <c:pt idx="2">
                  <c:v>0.17585680414851221</c:v>
                </c:pt>
                <c:pt idx="3">
                  <c:v>0.16076183865877006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0.22413530826352607</c:v>
                </c:pt>
                <c:pt idx="8">
                  <c:v>0.20630032142337393</c:v>
                </c:pt>
                <c:pt idx="9">
                  <c:v>0.23349969870781231</c:v>
                </c:pt>
                <c:pt idx="10">
                  <c:v>0.22383855705648706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62.243384058221345</c:v>
                </c:pt>
                <c:pt idx="1">
                  <c:v>59.859765519865924</c:v>
                </c:pt>
                <c:pt idx="2">
                  <c:v>63.047023895899713</c:v>
                </c:pt>
                <c:pt idx="3">
                  <c:v>63.964088789528915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63.105880136885197</c:v>
                </c:pt>
                <c:pt idx="8">
                  <c:v>70.982292412670461</c:v>
                </c:pt>
                <c:pt idx="9">
                  <c:v>73.448989255387445</c:v>
                </c:pt>
                <c:pt idx="10">
                  <c:v>71.081172685483878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58.752325089295248</c:v>
                </c:pt>
                <c:pt idx="1">
                  <c:v>61.754711422627445</c:v>
                </c:pt>
                <c:pt idx="2">
                  <c:v>59.348916630082513</c:v>
                </c:pt>
                <c:pt idx="3">
                  <c:v>62.658730995073746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65.71191989005095</c:v>
                </c:pt>
                <c:pt idx="8">
                  <c:v>68.089959575780142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62.505670281719503</c:v>
                </c:pt>
                <c:pt idx="1">
                  <c:v>62.76094481418766</c:v>
                </c:pt>
                <c:pt idx="2">
                  <c:v>64.644173495185811</c:v>
                </c:pt>
                <c:pt idx="3">
                  <c:v>68.072974655866531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68.809711142215193</c:v>
                </c:pt>
                <c:pt idx="8">
                  <c:v>69.213728557737241</c:v>
                </c:pt>
                <c:pt idx="9">
                  <c:v>73.840895295582911</c:v>
                </c:pt>
                <c:pt idx="10">
                  <c:v>73.417302827866138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234033245844267E-2"/>
                  <c:y val="-0.7254680664916884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LiCl_20KCl!$F$74:$F$78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LiCl_20KCl!$E$74:$E$78</c:f>
              <c:numCache>
                <c:formatCode>General</c:formatCode>
                <c:ptCount val="5"/>
                <c:pt idx="0">
                  <c:v>4.9471203521126697</c:v>
                </c:pt>
                <c:pt idx="1">
                  <c:v>3.2379862500000027</c:v>
                </c:pt>
                <c:pt idx="2">
                  <c:v>1.64779075865529</c:v>
                </c:pt>
                <c:pt idx="3">
                  <c:v>-0.180974</c:v>
                </c:pt>
                <c:pt idx="4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567366579177605E-2"/>
                  <c:y val="-0.6140882910469525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LiCl_20KCl!$F$83:$F$87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LiCl_20KCl!$E$83:$E$87</c:f>
              <c:numCache>
                <c:formatCode>General</c:formatCode>
                <c:ptCount val="5"/>
                <c:pt idx="0">
                  <c:v>3.4478737499999998</c:v>
                </c:pt>
                <c:pt idx="1">
                  <c:v>1.5334129999999999</c:v>
                </c:pt>
                <c:pt idx="2">
                  <c:v>3.1697000000000003E-2</c:v>
                </c:pt>
                <c:pt idx="3">
                  <c:v>-1.04965</c:v>
                </c:pt>
                <c:pt idx="4">
                  <c:v>-2.2577694315893302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5594663167104112"/>
                  <c:y val="-8.700714494021588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LiCl_20KCl!$F$92:$F$96</c:f>
              <c:numCache>
                <c:formatCode>General</c:formatCode>
                <c:ptCount val="5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  <c:pt idx="3">
                  <c:v>6068.8112764770622</c:v>
                </c:pt>
                <c:pt idx="4">
                  <c:v>6250.8636574046541</c:v>
                </c:pt>
              </c:numCache>
            </c:numRef>
          </c:xVal>
          <c:yVal>
            <c:numRef>
              <c:f>LiCl_20KCl!$E$92:$E$96</c:f>
              <c:numCache>
                <c:formatCode>General</c:formatCode>
                <c:ptCount val="5"/>
                <c:pt idx="0">
                  <c:v>2.0634049999999999</c:v>
                </c:pt>
                <c:pt idx="1">
                  <c:v>0.40410787303309798</c:v>
                </c:pt>
                <c:pt idx="2">
                  <c:v>-1.064519</c:v>
                </c:pt>
                <c:pt idx="3">
                  <c:v>-2.282162</c:v>
                </c:pt>
                <c:pt idx="4">
                  <c:v>-3.03774431863908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6.5863954505686788E-3"/>
                  <c:y val="0.107513487897346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LiCl_20KCl!$F$101:$F$103</c:f>
              <c:numCache>
                <c:formatCode>General</c:formatCode>
                <c:ptCount val="3"/>
                <c:pt idx="0">
                  <c:v>5543.93</c:v>
                </c:pt>
                <c:pt idx="1">
                  <c:v>5715.3797897453433</c:v>
                </c:pt>
                <c:pt idx="2">
                  <c:v>5890.3284345808297</c:v>
                </c:pt>
              </c:numCache>
            </c:numRef>
          </c:xVal>
          <c:yVal>
            <c:numRef>
              <c:f>LiCl_20KCl!$E$101:$E$103</c:f>
              <c:numCache>
                <c:formatCode>General</c:formatCode>
                <c:ptCount val="3"/>
                <c:pt idx="0">
                  <c:v>1.0333789250477401</c:v>
                </c:pt>
                <c:pt idx="1">
                  <c:v>-0.88154100000000002</c:v>
                </c:pt>
                <c:pt idx="2">
                  <c:v>-2.080908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-1.0578586127806169E-2</c:v>
                </c:pt>
                <c:pt idx="2">
                  <c:v>-2.6868976368291653E-2</c:v>
                </c:pt>
                <c:pt idx="3">
                  <c:v>-3.2743174015065366E-2</c:v>
                </c:pt>
                <c:pt idx="4">
                  <c:v>-4.2549746886416384E-2</c:v>
                </c:pt>
                <c:pt idx="5">
                  <c:v>-3.3606362928950091E-2</c:v>
                </c:pt>
                <c:pt idx="6">
                  <c:v>-3.9048913522413499E-2</c:v>
                </c:pt>
                <c:pt idx="7">
                  <c:v>-3.0337473813912084E-2</c:v>
                </c:pt>
                <c:pt idx="8">
                  <c:v>-1.8688342057542683E-2</c:v>
                </c:pt>
                <c:pt idx="9">
                  <c:v>-6.7577801501360569E-3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-7.4149309717505578E-3</c:v>
                </c:pt>
                <c:pt idx="2">
                  <c:v>-2.581820013857964E-2</c:v>
                </c:pt>
                <c:pt idx="3">
                  <c:v>-3.1726900935582593E-2</c:v>
                </c:pt>
                <c:pt idx="4">
                  <c:v>-3.4576702801712572E-2</c:v>
                </c:pt>
                <c:pt idx="5">
                  <c:v>-3.4234284847816238E-2</c:v>
                </c:pt>
                <c:pt idx="6">
                  <c:v>-3.471790517701976E-2</c:v>
                </c:pt>
                <c:pt idx="7">
                  <c:v>-2.4762373779561527E-2</c:v>
                </c:pt>
                <c:pt idx="8">
                  <c:v>-2.0361564355517885E-2</c:v>
                </c:pt>
                <c:pt idx="9">
                  <c:v>-9.7969721708346929E-3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-8.5014705448202572E-3</c:v>
                </c:pt>
                <c:pt idx="2">
                  <c:v>-2.4594074116698224E-2</c:v>
                </c:pt>
                <c:pt idx="3">
                  <c:v>-3.4074458971339115E-2</c:v>
                </c:pt>
                <c:pt idx="4">
                  <c:v>-4.3083097557585999E-2</c:v>
                </c:pt>
                <c:pt idx="5">
                  <c:v>-4.0112510073306566E-2</c:v>
                </c:pt>
                <c:pt idx="6">
                  <c:v>-3.8510667823773305E-2</c:v>
                </c:pt>
                <c:pt idx="7">
                  <c:v>-3.2003267860802681E-2</c:v>
                </c:pt>
                <c:pt idx="8">
                  <c:v>-3.0208297037122234E-2</c:v>
                </c:pt>
                <c:pt idx="9">
                  <c:v>-8.9625494848991141E-3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-1.0180830644999013E-2</c:v>
                </c:pt>
                <c:pt idx="2">
                  <c:v>-2.6755143241753886E-2</c:v>
                </c:pt>
                <c:pt idx="3">
                  <c:v>-3.8658642828505806E-2</c:v>
                </c:pt>
                <c:pt idx="4">
                  <c:v>-4.0525364889459181E-2</c:v>
                </c:pt>
                <c:pt idx="5">
                  <c:v>-4.0295269459406598E-2</c:v>
                </c:pt>
                <c:pt idx="6">
                  <c:v>-4.2629788513551432E-2</c:v>
                </c:pt>
                <c:pt idx="7">
                  <c:v>-3.1589277388691529E-2</c:v>
                </c:pt>
                <c:pt idx="8">
                  <c:v>-2.9082034916141877E-2</c:v>
                </c:pt>
                <c:pt idx="9">
                  <c:v>-1.1162267827195364E-2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7319269466316711"/>
                  <c:y val="-0.5965387139107611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LiCl_30KCl!$F$71:$F$76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6407.9152072690813</c:v>
                </c:pt>
                <c:pt idx="5">
                  <c:v>6598.2370663371557</c:v>
                </c:pt>
              </c:numCache>
            </c:numRef>
          </c:xVal>
          <c:yVal>
            <c:numRef>
              <c:f>LiCl_30KCl!$E$71:$E$76</c:f>
              <c:numCache>
                <c:formatCode>General</c:formatCode>
                <c:ptCount val="6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4">
                  <c:v>0.12820500000000001</c:v>
                </c:pt>
                <c:pt idx="5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50544619422572"/>
                  <c:y val="-0.520425051035287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LiCl_30KCl!$F$81:$F$85</c:f>
              <c:numCache>
                <c:formatCode>General</c:formatCode>
                <c:ptCount val="5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6407.9152072690813</c:v>
                </c:pt>
              </c:numCache>
            </c:numRef>
          </c:xVal>
          <c:yVal>
            <c:numRef>
              <c:f>LiCl_30KCl!$E$81:$E$85</c:f>
              <c:numCache>
                <c:formatCode>General</c:formatCode>
                <c:ptCount val="5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27668416447945"/>
                  <c:y val="-0.4657844852726742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LiCl_30KCl!$F$90:$F$94</c:f>
              <c:numCache>
                <c:formatCode>General</c:formatCode>
                <c:ptCount val="5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6407.9152072690813</c:v>
                </c:pt>
              </c:numCache>
            </c:numRef>
          </c:xVal>
          <c:yVal>
            <c:numRef>
              <c:f>LiCl_30KCl!$E$90:$E$94</c:f>
              <c:numCache>
                <c:formatCode>General</c:formatCode>
                <c:ptCount val="5"/>
                <c:pt idx="0">
                  <c:v>4.2083866666666703</c:v>
                </c:pt>
                <c:pt idx="1">
                  <c:v>2.0288949999999999</c:v>
                </c:pt>
                <c:pt idx="2">
                  <c:v>0.51653102728731903</c:v>
                </c:pt>
                <c:pt idx="3">
                  <c:v>-0.91478166431095398</c:v>
                </c:pt>
                <c:pt idx="4">
                  <c:v>-2.0211947889908299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653171478565178"/>
                  <c:y val="-0.3808165645960921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LiCl_30KCl!$F$99:$F$102</c:f>
              <c:numCache>
                <c:formatCode>General</c:formatCode>
                <c:ptCount val="4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</c:numCache>
            </c:numRef>
          </c:xVal>
          <c:yVal>
            <c:numRef>
              <c:f>LiCl_30KCl!$E$99:$E$102</c:f>
              <c:numCache>
                <c:formatCode>General</c:formatCode>
                <c:ptCount val="4"/>
                <c:pt idx="0">
                  <c:v>2.6350994983570599</c:v>
                </c:pt>
                <c:pt idx="1">
                  <c:v>0.51656500000000005</c:v>
                </c:pt>
                <c:pt idx="2">
                  <c:v>-1.2984</c:v>
                </c:pt>
                <c:pt idx="3">
                  <c:v>-2.7128400000000035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LiCl_41KCl!$I$80:$I$84</c:f>
              <c:numCache>
                <c:formatCode>General</c:formatCode>
                <c:ptCount val="5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6777.9655961376648</c:v>
                </c:pt>
              </c:numCache>
            </c:numRef>
          </c:xVal>
          <c:yVal>
            <c:numRef>
              <c:f>LiCl_41KCl!$H$80:$H$84</c:f>
              <c:numCache>
                <c:formatCode>General</c:formatCode>
                <c:ptCount val="5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250634295713035"/>
                  <c:y val="-0.6223348643919509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LiCl_41KCl!$I$89:$I$93</c:f>
              <c:numCache>
                <c:formatCode>General</c:formatCode>
                <c:ptCount val="5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6777.9655961376648</c:v>
                </c:pt>
              </c:numCache>
            </c:numRef>
          </c:xVal>
          <c:yVal>
            <c:numRef>
              <c:f>LiCl_41KCl!$H$89:$H$93</c:f>
              <c:numCache>
                <c:formatCode>General</c:formatCode>
                <c:ptCount val="5"/>
                <c:pt idx="0">
                  <c:v>5.8772553962465297</c:v>
                </c:pt>
                <c:pt idx="1">
                  <c:v>3.3171612499999972</c:v>
                </c:pt>
                <c:pt idx="2">
                  <c:v>1.6449480000000001</c:v>
                </c:pt>
                <c:pt idx="3">
                  <c:v>0.22492500000000001</c:v>
                </c:pt>
                <c:pt idx="4">
                  <c:v>-1.0700783333333332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37-2B44-B635-40410D54E4A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450174978127735"/>
                  <c:y val="-0.5078386555847185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LiCl_41KCl!$I$98:$I$102</c:f>
              <c:numCache>
                <c:formatCode>General</c:formatCode>
                <c:ptCount val="5"/>
                <c:pt idx="0">
                  <c:v>5829.2683380861718</c:v>
                </c:pt>
                <c:pt idx="1">
                  <c:v>6011.42</c:v>
                </c:pt>
                <c:pt idx="2">
                  <c:v>6197.3272345918776</c:v>
                </c:pt>
                <c:pt idx="3">
                  <c:v>6387.028364031994</c:v>
                </c:pt>
                <c:pt idx="4">
                  <c:v>6580.561710490525</c:v>
                </c:pt>
              </c:numCache>
            </c:numRef>
          </c:xVal>
          <c:yVal>
            <c:numRef>
              <c:f>LiCl_41KCl!$H$98:$H$102</c:f>
              <c:numCache>
                <c:formatCode>General</c:formatCode>
                <c:ptCount val="5"/>
                <c:pt idx="0">
                  <c:v>6.4321929999999998</c:v>
                </c:pt>
                <c:pt idx="1">
                  <c:v>3.6522311120917901</c:v>
                </c:pt>
                <c:pt idx="2">
                  <c:v>1.9349587500000001</c:v>
                </c:pt>
                <c:pt idx="3">
                  <c:v>0.41492581016134533</c:v>
                </c:pt>
                <c:pt idx="4">
                  <c:v>-0.96829414814814818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37-2B44-B635-40410D54E4A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941447944006997"/>
                  <c:y val="-0.3735604403616214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LiCl_41KCl!$I$108:$I$112</c:f>
              <c:numCache>
                <c:formatCode>General</c:formatCode>
                <c:ptCount val="5"/>
                <c:pt idx="0">
                  <c:v>5650.8339266802095</c:v>
                </c:pt>
                <c:pt idx="1">
                  <c:v>5829.2683380861718</c:v>
                </c:pt>
                <c:pt idx="2">
                  <c:v>6011.42</c:v>
                </c:pt>
                <c:pt idx="3">
                  <c:v>6197.3272345918776</c:v>
                </c:pt>
                <c:pt idx="4">
                  <c:v>6387.028364031994</c:v>
                </c:pt>
              </c:numCache>
            </c:numRef>
          </c:xVal>
          <c:yVal>
            <c:numRef>
              <c:f>LiCl_41KCl!$H$108:$H$112</c:f>
              <c:numCache>
                <c:formatCode>General</c:formatCode>
                <c:ptCount val="5"/>
                <c:pt idx="0">
                  <c:v>8.8900170000000003</c:v>
                </c:pt>
                <c:pt idx="1">
                  <c:v>6.1428974166039501</c:v>
                </c:pt>
                <c:pt idx="2">
                  <c:v>2.7082962500000027</c:v>
                </c:pt>
                <c:pt idx="3">
                  <c:v>0.97386666666666599</c:v>
                </c:pt>
                <c:pt idx="4">
                  <c:v>-0.87182467881346803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LiCl50KCl!$M$64:$M$68</c:f>
              <c:numCache>
                <c:formatCode>General</c:formatCode>
                <c:ptCount val="5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7225.8596134263789</c:v>
                </c:pt>
              </c:numCache>
            </c:numRef>
          </c:xVal>
          <c:yVal>
            <c:numRef>
              <c:f>LiCl50KCl!$L$64:$L$68</c:f>
              <c:numCache>
                <c:formatCode>General</c:formatCode>
                <c:ptCount val="5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LiCl50KCl!$M$73:$M$77</c:f>
              <c:numCache>
                <c:formatCode>General</c:formatCode>
                <c:ptCount val="5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7225.8596134263789</c:v>
                </c:pt>
              </c:numCache>
            </c:numRef>
          </c:xVal>
          <c:yVal>
            <c:numRef>
              <c:f>LiCl50KCl!$L$73:$L$77</c:f>
              <c:numCache>
                <c:formatCode>General</c:formatCode>
                <c:ptCount val="5"/>
                <c:pt idx="0">
                  <c:v>4.3918220000000003</c:v>
                </c:pt>
                <c:pt idx="1">
                  <c:v>2.0438679999999998</c:v>
                </c:pt>
                <c:pt idx="2">
                  <c:v>0.75631199999999998</c:v>
                </c:pt>
                <c:pt idx="3">
                  <c:v>-0.38768200000000003</c:v>
                </c:pt>
                <c:pt idx="4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7582983377077863"/>
                  <c:y val="-0.60492964421114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LiCl50KCl!$M$82:$M$87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6809.0889000331499</c:v>
                </c:pt>
                <c:pt idx="5">
                  <c:v>7015.4111027930521</c:v>
                </c:pt>
              </c:numCache>
            </c:numRef>
          </c:xVal>
          <c:yVal>
            <c:numRef>
              <c:f>LiCl50KCl!$L$82:$L$87</c:f>
              <c:numCache>
                <c:formatCode>General</c:formatCode>
                <c:ptCount val="6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-0.63739100000000004</c:v>
                </c:pt>
                <c:pt idx="5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181583552055993"/>
                  <c:y val="-0.432364756488772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LiCl50KCl!$M$93:$M$97</c:f>
              <c:numCache>
                <c:formatCode>General</c:formatCode>
                <c:ptCount val="5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6809.0889000331499</c:v>
                </c:pt>
              </c:numCache>
            </c:numRef>
          </c:xVal>
          <c:yVal>
            <c:numRef>
              <c:f>LiCl50KCl!$L$93:$L$97</c:f>
              <c:numCache>
                <c:formatCode>General</c:formatCode>
                <c:ptCount val="5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-0.23180374999999981</c:v>
                </c:pt>
                <c:pt idx="4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LiCl60KCl!$C$7:$C$2006</c:f>
              <c:numCache>
                <c:formatCode>0.00E+00</c:formatCode>
                <c:ptCount val="2000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6">
                  <c:v>-369.55560000000003</c:v>
                </c:pt>
                <c:pt idx="97">
                  <c:v>-369.92108999999999</c:v>
                </c:pt>
                <c:pt idx="98">
                  <c:v>-370.28715999999997</c:v>
                </c:pt>
                <c:pt idx="99">
                  <c:v>-370.63245999999998</c:v>
                </c:pt>
                <c:pt idx="100">
                  <c:v>-370.93860000000001</c:v>
                </c:pt>
                <c:pt idx="101">
                  <c:v>-371.20177999999999</c:v>
                </c:pt>
                <c:pt idx="102">
                  <c:v>-371.43234999999999</c:v>
                </c:pt>
                <c:pt idx="103">
                  <c:v>-371.64359999999999</c:v>
                </c:pt>
                <c:pt idx="104">
                  <c:v>-371.8372</c:v>
                </c:pt>
                <c:pt idx="105">
                  <c:v>-371.99921999999998</c:v>
                </c:pt>
                <c:pt idx="106">
                  <c:v>-372.10298</c:v>
                </c:pt>
                <c:pt idx="107">
                  <c:v>-372.12837999999999</c:v>
                </c:pt>
                <c:pt idx="108">
                  <c:v>-372.08042</c:v>
                </c:pt>
                <c:pt idx="109">
                  <c:v>-371.99131</c:v>
                </c:pt>
                <c:pt idx="110">
                  <c:v>-371.91313000000002</c:v>
                </c:pt>
                <c:pt idx="111">
                  <c:v>-371.89483999999999</c:v>
                </c:pt>
                <c:pt idx="112">
                  <c:v>-371.95965999999999</c:v>
                </c:pt>
                <c:pt idx="113">
                  <c:v>-372.10041000000001</c:v>
                </c:pt>
                <c:pt idx="114">
                  <c:v>-372.29074000000003</c:v>
                </c:pt>
                <c:pt idx="115">
                  <c:v>-372.49072999999999</c:v>
                </c:pt>
                <c:pt idx="116">
                  <c:v>-372.66365000000002</c:v>
                </c:pt>
                <c:pt idx="117">
                  <c:v>-372.77215999999999</c:v>
                </c:pt>
                <c:pt idx="118">
                  <c:v>-372.79464999999999</c:v>
                </c:pt>
                <c:pt idx="119">
                  <c:v>-372.72863000000001</c:v>
                </c:pt>
                <c:pt idx="120">
                  <c:v>-372.59498000000002</c:v>
                </c:pt>
                <c:pt idx="121">
                  <c:v>-372.43006000000003</c:v>
                </c:pt>
                <c:pt idx="122">
                  <c:v>-372.28167999999999</c:v>
                </c:pt>
                <c:pt idx="123">
                  <c:v>-372.18948</c:v>
                </c:pt>
                <c:pt idx="124">
                  <c:v>-372.17358000000002</c:v>
                </c:pt>
                <c:pt idx="125">
                  <c:v>-372.23667999999998</c:v>
                </c:pt>
                <c:pt idx="126">
                  <c:v>-372.36246</c:v>
                </c:pt>
                <c:pt idx="127">
                  <c:v>-372.52307000000002</c:v>
                </c:pt>
                <c:pt idx="128">
                  <c:v>-372.68905000000001</c:v>
                </c:pt>
                <c:pt idx="129">
                  <c:v>-372.83443</c:v>
                </c:pt>
                <c:pt idx="130">
                  <c:v>-372.93736999999999</c:v>
                </c:pt>
                <c:pt idx="131">
                  <c:v>-372.98205999999999</c:v>
                </c:pt>
                <c:pt idx="132">
                  <c:v>-372.95873999999998</c:v>
                </c:pt>
                <c:pt idx="133">
                  <c:v>-372.85901000000001</c:v>
                </c:pt>
                <c:pt idx="134">
                  <c:v>-372.67876999999999</c:v>
                </c:pt>
                <c:pt idx="135">
                  <c:v>-372.42302999999998</c:v>
                </c:pt>
                <c:pt idx="136">
                  <c:v>-372.10261000000003</c:v>
                </c:pt>
                <c:pt idx="137">
                  <c:v>-371.7389</c:v>
                </c:pt>
                <c:pt idx="138">
                  <c:v>-371.35969999999998</c:v>
                </c:pt>
                <c:pt idx="139">
                  <c:v>-370.99400000000003</c:v>
                </c:pt>
                <c:pt idx="140">
                  <c:v>-370.66964999999999</c:v>
                </c:pt>
                <c:pt idx="141">
                  <c:v>-370.41188</c:v>
                </c:pt>
                <c:pt idx="142">
                  <c:v>-370.24065000000002</c:v>
                </c:pt>
                <c:pt idx="143">
                  <c:v>-370.16674999999998</c:v>
                </c:pt>
                <c:pt idx="144">
                  <c:v>-370.18653</c:v>
                </c:pt>
                <c:pt idx="145">
                  <c:v>-370.27681000000001</c:v>
                </c:pt>
                <c:pt idx="146">
                  <c:v>-370.39994999999999</c:v>
                </c:pt>
                <c:pt idx="147">
                  <c:v>-370.51141999999999</c:v>
                </c:pt>
                <c:pt idx="148">
                  <c:v>-370.57497000000001</c:v>
                </c:pt>
                <c:pt idx="149">
                  <c:v>-370.57010000000002</c:v>
                </c:pt>
                <c:pt idx="150">
                  <c:v>-370.49930000000001</c:v>
                </c:pt>
                <c:pt idx="151">
                  <c:v>-370.38306999999998</c:v>
                </c:pt>
                <c:pt idx="152">
                  <c:v>-370.25328000000002</c:v>
                </c:pt>
                <c:pt idx="153">
                  <c:v>-370.13429000000002</c:v>
                </c:pt>
                <c:pt idx="154">
                  <c:v>-370.036</c:v>
                </c:pt>
                <c:pt idx="155">
                  <c:v>-369.95280000000002</c:v>
                </c:pt>
                <c:pt idx="156">
                  <c:v>-369.86777999999998</c:v>
                </c:pt>
                <c:pt idx="157">
                  <c:v>-369.76756</c:v>
                </c:pt>
                <c:pt idx="158">
                  <c:v>-369.64904999999999</c:v>
                </c:pt>
                <c:pt idx="159">
                  <c:v>-369.51862</c:v>
                </c:pt>
                <c:pt idx="160">
                  <c:v>-369.38999000000001</c:v>
                </c:pt>
                <c:pt idx="161">
                  <c:v>-369.27864</c:v>
                </c:pt>
                <c:pt idx="162">
                  <c:v>-369.19797</c:v>
                </c:pt>
                <c:pt idx="163">
                  <c:v>-369.15519</c:v>
                </c:pt>
                <c:pt idx="164">
                  <c:v>-369.15258</c:v>
                </c:pt>
                <c:pt idx="165">
                  <c:v>-369.18822999999998</c:v>
                </c:pt>
                <c:pt idx="166">
                  <c:v>-369.25502999999998</c:v>
                </c:pt>
                <c:pt idx="167">
                  <c:v>-369.35162000000003</c:v>
                </c:pt>
                <c:pt idx="168">
                  <c:v>-369.47584000000001</c:v>
                </c:pt>
                <c:pt idx="169">
                  <c:v>-369.62450000000001</c:v>
                </c:pt>
                <c:pt idx="170">
                  <c:v>-369.77217000000002</c:v>
                </c:pt>
                <c:pt idx="171">
                  <c:v>-369.88556999999997</c:v>
                </c:pt>
                <c:pt idx="172">
                  <c:v>-369.94346000000002</c:v>
                </c:pt>
                <c:pt idx="173">
                  <c:v>-369.94756000000001</c:v>
                </c:pt>
                <c:pt idx="174">
                  <c:v>-369.91721000000001</c:v>
                </c:pt>
                <c:pt idx="175">
                  <c:v>-369.86867999999998</c:v>
                </c:pt>
                <c:pt idx="176">
                  <c:v>-369.81106999999997</c:v>
                </c:pt>
                <c:pt idx="177">
                  <c:v>-369.74238000000003</c:v>
                </c:pt>
                <c:pt idx="178">
                  <c:v>-369.65670999999998</c:v>
                </c:pt>
                <c:pt idx="179">
                  <c:v>-369.55376000000001</c:v>
                </c:pt>
                <c:pt idx="180">
                  <c:v>-369.43916000000002</c:v>
                </c:pt>
                <c:pt idx="181">
                  <c:v>-369.32333</c:v>
                </c:pt>
                <c:pt idx="182">
                  <c:v>-369.21152999999998</c:v>
                </c:pt>
                <c:pt idx="183">
                  <c:v>-369.10613000000001</c:v>
                </c:pt>
                <c:pt idx="184">
                  <c:v>-369.01249000000001</c:v>
                </c:pt>
                <c:pt idx="185">
                  <c:v>-368.93123000000003</c:v>
                </c:pt>
                <c:pt idx="186">
                  <c:v>-368.85910999999999</c:v>
                </c:pt>
                <c:pt idx="187">
                  <c:v>-368.78048999999999</c:v>
                </c:pt>
                <c:pt idx="188">
                  <c:v>-368.68869000000001</c:v>
                </c:pt>
                <c:pt idx="189">
                  <c:v>-368.58470999999997</c:v>
                </c:pt>
                <c:pt idx="190">
                  <c:v>-368.48302000000001</c:v>
                </c:pt>
                <c:pt idx="191">
                  <c:v>-368.40314000000001</c:v>
                </c:pt>
                <c:pt idx="192">
                  <c:v>-368.35422999999997</c:v>
                </c:pt>
                <c:pt idx="193">
                  <c:v>-368.3331</c:v>
                </c:pt>
                <c:pt idx="194">
                  <c:v>-368.32056999999998</c:v>
                </c:pt>
                <c:pt idx="195">
                  <c:v>-368.29896000000002</c:v>
                </c:pt>
                <c:pt idx="196">
                  <c:v>-368.26037000000002</c:v>
                </c:pt>
                <c:pt idx="197">
                  <c:v>-368.20130999999998</c:v>
                </c:pt>
                <c:pt idx="198">
                  <c:v>-368.12132000000003</c:v>
                </c:pt>
                <c:pt idx="199">
                  <c:v>-368.02598</c:v>
                </c:pt>
                <c:pt idx="200">
                  <c:v>-367.92039</c:v>
                </c:pt>
                <c:pt idx="201">
                  <c:v>-367.81540000000001</c:v>
                </c:pt>
                <c:pt idx="202">
                  <c:v>-367.72539999999998</c:v>
                </c:pt>
                <c:pt idx="203">
                  <c:v>-367.66160000000002</c:v>
                </c:pt>
                <c:pt idx="204">
                  <c:v>-367.63047</c:v>
                </c:pt>
                <c:pt idx="205">
                  <c:v>-367.62743</c:v>
                </c:pt>
                <c:pt idx="206">
                  <c:v>-367.63421</c:v>
                </c:pt>
                <c:pt idx="207">
                  <c:v>-367.62569000000002</c:v>
                </c:pt>
                <c:pt idx="208">
                  <c:v>-367.57722000000001</c:v>
                </c:pt>
                <c:pt idx="209">
                  <c:v>-367.46944999999999</c:v>
                </c:pt>
                <c:pt idx="210">
                  <c:v>-367.30331999999999</c:v>
                </c:pt>
                <c:pt idx="211">
                  <c:v>-367.10095000000001</c:v>
                </c:pt>
                <c:pt idx="212">
                  <c:v>-366.90219999999999</c:v>
                </c:pt>
                <c:pt idx="213">
                  <c:v>-366.74597999999997</c:v>
                </c:pt>
                <c:pt idx="214">
                  <c:v>-366.66410999999999</c:v>
                </c:pt>
                <c:pt idx="215">
                  <c:v>-366.67968000000002</c:v>
                </c:pt>
                <c:pt idx="216">
                  <c:v>-366.80464000000001</c:v>
                </c:pt>
                <c:pt idx="217">
                  <c:v>-367.02996999999999</c:v>
                </c:pt>
                <c:pt idx="218">
                  <c:v>-367.31763000000001</c:v>
                </c:pt>
                <c:pt idx="219">
                  <c:v>-367.60577000000001</c:v>
                </c:pt>
                <c:pt idx="220">
                  <c:v>-367.83197000000001</c:v>
                </c:pt>
                <c:pt idx="221">
                  <c:v>-367.94743999999997</c:v>
                </c:pt>
                <c:pt idx="222">
                  <c:v>-367.92513000000002</c:v>
                </c:pt>
                <c:pt idx="223">
                  <c:v>-367.76668000000001</c:v>
                </c:pt>
                <c:pt idx="224">
                  <c:v>-367.50454999999999</c:v>
                </c:pt>
                <c:pt idx="225">
                  <c:v>-367.20375999999999</c:v>
                </c:pt>
                <c:pt idx="226">
                  <c:v>-366.95071999999999</c:v>
                </c:pt>
                <c:pt idx="227">
                  <c:v>-366.82648</c:v>
                </c:pt>
                <c:pt idx="228">
                  <c:v>-366.87860000000001</c:v>
                </c:pt>
                <c:pt idx="229">
                  <c:v>-367.10548</c:v>
                </c:pt>
                <c:pt idx="230">
                  <c:v>-367.45733000000001</c:v>
                </c:pt>
                <c:pt idx="231">
                  <c:v>-367.85556000000003</c:v>
                </c:pt>
                <c:pt idx="232">
                  <c:v>-368.21579000000003</c:v>
                </c:pt>
                <c:pt idx="233">
                  <c:v>-368.47052000000002</c:v>
                </c:pt>
                <c:pt idx="234">
                  <c:v>-368.58631000000003</c:v>
                </c:pt>
                <c:pt idx="235">
                  <c:v>-368.56939999999997</c:v>
                </c:pt>
                <c:pt idx="236">
                  <c:v>-368.46553999999998</c:v>
                </c:pt>
                <c:pt idx="237">
                  <c:v>-368.34375</c:v>
                </c:pt>
                <c:pt idx="238">
                  <c:v>-368.26184000000001</c:v>
                </c:pt>
                <c:pt idx="239">
                  <c:v>-368.23858000000001</c:v>
                </c:pt>
                <c:pt idx="240">
                  <c:v>-368.25367</c:v>
                </c:pt>
                <c:pt idx="241">
                  <c:v>-368.27881000000002</c:v>
                </c:pt>
                <c:pt idx="242">
                  <c:v>-368.30005</c:v>
                </c:pt>
                <c:pt idx="243">
                  <c:v>-368.31794000000002</c:v>
                </c:pt>
                <c:pt idx="244">
                  <c:v>-368.34517</c:v>
                </c:pt>
                <c:pt idx="245">
                  <c:v>-368.40217000000001</c:v>
                </c:pt>
                <c:pt idx="246">
                  <c:v>-368.49867999999998</c:v>
                </c:pt>
                <c:pt idx="247">
                  <c:v>-368.62441000000001</c:v>
                </c:pt>
                <c:pt idx="248">
                  <c:v>-368.74641000000003</c:v>
                </c:pt>
                <c:pt idx="249">
                  <c:v>-368.82623000000001</c:v>
                </c:pt>
                <c:pt idx="250">
                  <c:v>-368.83215000000001</c:v>
                </c:pt>
                <c:pt idx="251">
                  <c:v>-368.75810000000001</c:v>
                </c:pt>
                <c:pt idx="252">
                  <c:v>-368.62700000000001</c:v>
                </c:pt>
                <c:pt idx="253">
                  <c:v>-368.48052999999999</c:v>
                </c:pt>
                <c:pt idx="254">
                  <c:v>-368.35646000000003</c:v>
                </c:pt>
                <c:pt idx="255">
                  <c:v>-368.27366000000001</c:v>
                </c:pt>
                <c:pt idx="256">
                  <c:v>-368.22813000000002</c:v>
                </c:pt>
                <c:pt idx="257">
                  <c:v>-368.19851</c:v>
                </c:pt>
                <c:pt idx="258">
                  <c:v>-368.15057999999999</c:v>
                </c:pt>
                <c:pt idx="259">
                  <c:v>-368.05453</c:v>
                </c:pt>
                <c:pt idx="260">
                  <c:v>-367.89819999999997</c:v>
                </c:pt>
                <c:pt idx="261">
                  <c:v>-367.68714</c:v>
                </c:pt>
                <c:pt idx="262">
                  <c:v>-367.44709</c:v>
                </c:pt>
                <c:pt idx="263">
                  <c:v>-367.21816000000001</c:v>
                </c:pt>
                <c:pt idx="264">
                  <c:v>-367.04588999999999</c:v>
                </c:pt>
                <c:pt idx="265">
                  <c:v>-366.96530000000001</c:v>
                </c:pt>
                <c:pt idx="266">
                  <c:v>-366.99056000000002</c:v>
                </c:pt>
                <c:pt idx="267">
                  <c:v>-367.10550999999998</c:v>
                </c:pt>
                <c:pt idx="268">
                  <c:v>-367.27436</c:v>
                </c:pt>
                <c:pt idx="269">
                  <c:v>-367.46010999999999</c:v>
                </c:pt>
                <c:pt idx="270">
                  <c:v>-367.64100000000002</c:v>
                </c:pt>
                <c:pt idx="271">
                  <c:v>-367.81108999999998</c:v>
                </c:pt>
                <c:pt idx="272">
                  <c:v>-367.97280999999998</c:v>
                </c:pt>
                <c:pt idx="273">
                  <c:v>-368.13337000000001</c:v>
                </c:pt>
                <c:pt idx="274">
                  <c:v>-368.29707999999999</c:v>
                </c:pt>
                <c:pt idx="275">
                  <c:v>-368.46539999999999</c:v>
                </c:pt>
                <c:pt idx="276">
                  <c:v>-368.63542000000001</c:v>
                </c:pt>
                <c:pt idx="277">
                  <c:v>-368.80365999999998</c:v>
                </c:pt>
                <c:pt idx="278">
                  <c:v>-368.96319999999997</c:v>
                </c:pt>
                <c:pt idx="279">
                  <c:v>-369.10541999999998</c:v>
                </c:pt>
                <c:pt idx="280">
                  <c:v>-369.21589999999998</c:v>
                </c:pt>
                <c:pt idx="281">
                  <c:v>-369.28829999999999</c:v>
                </c:pt>
                <c:pt idx="282">
                  <c:v>-369.33062000000001</c:v>
                </c:pt>
                <c:pt idx="283">
                  <c:v>-369.36246999999997</c:v>
                </c:pt>
                <c:pt idx="284">
                  <c:v>-369.41190999999998</c:v>
                </c:pt>
                <c:pt idx="285">
                  <c:v>-369.51346999999998</c:v>
                </c:pt>
                <c:pt idx="286">
                  <c:v>-369.68948999999998</c:v>
                </c:pt>
                <c:pt idx="287">
                  <c:v>-369.93959000000001</c:v>
                </c:pt>
                <c:pt idx="288">
                  <c:v>-370.24110999999999</c:v>
                </c:pt>
                <c:pt idx="289">
                  <c:v>-370.55624</c:v>
                </c:pt>
                <c:pt idx="290">
                  <c:v>-370.84433999999999</c:v>
                </c:pt>
                <c:pt idx="291">
                  <c:v>-371.07355000000001</c:v>
                </c:pt>
                <c:pt idx="292">
                  <c:v>-371.22492999999997</c:v>
                </c:pt>
                <c:pt idx="293">
                  <c:v>-371.29432000000003</c:v>
                </c:pt>
                <c:pt idx="294">
                  <c:v>-371.28982999999999</c:v>
                </c:pt>
                <c:pt idx="295">
                  <c:v>-371.22645999999997</c:v>
                </c:pt>
                <c:pt idx="296">
                  <c:v>-371.12286999999998</c:v>
                </c:pt>
                <c:pt idx="297">
                  <c:v>-370.99829999999997</c:v>
                </c:pt>
                <c:pt idx="298">
                  <c:v>-370.87022000000002</c:v>
                </c:pt>
                <c:pt idx="299">
                  <c:v>-370.75207</c:v>
                </c:pt>
                <c:pt idx="300">
                  <c:v>-370.65589</c:v>
                </c:pt>
                <c:pt idx="301">
                  <c:v>-370.58938999999998</c:v>
                </c:pt>
                <c:pt idx="302">
                  <c:v>-370.56238000000002</c:v>
                </c:pt>
                <c:pt idx="303">
                  <c:v>-370.58375999999998</c:v>
                </c:pt>
                <c:pt idx="304">
                  <c:v>-370.66048000000001</c:v>
                </c:pt>
                <c:pt idx="305">
                  <c:v>-370.79433</c:v>
                </c:pt>
                <c:pt idx="306">
                  <c:v>-370.97877999999997</c:v>
                </c:pt>
                <c:pt idx="307">
                  <c:v>-371.19947999999999</c:v>
                </c:pt>
                <c:pt idx="308">
                  <c:v>-371.43876</c:v>
                </c:pt>
                <c:pt idx="309">
                  <c:v>-371.67297000000002</c:v>
                </c:pt>
                <c:pt idx="310">
                  <c:v>-371.88013999999998</c:v>
                </c:pt>
                <c:pt idx="311">
                  <c:v>-372.03550000000001</c:v>
                </c:pt>
                <c:pt idx="312">
                  <c:v>-372.12132000000003</c:v>
                </c:pt>
                <c:pt idx="313">
                  <c:v>-372.12522999999999</c:v>
                </c:pt>
                <c:pt idx="314">
                  <c:v>-372.04566</c:v>
                </c:pt>
                <c:pt idx="315">
                  <c:v>-371.89323000000002</c:v>
                </c:pt>
                <c:pt idx="316">
                  <c:v>-371.68601000000001</c:v>
                </c:pt>
                <c:pt idx="317">
                  <c:v>-371.44961999999998</c:v>
                </c:pt>
                <c:pt idx="318">
                  <c:v>-371.20661000000001</c:v>
                </c:pt>
                <c:pt idx="319">
                  <c:v>-370.96940999999998</c:v>
                </c:pt>
                <c:pt idx="320">
                  <c:v>-370.74040000000002</c:v>
                </c:pt>
                <c:pt idx="321">
                  <c:v>-370.5224</c:v>
                </c:pt>
                <c:pt idx="322">
                  <c:v>-370.32817</c:v>
                </c:pt>
                <c:pt idx="323">
                  <c:v>-370.17628999999999</c:v>
                </c:pt>
                <c:pt idx="324">
                  <c:v>-370.08994000000001</c:v>
                </c:pt>
                <c:pt idx="325">
                  <c:v>-370.08641</c:v>
                </c:pt>
                <c:pt idx="326">
                  <c:v>-370.17156999999997</c:v>
                </c:pt>
                <c:pt idx="327">
                  <c:v>-370.32760999999999</c:v>
                </c:pt>
                <c:pt idx="328">
                  <c:v>-370.52440000000001</c:v>
                </c:pt>
                <c:pt idx="329">
                  <c:v>-370.72793999999999</c:v>
                </c:pt>
                <c:pt idx="330">
                  <c:v>-370.90588000000002</c:v>
                </c:pt>
                <c:pt idx="331">
                  <c:v>-371.03118999999998</c:v>
                </c:pt>
                <c:pt idx="332">
                  <c:v>-371.08884999999998</c:v>
                </c:pt>
                <c:pt idx="333">
                  <c:v>-371.08019999999999</c:v>
                </c:pt>
                <c:pt idx="334">
                  <c:v>-371.0206</c:v>
                </c:pt>
                <c:pt idx="335">
                  <c:v>-370.93723</c:v>
                </c:pt>
                <c:pt idx="336">
                  <c:v>-370.85912000000002</c:v>
                </c:pt>
                <c:pt idx="337">
                  <c:v>-370.80601000000001</c:v>
                </c:pt>
                <c:pt idx="338">
                  <c:v>-370.78055000000001</c:v>
                </c:pt>
                <c:pt idx="339">
                  <c:v>-370.77282000000002</c:v>
                </c:pt>
                <c:pt idx="340">
                  <c:v>-370.76729</c:v>
                </c:pt>
                <c:pt idx="341">
                  <c:v>-370.75106</c:v>
                </c:pt>
                <c:pt idx="342">
                  <c:v>-370.71089000000001</c:v>
                </c:pt>
                <c:pt idx="343">
                  <c:v>-370.63904000000002</c:v>
                </c:pt>
                <c:pt idx="344">
                  <c:v>-370.52846</c:v>
                </c:pt>
                <c:pt idx="345">
                  <c:v>-370.37977000000001</c:v>
                </c:pt>
                <c:pt idx="346">
                  <c:v>-370.20092</c:v>
                </c:pt>
                <c:pt idx="347">
                  <c:v>-370.00562000000002</c:v>
                </c:pt>
                <c:pt idx="348">
                  <c:v>-369.81173000000001</c:v>
                </c:pt>
                <c:pt idx="349">
                  <c:v>-369.64033000000001</c:v>
                </c:pt>
                <c:pt idx="350">
                  <c:v>-369.50209999999998</c:v>
                </c:pt>
                <c:pt idx="351">
                  <c:v>-369.40055999999998</c:v>
                </c:pt>
                <c:pt idx="352">
                  <c:v>-369.32673</c:v>
                </c:pt>
                <c:pt idx="353">
                  <c:v>-369.26150000000001</c:v>
                </c:pt>
                <c:pt idx="354">
                  <c:v>-369.18610999999999</c:v>
                </c:pt>
                <c:pt idx="355">
                  <c:v>-369.09037999999998</c:v>
                </c:pt>
                <c:pt idx="356">
                  <c:v>-368.97604000000001</c:v>
                </c:pt>
                <c:pt idx="357">
                  <c:v>-368.85516000000001</c:v>
                </c:pt>
                <c:pt idx="358">
                  <c:v>-368.74212</c:v>
                </c:pt>
                <c:pt idx="359">
                  <c:v>-368.64150000000001</c:v>
                </c:pt>
                <c:pt idx="360">
                  <c:v>-368.54914000000002</c:v>
                </c:pt>
                <c:pt idx="361">
                  <c:v>-368.45692000000003</c:v>
                </c:pt>
                <c:pt idx="362">
                  <c:v>-368.36122</c:v>
                </c:pt>
                <c:pt idx="363">
                  <c:v>-368.26904999999999</c:v>
                </c:pt>
                <c:pt idx="364">
                  <c:v>-368.19067000000001</c:v>
                </c:pt>
                <c:pt idx="365">
                  <c:v>-368.12743999999998</c:v>
                </c:pt>
                <c:pt idx="366">
                  <c:v>-368.06513000000001</c:v>
                </c:pt>
                <c:pt idx="367">
                  <c:v>-367.98280999999997</c:v>
                </c:pt>
                <c:pt idx="368">
                  <c:v>-367.87655999999998</c:v>
                </c:pt>
                <c:pt idx="369">
                  <c:v>-367.77375000000001</c:v>
                </c:pt>
                <c:pt idx="370">
                  <c:v>-367.72886</c:v>
                </c:pt>
                <c:pt idx="371">
                  <c:v>-367.80491999999998</c:v>
                </c:pt>
                <c:pt idx="372">
                  <c:v>-368.04514</c:v>
                </c:pt>
                <c:pt idx="373">
                  <c:v>-368.45481000000001</c:v>
                </c:pt>
                <c:pt idx="374">
                  <c:v>-368.99477999999999</c:v>
                </c:pt>
                <c:pt idx="375">
                  <c:v>-369.59134999999998</c:v>
                </c:pt>
                <c:pt idx="376">
                  <c:v>-370.15787</c:v>
                </c:pt>
                <c:pt idx="377">
                  <c:v>-370.62031999999999</c:v>
                </c:pt>
                <c:pt idx="378">
                  <c:v>-370.93142</c:v>
                </c:pt>
                <c:pt idx="379">
                  <c:v>-371.07778999999999</c:v>
                </c:pt>
                <c:pt idx="380">
                  <c:v>-371.07486999999998</c:v>
                </c:pt>
                <c:pt idx="381">
                  <c:v>-370.96843000000001</c:v>
                </c:pt>
                <c:pt idx="382">
                  <c:v>-370.81882999999999</c:v>
                </c:pt>
                <c:pt idx="383">
                  <c:v>-370.68975</c:v>
                </c:pt>
                <c:pt idx="384">
                  <c:v>-370.63342999999998</c:v>
                </c:pt>
                <c:pt idx="385">
                  <c:v>-370.67383000000001</c:v>
                </c:pt>
                <c:pt idx="386">
                  <c:v>-370.80331999999999</c:v>
                </c:pt>
                <c:pt idx="387">
                  <c:v>-370.98345999999998</c:v>
                </c:pt>
                <c:pt idx="388">
                  <c:v>-371.17234999999999</c:v>
                </c:pt>
                <c:pt idx="389">
                  <c:v>-371.33555000000001</c:v>
                </c:pt>
                <c:pt idx="390">
                  <c:v>-371.45116000000002</c:v>
                </c:pt>
                <c:pt idx="391">
                  <c:v>-371.51315</c:v>
                </c:pt>
                <c:pt idx="392">
                  <c:v>-371.52057000000002</c:v>
                </c:pt>
                <c:pt idx="393">
                  <c:v>-371.47640999999999</c:v>
                </c:pt>
                <c:pt idx="394">
                  <c:v>-371.39283</c:v>
                </c:pt>
                <c:pt idx="395">
                  <c:v>-371.29552000000001</c:v>
                </c:pt>
                <c:pt idx="396">
                  <c:v>-371.22626000000002</c:v>
                </c:pt>
                <c:pt idx="397">
                  <c:v>-371.22771</c:v>
                </c:pt>
                <c:pt idx="398">
                  <c:v>-371.33332999999999</c:v>
                </c:pt>
                <c:pt idx="399">
                  <c:v>-371.55025000000001</c:v>
                </c:pt>
                <c:pt idx="400">
                  <c:v>-371.85448000000002</c:v>
                </c:pt>
                <c:pt idx="401">
                  <c:v>-372.20350999999999</c:v>
                </c:pt>
                <c:pt idx="402">
                  <c:v>-372.55175000000003</c:v>
                </c:pt>
                <c:pt idx="403">
                  <c:v>-372.86266999999998</c:v>
                </c:pt>
                <c:pt idx="404">
                  <c:v>-373.11304999999999</c:v>
                </c:pt>
                <c:pt idx="405">
                  <c:v>-373.29050999999998</c:v>
                </c:pt>
                <c:pt idx="406">
                  <c:v>-373.38862999999998</c:v>
                </c:pt>
                <c:pt idx="407">
                  <c:v>-373.40676999999999</c:v>
                </c:pt>
                <c:pt idx="408">
                  <c:v>-373.351</c:v>
                </c:pt>
                <c:pt idx="409">
                  <c:v>-373.23559999999998</c:v>
                </c:pt>
                <c:pt idx="410">
                  <c:v>-373.08118000000002</c:v>
                </c:pt>
                <c:pt idx="411">
                  <c:v>-372.90521000000001</c:v>
                </c:pt>
                <c:pt idx="412">
                  <c:v>-372.71836999999999</c:v>
                </c:pt>
                <c:pt idx="413">
                  <c:v>-372.51979</c:v>
                </c:pt>
                <c:pt idx="414">
                  <c:v>-372.30174</c:v>
                </c:pt>
                <c:pt idx="415">
                  <c:v>-372.05659000000003</c:v>
                </c:pt>
                <c:pt idx="416">
                  <c:v>-371.78259000000003</c:v>
                </c:pt>
                <c:pt idx="417">
                  <c:v>-371.48340999999999</c:v>
                </c:pt>
                <c:pt idx="418">
                  <c:v>-371.16714999999999</c:v>
                </c:pt>
                <c:pt idx="419">
                  <c:v>-370.84539000000001</c:v>
                </c:pt>
                <c:pt idx="420">
                  <c:v>-370.53561000000002</c:v>
                </c:pt>
                <c:pt idx="421">
                  <c:v>-370.25652000000002</c:v>
                </c:pt>
                <c:pt idx="422">
                  <c:v>-370.02614</c:v>
                </c:pt>
                <c:pt idx="423">
                  <c:v>-369.84978000000001</c:v>
                </c:pt>
                <c:pt idx="424">
                  <c:v>-369.71566999999999</c:v>
                </c:pt>
                <c:pt idx="425">
                  <c:v>-369.60305</c:v>
                </c:pt>
                <c:pt idx="426">
                  <c:v>-369.49265000000003</c:v>
                </c:pt>
                <c:pt idx="427">
                  <c:v>-369.37205999999998</c:v>
                </c:pt>
                <c:pt idx="428">
                  <c:v>-369.24378000000002</c:v>
                </c:pt>
                <c:pt idx="429">
                  <c:v>-369.11957999999998</c:v>
                </c:pt>
                <c:pt idx="430">
                  <c:v>-369.01686000000001</c:v>
                </c:pt>
                <c:pt idx="431">
                  <c:v>-368.94711999999998</c:v>
                </c:pt>
                <c:pt idx="432">
                  <c:v>-368.90805999999998</c:v>
                </c:pt>
                <c:pt idx="433">
                  <c:v>-368.88583999999997</c:v>
                </c:pt>
                <c:pt idx="434">
                  <c:v>-368.86228999999997</c:v>
                </c:pt>
                <c:pt idx="435">
                  <c:v>-368.83264000000003</c:v>
                </c:pt>
                <c:pt idx="436">
                  <c:v>-368.82076999999998</c:v>
                </c:pt>
                <c:pt idx="437">
                  <c:v>-368.86581000000001</c:v>
                </c:pt>
                <c:pt idx="438">
                  <c:v>-368.99788999999998</c:v>
                </c:pt>
                <c:pt idx="439">
                  <c:v>-369.21339999999998</c:v>
                </c:pt>
                <c:pt idx="440">
                  <c:v>-369.48241999999999</c:v>
                </c:pt>
                <c:pt idx="441">
                  <c:v>-369.77095000000003</c:v>
                </c:pt>
                <c:pt idx="442">
                  <c:v>-370.04635000000002</c:v>
                </c:pt>
                <c:pt idx="443">
                  <c:v>-370.27328</c:v>
                </c:pt>
                <c:pt idx="444">
                  <c:v>-370.41147999999998</c:v>
                </c:pt>
                <c:pt idx="445">
                  <c:v>-370.42995999999999</c:v>
                </c:pt>
                <c:pt idx="446">
                  <c:v>-370.31463000000002</c:v>
                </c:pt>
                <c:pt idx="447">
                  <c:v>-370.07682999999997</c:v>
                </c:pt>
                <c:pt idx="448">
                  <c:v>-369.75134000000003</c:v>
                </c:pt>
                <c:pt idx="449">
                  <c:v>-369.39182</c:v>
                </c:pt>
                <c:pt idx="450">
                  <c:v>-369.05464999999998</c:v>
                </c:pt>
                <c:pt idx="451">
                  <c:v>-368.78575000000001</c:v>
                </c:pt>
                <c:pt idx="452">
                  <c:v>-368.60415</c:v>
                </c:pt>
                <c:pt idx="453">
                  <c:v>-368.49943999999999</c:v>
                </c:pt>
                <c:pt idx="454">
                  <c:v>-368.43770999999998</c:v>
                </c:pt>
                <c:pt idx="455">
                  <c:v>-368.38670000000002</c:v>
                </c:pt>
                <c:pt idx="456">
                  <c:v>-368.33566999999999</c:v>
                </c:pt>
                <c:pt idx="457">
                  <c:v>-368.29201</c:v>
                </c:pt>
                <c:pt idx="458">
                  <c:v>-368.27413000000001</c:v>
                </c:pt>
                <c:pt idx="459">
                  <c:v>-368.29817000000003</c:v>
                </c:pt>
                <c:pt idx="460">
                  <c:v>-368.36770000000001</c:v>
                </c:pt>
                <c:pt idx="461">
                  <c:v>-368.48016999999999</c:v>
                </c:pt>
                <c:pt idx="462">
                  <c:v>-368.62785000000002</c:v>
                </c:pt>
                <c:pt idx="463">
                  <c:v>-368.79426000000001</c:v>
                </c:pt>
                <c:pt idx="464">
                  <c:v>-368.95451000000003</c:v>
                </c:pt>
                <c:pt idx="465">
                  <c:v>-369.07506000000001</c:v>
                </c:pt>
                <c:pt idx="466">
                  <c:v>-369.12074999999999</c:v>
                </c:pt>
                <c:pt idx="467">
                  <c:v>-369.05948000000001</c:v>
                </c:pt>
                <c:pt idx="468">
                  <c:v>-368.88490999999999</c:v>
                </c:pt>
                <c:pt idx="469">
                  <c:v>-368.62263000000002</c:v>
                </c:pt>
                <c:pt idx="470">
                  <c:v>-368.35021</c:v>
                </c:pt>
                <c:pt idx="471">
                  <c:v>-368.15138000000002</c:v>
                </c:pt>
                <c:pt idx="472">
                  <c:v>-368.06425000000002</c:v>
                </c:pt>
                <c:pt idx="473">
                  <c:v>-368.05876999999998</c:v>
                </c:pt>
                <c:pt idx="474">
                  <c:v>-368.07882000000001</c:v>
                </c:pt>
                <c:pt idx="475">
                  <c:v>-368.09872999999999</c:v>
                </c:pt>
                <c:pt idx="476">
                  <c:v>-368.1157</c:v>
                </c:pt>
                <c:pt idx="477">
                  <c:v>-368.13398000000001</c:v>
                </c:pt>
                <c:pt idx="478">
                  <c:v>-368.14220999999998</c:v>
                </c:pt>
                <c:pt idx="479">
                  <c:v>-368.11819000000003</c:v>
                </c:pt>
                <c:pt idx="480">
                  <c:v>-368.04448000000002</c:v>
                </c:pt>
                <c:pt idx="481">
                  <c:v>-367.91609</c:v>
                </c:pt>
                <c:pt idx="482">
                  <c:v>-367.74020999999999</c:v>
                </c:pt>
                <c:pt idx="483">
                  <c:v>-367.53343000000001</c:v>
                </c:pt>
                <c:pt idx="484">
                  <c:v>-367.31490000000002</c:v>
                </c:pt>
                <c:pt idx="485">
                  <c:v>-367.10028</c:v>
                </c:pt>
                <c:pt idx="486">
                  <c:v>-366.90231999999997</c:v>
                </c:pt>
                <c:pt idx="487">
                  <c:v>-366.72818999999998</c:v>
                </c:pt>
                <c:pt idx="488">
                  <c:v>-366.58472999999998</c:v>
                </c:pt>
                <c:pt idx="489">
                  <c:v>-366.47203000000002</c:v>
                </c:pt>
                <c:pt idx="490">
                  <c:v>-366.3938</c:v>
                </c:pt>
                <c:pt idx="491">
                  <c:v>-366.34334000000001</c:v>
                </c:pt>
                <c:pt idx="492">
                  <c:v>-366.31103999999999</c:v>
                </c:pt>
                <c:pt idx="493">
                  <c:v>-366.28003999999999</c:v>
                </c:pt>
                <c:pt idx="494">
                  <c:v>-366.23773999999997</c:v>
                </c:pt>
                <c:pt idx="495">
                  <c:v>-366.17811</c:v>
                </c:pt>
                <c:pt idx="496">
                  <c:v>-366.10455000000002</c:v>
                </c:pt>
                <c:pt idx="497">
                  <c:v>-366.02172999999999</c:v>
                </c:pt>
                <c:pt idx="498">
                  <c:v>-365.93650000000002</c:v>
                </c:pt>
                <c:pt idx="499">
                  <c:v>-365.85548999999997</c:v>
                </c:pt>
                <c:pt idx="500">
                  <c:v>-365.78699</c:v>
                </c:pt>
                <c:pt idx="501">
                  <c:v>-365.73725999999999</c:v>
                </c:pt>
                <c:pt idx="502">
                  <c:v>-365.71620999999999</c:v>
                </c:pt>
                <c:pt idx="503">
                  <c:v>-365.73083000000003</c:v>
                </c:pt>
                <c:pt idx="504">
                  <c:v>-365.79084</c:v>
                </c:pt>
                <c:pt idx="505">
                  <c:v>-365.89089000000001</c:v>
                </c:pt>
                <c:pt idx="506">
                  <c:v>-366.01409999999998</c:v>
                </c:pt>
                <c:pt idx="507">
                  <c:v>-366.12659000000002</c:v>
                </c:pt>
                <c:pt idx="508">
                  <c:v>-366.18664999999999</c:v>
                </c:pt>
                <c:pt idx="509">
                  <c:v>-366.15755999999999</c:v>
                </c:pt>
                <c:pt idx="510">
                  <c:v>-366.01855</c:v>
                </c:pt>
                <c:pt idx="511">
                  <c:v>-365.79126000000002</c:v>
                </c:pt>
                <c:pt idx="512">
                  <c:v>-365.5419</c:v>
                </c:pt>
                <c:pt idx="513">
                  <c:v>-365.34174999999999</c:v>
                </c:pt>
                <c:pt idx="514">
                  <c:v>-365.23088999999999</c:v>
                </c:pt>
                <c:pt idx="515">
                  <c:v>-365.20418000000001</c:v>
                </c:pt>
                <c:pt idx="516">
                  <c:v>-365.23119000000003</c:v>
                </c:pt>
                <c:pt idx="517">
                  <c:v>-365.28516999999999</c:v>
                </c:pt>
                <c:pt idx="518">
                  <c:v>-365.35358000000002</c:v>
                </c:pt>
                <c:pt idx="519">
                  <c:v>-365.43306000000001</c:v>
                </c:pt>
                <c:pt idx="520">
                  <c:v>-365.52321000000001</c:v>
                </c:pt>
                <c:pt idx="521">
                  <c:v>-365.61986999999999</c:v>
                </c:pt>
                <c:pt idx="522">
                  <c:v>-365.71942000000001</c:v>
                </c:pt>
                <c:pt idx="523">
                  <c:v>-365.81999000000002</c:v>
                </c:pt>
                <c:pt idx="524">
                  <c:v>-365.9212</c:v>
                </c:pt>
                <c:pt idx="525">
                  <c:v>-366.02463</c:v>
                </c:pt>
                <c:pt idx="526">
                  <c:v>-366.12909999999999</c:v>
                </c:pt>
                <c:pt idx="527">
                  <c:v>-366.24079999999998</c:v>
                </c:pt>
                <c:pt idx="528">
                  <c:v>-366.36306000000002</c:v>
                </c:pt>
                <c:pt idx="529">
                  <c:v>-366.49714999999998</c:v>
                </c:pt>
                <c:pt idx="530">
                  <c:v>-366.64580999999998</c:v>
                </c:pt>
                <c:pt idx="531">
                  <c:v>-366.80919999999998</c:v>
                </c:pt>
                <c:pt idx="532">
                  <c:v>-366.98719999999997</c:v>
                </c:pt>
                <c:pt idx="533">
                  <c:v>-367.17968000000002</c:v>
                </c:pt>
                <c:pt idx="534">
                  <c:v>-367.38585999999998</c:v>
                </c:pt>
                <c:pt idx="535">
                  <c:v>-367.59566000000001</c:v>
                </c:pt>
                <c:pt idx="536">
                  <c:v>-367.79752999999999</c:v>
                </c:pt>
                <c:pt idx="537">
                  <c:v>-367.98090000000002</c:v>
                </c:pt>
                <c:pt idx="538">
                  <c:v>-368.13364000000001</c:v>
                </c:pt>
                <c:pt idx="539">
                  <c:v>-368.24993999999998</c:v>
                </c:pt>
                <c:pt idx="540">
                  <c:v>-368.32956999999999</c:v>
                </c:pt>
                <c:pt idx="541">
                  <c:v>-368.37900999999999</c:v>
                </c:pt>
                <c:pt idx="542">
                  <c:v>-368.40703000000002</c:v>
                </c:pt>
                <c:pt idx="543">
                  <c:v>-368.41762999999997</c:v>
                </c:pt>
                <c:pt idx="544">
                  <c:v>-368.41052000000002</c:v>
                </c:pt>
                <c:pt idx="545">
                  <c:v>-368.38164</c:v>
                </c:pt>
                <c:pt idx="546">
                  <c:v>-368.32128999999998</c:v>
                </c:pt>
                <c:pt idx="547">
                  <c:v>-368.21699999999998</c:v>
                </c:pt>
                <c:pt idx="548">
                  <c:v>-368.06195000000002</c:v>
                </c:pt>
                <c:pt idx="549">
                  <c:v>-367.85944999999998</c:v>
                </c:pt>
                <c:pt idx="550">
                  <c:v>-367.63013000000001</c:v>
                </c:pt>
                <c:pt idx="551">
                  <c:v>-367.41025000000002</c:v>
                </c:pt>
                <c:pt idx="552">
                  <c:v>-367.23836</c:v>
                </c:pt>
                <c:pt idx="553">
                  <c:v>-367.14085999999998</c:v>
                </c:pt>
                <c:pt idx="554">
                  <c:v>-367.13425000000001</c:v>
                </c:pt>
                <c:pt idx="555">
                  <c:v>-367.21722</c:v>
                </c:pt>
                <c:pt idx="556">
                  <c:v>-367.36833000000001</c:v>
                </c:pt>
                <c:pt idx="557">
                  <c:v>-367.55288000000002</c:v>
                </c:pt>
                <c:pt idx="558">
                  <c:v>-367.73865000000001</c:v>
                </c:pt>
                <c:pt idx="559">
                  <c:v>-367.91064</c:v>
                </c:pt>
                <c:pt idx="560">
                  <c:v>-368.06644</c:v>
                </c:pt>
                <c:pt idx="561">
                  <c:v>-368.20994999999999</c:v>
                </c:pt>
                <c:pt idx="562">
                  <c:v>-368.34449999999998</c:v>
                </c:pt>
                <c:pt idx="563">
                  <c:v>-368.47615000000002</c:v>
                </c:pt>
                <c:pt idx="564">
                  <c:v>-368.61500000000001</c:v>
                </c:pt>
                <c:pt idx="565">
                  <c:v>-368.76911999999999</c:v>
                </c:pt>
                <c:pt idx="566">
                  <c:v>-368.93968000000001</c:v>
                </c:pt>
                <c:pt idx="567">
                  <c:v>-369.12124999999997</c:v>
                </c:pt>
                <c:pt idx="568">
                  <c:v>-369.30214999999998</c:v>
                </c:pt>
                <c:pt idx="569">
                  <c:v>-369.4708</c:v>
                </c:pt>
                <c:pt idx="570">
                  <c:v>-369.61815000000001</c:v>
                </c:pt>
                <c:pt idx="571">
                  <c:v>-369.74128999999999</c:v>
                </c:pt>
                <c:pt idx="572">
                  <c:v>-369.84417000000002</c:v>
                </c:pt>
                <c:pt idx="573">
                  <c:v>-369.93369999999999</c:v>
                </c:pt>
                <c:pt idx="574">
                  <c:v>-370.01927000000001</c:v>
                </c:pt>
                <c:pt idx="575">
                  <c:v>-370.11241000000001</c:v>
                </c:pt>
                <c:pt idx="576">
                  <c:v>-370.22561999999999</c:v>
                </c:pt>
                <c:pt idx="577">
                  <c:v>-370.37212</c:v>
                </c:pt>
                <c:pt idx="578">
                  <c:v>-370.56574000000001</c:v>
                </c:pt>
                <c:pt idx="579">
                  <c:v>-370.81241</c:v>
                </c:pt>
                <c:pt idx="580">
                  <c:v>-371.09848</c:v>
                </c:pt>
                <c:pt idx="581">
                  <c:v>-371.39436000000001</c:v>
                </c:pt>
                <c:pt idx="582">
                  <c:v>-371.66199999999998</c:v>
                </c:pt>
                <c:pt idx="583">
                  <c:v>-371.86937999999998</c:v>
                </c:pt>
                <c:pt idx="584">
                  <c:v>-371.99849</c:v>
                </c:pt>
                <c:pt idx="585">
                  <c:v>-372.04798</c:v>
                </c:pt>
                <c:pt idx="586">
                  <c:v>-372.03318999999999</c:v>
                </c:pt>
                <c:pt idx="587">
                  <c:v>-371.97073</c:v>
                </c:pt>
                <c:pt idx="588">
                  <c:v>-371.87882000000002</c:v>
                </c:pt>
                <c:pt idx="589">
                  <c:v>-371.78125999999997</c:v>
                </c:pt>
                <c:pt idx="590">
                  <c:v>-371.70132000000001</c:v>
                </c:pt>
                <c:pt idx="591">
                  <c:v>-371.66117000000003</c:v>
                </c:pt>
                <c:pt idx="592">
                  <c:v>-371.67496999999997</c:v>
                </c:pt>
                <c:pt idx="593">
                  <c:v>-371.74088</c:v>
                </c:pt>
                <c:pt idx="594">
                  <c:v>-371.84064000000001</c:v>
                </c:pt>
                <c:pt idx="595">
                  <c:v>-371.94276000000002</c:v>
                </c:pt>
                <c:pt idx="596">
                  <c:v>-372.01315</c:v>
                </c:pt>
                <c:pt idx="597">
                  <c:v>-372.01627000000002</c:v>
                </c:pt>
                <c:pt idx="598">
                  <c:v>-371.92824000000002</c:v>
                </c:pt>
                <c:pt idx="599">
                  <c:v>-371.74723999999998</c:v>
                </c:pt>
                <c:pt idx="600">
                  <c:v>-371.49263000000002</c:v>
                </c:pt>
                <c:pt idx="601">
                  <c:v>-371.20382999999998</c:v>
                </c:pt>
                <c:pt idx="602">
                  <c:v>-370.92842000000002</c:v>
                </c:pt>
                <c:pt idx="603">
                  <c:v>-370.70571999999999</c:v>
                </c:pt>
                <c:pt idx="604">
                  <c:v>-370.55495999999999</c:v>
                </c:pt>
                <c:pt idx="605">
                  <c:v>-370.47343999999998</c:v>
                </c:pt>
                <c:pt idx="606">
                  <c:v>-370.43815999999998</c:v>
                </c:pt>
                <c:pt idx="607">
                  <c:v>-370.41651000000002</c:v>
                </c:pt>
                <c:pt idx="608">
                  <c:v>-370.37347</c:v>
                </c:pt>
                <c:pt idx="609">
                  <c:v>-370.28246999999999</c:v>
                </c:pt>
                <c:pt idx="610">
                  <c:v>-370.13310000000001</c:v>
                </c:pt>
                <c:pt idx="611">
                  <c:v>-369.92802999999998</c:v>
                </c:pt>
                <c:pt idx="612">
                  <c:v>-369.68113</c:v>
                </c:pt>
                <c:pt idx="613">
                  <c:v>-369.41559000000001</c:v>
                </c:pt>
                <c:pt idx="614">
                  <c:v>-369.15872000000002</c:v>
                </c:pt>
                <c:pt idx="615">
                  <c:v>-368.93065000000001</c:v>
                </c:pt>
                <c:pt idx="616">
                  <c:v>-368.73714999999999</c:v>
                </c:pt>
                <c:pt idx="617">
                  <c:v>-368.57265999999998</c:v>
                </c:pt>
                <c:pt idx="618">
                  <c:v>-368.42288000000002</c:v>
                </c:pt>
                <c:pt idx="619">
                  <c:v>-368.28093000000001</c:v>
                </c:pt>
                <c:pt idx="620">
                  <c:v>-368.15548000000001</c:v>
                </c:pt>
                <c:pt idx="621">
                  <c:v>-368.06106</c:v>
                </c:pt>
                <c:pt idx="622">
                  <c:v>-368.01292000000001</c:v>
                </c:pt>
                <c:pt idx="623">
                  <c:v>-368.01040999999998</c:v>
                </c:pt>
                <c:pt idx="624">
                  <c:v>-368.03757999999999</c:v>
                </c:pt>
                <c:pt idx="625">
                  <c:v>-368.06921</c:v>
                </c:pt>
                <c:pt idx="626">
                  <c:v>-368.07859999999999</c:v>
                </c:pt>
                <c:pt idx="627">
                  <c:v>-368.04629</c:v>
                </c:pt>
                <c:pt idx="628">
                  <c:v>-367.97375</c:v>
                </c:pt>
                <c:pt idx="629">
                  <c:v>-367.89467000000002</c:v>
                </c:pt>
                <c:pt idx="630">
                  <c:v>-367.87025</c:v>
                </c:pt>
                <c:pt idx="631">
                  <c:v>-367.96224999999998</c:v>
                </c:pt>
                <c:pt idx="632">
                  <c:v>-368.18957</c:v>
                </c:pt>
                <c:pt idx="633">
                  <c:v>-368.51087000000001</c:v>
                </c:pt>
                <c:pt idx="634">
                  <c:v>-368.86230999999998</c:v>
                </c:pt>
                <c:pt idx="635">
                  <c:v>-369.19587000000001</c:v>
                </c:pt>
                <c:pt idx="636">
                  <c:v>-369.49167</c:v>
                </c:pt>
                <c:pt idx="637">
                  <c:v>-369.74385999999998</c:v>
                </c:pt>
                <c:pt idx="638">
                  <c:v>-369.95429999999999</c:v>
                </c:pt>
                <c:pt idx="639">
                  <c:v>-370.12297999999998</c:v>
                </c:pt>
                <c:pt idx="640">
                  <c:v>-370.25049000000001</c:v>
                </c:pt>
                <c:pt idx="641">
                  <c:v>-370.33805999999998</c:v>
                </c:pt>
                <c:pt idx="642">
                  <c:v>-370.38396999999998</c:v>
                </c:pt>
                <c:pt idx="643">
                  <c:v>-370.38646999999997</c:v>
                </c:pt>
                <c:pt idx="644">
                  <c:v>-370.34138000000002</c:v>
                </c:pt>
                <c:pt idx="645">
                  <c:v>-370.23406999999997</c:v>
                </c:pt>
                <c:pt idx="646">
                  <c:v>-370.04142000000002</c:v>
                </c:pt>
                <c:pt idx="647">
                  <c:v>-369.75155999999998</c:v>
                </c:pt>
                <c:pt idx="648">
                  <c:v>-369.36905000000002</c:v>
                </c:pt>
                <c:pt idx="649">
                  <c:v>-368.92748999999998</c:v>
                </c:pt>
                <c:pt idx="650">
                  <c:v>-368.47430000000003</c:v>
                </c:pt>
                <c:pt idx="651">
                  <c:v>-368.05891000000003</c:v>
                </c:pt>
                <c:pt idx="652">
                  <c:v>-367.72291999999999</c:v>
                </c:pt>
                <c:pt idx="653">
                  <c:v>-367.48951</c:v>
                </c:pt>
                <c:pt idx="654">
                  <c:v>-367.35802999999999</c:v>
                </c:pt>
                <c:pt idx="655">
                  <c:v>-367.30121000000003</c:v>
                </c:pt>
                <c:pt idx="656">
                  <c:v>-367.27882</c:v>
                </c:pt>
                <c:pt idx="657">
                  <c:v>-367.25222000000002</c:v>
                </c:pt>
                <c:pt idx="658">
                  <c:v>-367.20433000000003</c:v>
                </c:pt>
                <c:pt idx="659">
                  <c:v>-367.14648</c:v>
                </c:pt>
                <c:pt idx="660">
                  <c:v>-367.11124000000001</c:v>
                </c:pt>
                <c:pt idx="661">
                  <c:v>-367.13387999999998</c:v>
                </c:pt>
                <c:pt idx="662">
                  <c:v>-367.23009000000002</c:v>
                </c:pt>
                <c:pt idx="663">
                  <c:v>-367.38861000000003</c:v>
                </c:pt>
                <c:pt idx="664">
                  <c:v>-367.57580000000002</c:v>
                </c:pt>
                <c:pt idx="665">
                  <c:v>-367.755</c:v>
                </c:pt>
                <c:pt idx="666">
                  <c:v>-367.90602999999999</c:v>
                </c:pt>
                <c:pt idx="667">
                  <c:v>-368.02186</c:v>
                </c:pt>
                <c:pt idx="668">
                  <c:v>-368.10664000000003</c:v>
                </c:pt>
                <c:pt idx="669">
                  <c:v>-368.16327000000001</c:v>
                </c:pt>
                <c:pt idx="670">
                  <c:v>-368.18774000000002</c:v>
                </c:pt>
                <c:pt idx="671">
                  <c:v>-368.18153000000001</c:v>
                </c:pt>
                <c:pt idx="672">
                  <c:v>-368.15114999999997</c:v>
                </c:pt>
                <c:pt idx="673">
                  <c:v>-368.11047000000002</c:v>
                </c:pt>
                <c:pt idx="674">
                  <c:v>-368.06619999999998</c:v>
                </c:pt>
                <c:pt idx="675">
                  <c:v>-368.01087000000001</c:v>
                </c:pt>
                <c:pt idx="676">
                  <c:v>-367.92939999999999</c:v>
                </c:pt>
                <c:pt idx="677">
                  <c:v>-367.81346000000002</c:v>
                </c:pt>
                <c:pt idx="678">
                  <c:v>-367.66764999999998</c:v>
                </c:pt>
                <c:pt idx="679">
                  <c:v>-367.50796000000003</c:v>
                </c:pt>
                <c:pt idx="680">
                  <c:v>-367.36133999999998</c:v>
                </c:pt>
                <c:pt idx="681">
                  <c:v>-367.25675000000001</c:v>
                </c:pt>
                <c:pt idx="682">
                  <c:v>-367.21960999999999</c:v>
                </c:pt>
                <c:pt idx="683">
                  <c:v>-367.26862999999997</c:v>
                </c:pt>
                <c:pt idx="684">
                  <c:v>-367.41118999999998</c:v>
                </c:pt>
                <c:pt idx="685">
                  <c:v>-367.64519999999999</c:v>
                </c:pt>
                <c:pt idx="686">
                  <c:v>-367.95697000000001</c:v>
                </c:pt>
                <c:pt idx="687">
                  <c:v>-368.32553000000001</c:v>
                </c:pt>
                <c:pt idx="688">
                  <c:v>-368.72784000000001</c:v>
                </c:pt>
                <c:pt idx="689">
                  <c:v>-369.14341000000002</c:v>
                </c:pt>
                <c:pt idx="690">
                  <c:v>-369.55399999999997</c:v>
                </c:pt>
                <c:pt idx="691">
                  <c:v>-369.94324999999998</c:v>
                </c:pt>
                <c:pt idx="692">
                  <c:v>-370.2946</c:v>
                </c:pt>
                <c:pt idx="693">
                  <c:v>-370.58929999999998</c:v>
                </c:pt>
                <c:pt idx="694">
                  <c:v>-370.80315000000002</c:v>
                </c:pt>
                <c:pt idx="695">
                  <c:v>-370.91253999999998</c:v>
                </c:pt>
                <c:pt idx="696">
                  <c:v>-370.90206000000001</c:v>
                </c:pt>
                <c:pt idx="697">
                  <c:v>-370.77449000000001</c:v>
                </c:pt>
                <c:pt idx="698">
                  <c:v>-370.55993000000001</c:v>
                </c:pt>
                <c:pt idx="699">
                  <c:v>-370.31241999999997</c:v>
                </c:pt>
                <c:pt idx="700">
                  <c:v>-370.09559000000002</c:v>
                </c:pt>
                <c:pt idx="701">
                  <c:v>-369.95895000000002</c:v>
                </c:pt>
                <c:pt idx="702">
                  <c:v>-369.92419000000001</c:v>
                </c:pt>
                <c:pt idx="703">
                  <c:v>-369.98336999999998</c:v>
                </c:pt>
                <c:pt idx="704">
                  <c:v>-370.11099999999999</c:v>
                </c:pt>
                <c:pt idx="705">
                  <c:v>-370.26947999999999</c:v>
                </c:pt>
                <c:pt idx="706">
                  <c:v>-370.42430000000002</c:v>
                </c:pt>
                <c:pt idx="707">
                  <c:v>-370.55421999999999</c:v>
                </c:pt>
                <c:pt idx="708">
                  <c:v>-370.66514999999998</c:v>
                </c:pt>
                <c:pt idx="709">
                  <c:v>-370.77945999999997</c:v>
                </c:pt>
                <c:pt idx="710">
                  <c:v>-370.93403999999998</c:v>
                </c:pt>
                <c:pt idx="711">
                  <c:v>-371.15786000000003</c:v>
                </c:pt>
                <c:pt idx="712">
                  <c:v>-371.45308999999997</c:v>
                </c:pt>
                <c:pt idx="713">
                  <c:v>-371.78143</c:v>
                </c:pt>
                <c:pt idx="714">
                  <c:v>-372.07672000000002</c:v>
                </c:pt>
                <c:pt idx="715">
                  <c:v>-372.28285</c:v>
                </c:pt>
                <c:pt idx="716">
                  <c:v>-372.39211999999998</c:v>
                </c:pt>
                <c:pt idx="717">
                  <c:v>-372.41656999999998</c:v>
                </c:pt>
                <c:pt idx="718">
                  <c:v>-372.36952000000002</c:v>
                </c:pt>
                <c:pt idx="719">
                  <c:v>-372.24815999999998</c:v>
                </c:pt>
                <c:pt idx="720">
                  <c:v>-372.0462</c:v>
                </c:pt>
                <c:pt idx="721">
                  <c:v>-371.77280999999999</c:v>
                </c:pt>
                <c:pt idx="722">
                  <c:v>-371.47028999999998</c:v>
                </c:pt>
                <c:pt idx="723">
                  <c:v>-371.20564000000002</c:v>
                </c:pt>
                <c:pt idx="724">
                  <c:v>-371.05572000000001</c:v>
                </c:pt>
                <c:pt idx="725">
                  <c:v>-371.06610000000001</c:v>
                </c:pt>
                <c:pt idx="726">
                  <c:v>-371.21924999999999</c:v>
                </c:pt>
                <c:pt idx="727">
                  <c:v>-371.45195999999999</c:v>
                </c:pt>
                <c:pt idx="728">
                  <c:v>-371.69238999999999</c:v>
                </c:pt>
                <c:pt idx="729">
                  <c:v>-371.88209000000001</c:v>
                </c:pt>
                <c:pt idx="730">
                  <c:v>-371.98968000000002</c:v>
                </c:pt>
                <c:pt idx="731">
                  <c:v>-372.00837999999999</c:v>
                </c:pt>
                <c:pt idx="732">
                  <c:v>-371.95184</c:v>
                </c:pt>
                <c:pt idx="733">
                  <c:v>-371.84796</c:v>
                </c:pt>
                <c:pt idx="734">
                  <c:v>-371.73</c:v>
                </c:pt>
                <c:pt idx="735">
                  <c:v>-371.63287000000003</c:v>
                </c:pt>
                <c:pt idx="736">
                  <c:v>-371.57920999999999</c:v>
                </c:pt>
                <c:pt idx="737">
                  <c:v>-371.57234999999997</c:v>
                </c:pt>
                <c:pt idx="738">
                  <c:v>-371.58731</c:v>
                </c:pt>
                <c:pt idx="739">
                  <c:v>-371.57535000000001</c:v>
                </c:pt>
                <c:pt idx="740">
                  <c:v>-371.48608999999999</c:v>
                </c:pt>
                <c:pt idx="741">
                  <c:v>-371.28422999999998</c:v>
                </c:pt>
                <c:pt idx="742">
                  <c:v>-370.96285</c:v>
                </c:pt>
                <c:pt idx="743">
                  <c:v>-370.54512999999997</c:v>
                </c:pt>
                <c:pt idx="744">
                  <c:v>-370.07483000000002</c:v>
                </c:pt>
                <c:pt idx="745">
                  <c:v>-369.59903000000003</c:v>
                </c:pt>
                <c:pt idx="746">
                  <c:v>-369.15503000000001</c:v>
                </c:pt>
                <c:pt idx="747">
                  <c:v>-368.76033999999999</c:v>
                </c:pt>
                <c:pt idx="748">
                  <c:v>-368.41104000000001</c:v>
                </c:pt>
                <c:pt idx="749">
                  <c:v>-368.09271000000001</c:v>
                </c:pt>
                <c:pt idx="750">
                  <c:v>-367.78444999999999</c:v>
                </c:pt>
                <c:pt idx="751">
                  <c:v>-367.46800000000002</c:v>
                </c:pt>
                <c:pt idx="752">
                  <c:v>-367.13350000000003</c:v>
                </c:pt>
                <c:pt idx="753">
                  <c:v>-366.79140000000001</c:v>
                </c:pt>
                <c:pt idx="754">
                  <c:v>-366.47685000000001</c:v>
                </c:pt>
                <c:pt idx="755">
                  <c:v>-366.24754000000001</c:v>
                </c:pt>
                <c:pt idx="756">
                  <c:v>-366.15965</c:v>
                </c:pt>
                <c:pt idx="757">
                  <c:v>-366.23651000000001</c:v>
                </c:pt>
                <c:pt idx="758">
                  <c:v>-366.44207999999998</c:v>
                </c:pt>
                <c:pt idx="759">
                  <c:v>-366.69774999999998</c:v>
                </c:pt>
                <c:pt idx="760">
                  <c:v>-366.92167000000001</c:v>
                </c:pt>
                <c:pt idx="761">
                  <c:v>-367.0582</c:v>
                </c:pt>
                <c:pt idx="762">
                  <c:v>-367.09204999999997</c:v>
                </c:pt>
                <c:pt idx="763">
                  <c:v>-367.02605999999997</c:v>
                </c:pt>
                <c:pt idx="764">
                  <c:v>-366.87065999999999</c:v>
                </c:pt>
                <c:pt idx="765">
                  <c:v>-366.63535000000002</c:v>
                </c:pt>
                <c:pt idx="766">
                  <c:v>-366.33166999999997</c:v>
                </c:pt>
                <c:pt idx="767">
                  <c:v>-365.98111</c:v>
                </c:pt>
                <c:pt idx="768">
                  <c:v>-365.63083</c:v>
                </c:pt>
                <c:pt idx="769">
                  <c:v>-365.34764999999999</c:v>
                </c:pt>
                <c:pt idx="770">
                  <c:v>-365.20152999999999</c:v>
                </c:pt>
                <c:pt idx="771">
                  <c:v>-365.23176999999998</c:v>
                </c:pt>
                <c:pt idx="772">
                  <c:v>-365.42108999999999</c:v>
                </c:pt>
                <c:pt idx="773">
                  <c:v>-365.69635</c:v>
                </c:pt>
                <c:pt idx="774">
                  <c:v>-365.97338999999999</c:v>
                </c:pt>
                <c:pt idx="775">
                  <c:v>-366.19495999999998</c:v>
                </c:pt>
                <c:pt idx="776">
                  <c:v>-366.34343000000001</c:v>
                </c:pt>
                <c:pt idx="777">
                  <c:v>-366.42606000000001</c:v>
                </c:pt>
                <c:pt idx="778">
                  <c:v>-366.45006999999998</c:v>
                </c:pt>
                <c:pt idx="779">
                  <c:v>-366.41962999999998</c:v>
                </c:pt>
                <c:pt idx="780">
                  <c:v>-366.33542999999997</c:v>
                </c:pt>
                <c:pt idx="781">
                  <c:v>-366.20576999999997</c:v>
                </c:pt>
                <c:pt idx="782">
                  <c:v>-366.04894000000002</c:v>
                </c:pt>
                <c:pt idx="783">
                  <c:v>-365.89697000000001</c:v>
                </c:pt>
                <c:pt idx="784">
                  <c:v>-365.78561999999999</c:v>
                </c:pt>
                <c:pt idx="785">
                  <c:v>-365.74133999999998</c:v>
                </c:pt>
                <c:pt idx="786">
                  <c:v>-365.77582000000001</c:v>
                </c:pt>
                <c:pt idx="787">
                  <c:v>-365.8913</c:v>
                </c:pt>
                <c:pt idx="788">
                  <c:v>-366.08508999999998</c:v>
                </c:pt>
                <c:pt idx="789">
                  <c:v>-366.34795000000003</c:v>
                </c:pt>
                <c:pt idx="790">
                  <c:v>-366.66264999999999</c:v>
                </c:pt>
                <c:pt idx="791">
                  <c:v>-367.00391000000002</c:v>
                </c:pt>
                <c:pt idx="792">
                  <c:v>-367.3449</c:v>
                </c:pt>
                <c:pt idx="793">
                  <c:v>-367.66001</c:v>
                </c:pt>
                <c:pt idx="794">
                  <c:v>-367.93191000000002</c:v>
                </c:pt>
                <c:pt idx="795">
                  <c:v>-368.15458999999998</c:v>
                </c:pt>
                <c:pt idx="796">
                  <c:v>-368.32816000000003</c:v>
                </c:pt>
                <c:pt idx="797">
                  <c:v>-368.45146</c:v>
                </c:pt>
                <c:pt idx="798">
                  <c:v>-368.52318000000002</c:v>
                </c:pt>
                <c:pt idx="799">
                  <c:v>-368.53816</c:v>
                </c:pt>
                <c:pt idx="800">
                  <c:v>-368.49527</c:v>
                </c:pt>
                <c:pt idx="801">
                  <c:v>-368.40476999999998</c:v>
                </c:pt>
                <c:pt idx="802">
                  <c:v>-368.28980000000001</c:v>
                </c:pt>
                <c:pt idx="803">
                  <c:v>-368.17889000000002</c:v>
                </c:pt>
                <c:pt idx="804">
                  <c:v>-368.09991000000002</c:v>
                </c:pt>
                <c:pt idx="805">
                  <c:v>-368.06934999999999</c:v>
                </c:pt>
                <c:pt idx="806">
                  <c:v>-368.08427999999998</c:v>
                </c:pt>
                <c:pt idx="807">
                  <c:v>-368.12151</c:v>
                </c:pt>
                <c:pt idx="808">
                  <c:v>-368.14951000000002</c:v>
                </c:pt>
                <c:pt idx="809">
                  <c:v>-368.13621999999998</c:v>
                </c:pt>
                <c:pt idx="810">
                  <c:v>-368.05882000000003</c:v>
                </c:pt>
                <c:pt idx="811">
                  <c:v>-367.91007999999999</c:v>
                </c:pt>
                <c:pt idx="812">
                  <c:v>-367.70537999999999</c:v>
                </c:pt>
                <c:pt idx="813">
                  <c:v>-367.47595000000001</c:v>
                </c:pt>
                <c:pt idx="814">
                  <c:v>-367.25891000000001</c:v>
                </c:pt>
                <c:pt idx="815">
                  <c:v>-367.09347000000002</c:v>
                </c:pt>
                <c:pt idx="816">
                  <c:v>-367.01242999999999</c:v>
                </c:pt>
                <c:pt idx="817">
                  <c:v>-367.03656999999998</c:v>
                </c:pt>
                <c:pt idx="818">
                  <c:v>-367.16534999999999</c:v>
                </c:pt>
                <c:pt idx="819">
                  <c:v>-367.37517000000003</c:v>
                </c:pt>
                <c:pt idx="820">
                  <c:v>-367.61487</c:v>
                </c:pt>
                <c:pt idx="821">
                  <c:v>-367.82227</c:v>
                </c:pt>
                <c:pt idx="822">
                  <c:v>-367.93592000000001</c:v>
                </c:pt>
                <c:pt idx="823">
                  <c:v>-367.91415000000001</c:v>
                </c:pt>
                <c:pt idx="824">
                  <c:v>-367.74522000000002</c:v>
                </c:pt>
                <c:pt idx="825">
                  <c:v>-367.44515999999999</c:v>
                </c:pt>
                <c:pt idx="826">
                  <c:v>-367.05743999999999</c:v>
                </c:pt>
                <c:pt idx="827">
                  <c:v>-366.63691999999998</c:v>
                </c:pt>
                <c:pt idx="828">
                  <c:v>-366.24991</c:v>
                </c:pt>
                <c:pt idx="829">
                  <c:v>-365.95558</c:v>
                </c:pt>
                <c:pt idx="830">
                  <c:v>-365.79752999999999</c:v>
                </c:pt>
                <c:pt idx="831">
                  <c:v>-365.79037</c:v>
                </c:pt>
                <c:pt idx="832">
                  <c:v>-365.91975000000002</c:v>
                </c:pt>
                <c:pt idx="833">
                  <c:v>-366.14621</c:v>
                </c:pt>
                <c:pt idx="834">
                  <c:v>-366.41665</c:v>
                </c:pt>
                <c:pt idx="835">
                  <c:v>-366.68356</c:v>
                </c:pt>
                <c:pt idx="836">
                  <c:v>-366.91575999999998</c:v>
                </c:pt>
                <c:pt idx="837">
                  <c:v>-367.09557000000001</c:v>
                </c:pt>
                <c:pt idx="838">
                  <c:v>-367.22129999999999</c:v>
                </c:pt>
                <c:pt idx="839">
                  <c:v>-367.30419999999998</c:v>
                </c:pt>
                <c:pt idx="840">
                  <c:v>-367.35935999999998</c:v>
                </c:pt>
                <c:pt idx="841">
                  <c:v>-367.40490999999997</c:v>
                </c:pt>
                <c:pt idx="842">
                  <c:v>-367.46</c:v>
                </c:pt>
                <c:pt idx="843">
                  <c:v>-367.54405000000003</c:v>
                </c:pt>
                <c:pt idx="844">
                  <c:v>-367.67095999999998</c:v>
                </c:pt>
                <c:pt idx="845">
                  <c:v>-367.84665999999999</c:v>
                </c:pt>
                <c:pt idx="846">
                  <c:v>-368.06299000000001</c:v>
                </c:pt>
                <c:pt idx="847">
                  <c:v>-368.30061999999998</c:v>
                </c:pt>
                <c:pt idx="848">
                  <c:v>-368.52981</c:v>
                </c:pt>
                <c:pt idx="849">
                  <c:v>-368.71800000000002</c:v>
                </c:pt>
                <c:pt idx="850">
                  <c:v>-368.8383</c:v>
                </c:pt>
                <c:pt idx="851">
                  <c:v>-368.87617</c:v>
                </c:pt>
                <c:pt idx="852">
                  <c:v>-368.83461999999997</c:v>
                </c:pt>
                <c:pt idx="853">
                  <c:v>-368.73622</c:v>
                </c:pt>
                <c:pt idx="854">
                  <c:v>-368.61385000000001</c:v>
                </c:pt>
                <c:pt idx="855">
                  <c:v>-368.50306999999998</c:v>
                </c:pt>
                <c:pt idx="856">
                  <c:v>-368.43767000000003</c:v>
                </c:pt>
                <c:pt idx="857">
                  <c:v>-368.44119999999998</c:v>
                </c:pt>
                <c:pt idx="858">
                  <c:v>-368.52623999999997</c:v>
                </c:pt>
                <c:pt idx="859">
                  <c:v>-368.69089000000002</c:v>
                </c:pt>
                <c:pt idx="860">
                  <c:v>-368.92119000000002</c:v>
                </c:pt>
                <c:pt idx="861">
                  <c:v>-369.19544999999999</c:v>
                </c:pt>
                <c:pt idx="862">
                  <c:v>-369.48896999999999</c:v>
                </c:pt>
                <c:pt idx="863">
                  <c:v>-369.77456000000001</c:v>
                </c:pt>
                <c:pt idx="864">
                  <c:v>-370.02580999999998</c:v>
                </c:pt>
                <c:pt idx="865">
                  <c:v>-370.21830999999997</c:v>
                </c:pt>
                <c:pt idx="866">
                  <c:v>-370.3306</c:v>
                </c:pt>
                <c:pt idx="867">
                  <c:v>-370.34911</c:v>
                </c:pt>
                <c:pt idx="868">
                  <c:v>-370.27402999999998</c:v>
                </c:pt>
                <c:pt idx="869">
                  <c:v>-370.12590999999998</c:v>
                </c:pt>
                <c:pt idx="870">
                  <c:v>-369.93860000000001</c:v>
                </c:pt>
                <c:pt idx="871">
                  <c:v>-369.74900000000002</c:v>
                </c:pt>
                <c:pt idx="872">
                  <c:v>-369.57990999999998</c:v>
                </c:pt>
                <c:pt idx="873">
                  <c:v>-369.43515000000002</c:v>
                </c:pt>
                <c:pt idx="874">
                  <c:v>-369.30234999999999</c:v>
                </c:pt>
                <c:pt idx="875">
                  <c:v>-369.16642000000002</c:v>
                </c:pt>
                <c:pt idx="876">
                  <c:v>-369.02122000000003</c:v>
                </c:pt>
                <c:pt idx="877">
                  <c:v>-368.86930999999998</c:v>
                </c:pt>
                <c:pt idx="878">
                  <c:v>-368.72205000000002</c:v>
                </c:pt>
                <c:pt idx="879">
                  <c:v>-368.59384999999997</c:v>
                </c:pt>
                <c:pt idx="880">
                  <c:v>-368.49588999999997</c:v>
                </c:pt>
                <c:pt idx="881">
                  <c:v>-368.43561999999997</c:v>
                </c:pt>
                <c:pt idx="882">
                  <c:v>-368.41663999999997</c:v>
                </c:pt>
                <c:pt idx="883">
                  <c:v>-368.44294000000002</c:v>
                </c:pt>
                <c:pt idx="884">
                  <c:v>-368.50848999999999</c:v>
                </c:pt>
                <c:pt idx="885">
                  <c:v>-368.59807000000001</c:v>
                </c:pt>
                <c:pt idx="886">
                  <c:v>-368.68176999999997</c:v>
                </c:pt>
                <c:pt idx="887">
                  <c:v>-368.72075999999998</c:v>
                </c:pt>
                <c:pt idx="888">
                  <c:v>-368.67536999999999</c:v>
                </c:pt>
                <c:pt idx="889">
                  <c:v>-368.52283</c:v>
                </c:pt>
                <c:pt idx="890">
                  <c:v>-368.26864</c:v>
                </c:pt>
                <c:pt idx="891">
                  <c:v>-367.94024000000002</c:v>
                </c:pt>
                <c:pt idx="892">
                  <c:v>-367.57639</c:v>
                </c:pt>
                <c:pt idx="893">
                  <c:v>-367.21668</c:v>
                </c:pt>
                <c:pt idx="894">
                  <c:v>-366.89067999999997</c:v>
                </c:pt>
                <c:pt idx="895">
                  <c:v>-366.61171999999999</c:v>
                </c:pt>
                <c:pt idx="896">
                  <c:v>-366.38128</c:v>
                </c:pt>
                <c:pt idx="897">
                  <c:v>-366.19668000000001</c:v>
                </c:pt>
                <c:pt idx="898">
                  <c:v>-366.05644000000001</c:v>
                </c:pt>
                <c:pt idx="899">
                  <c:v>-365.96068000000002</c:v>
                </c:pt>
                <c:pt idx="900">
                  <c:v>-365.90980999999999</c:v>
                </c:pt>
                <c:pt idx="901">
                  <c:v>-365.90024</c:v>
                </c:pt>
                <c:pt idx="902">
                  <c:v>-365.92077</c:v>
                </c:pt>
                <c:pt idx="903">
                  <c:v>-365.95411999999999</c:v>
                </c:pt>
                <c:pt idx="904">
                  <c:v>-365.98084999999998</c:v>
                </c:pt>
                <c:pt idx="905">
                  <c:v>-365.98824999999999</c:v>
                </c:pt>
                <c:pt idx="906">
                  <c:v>-365.97080999999997</c:v>
                </c:pt>
                <c:pt idx="907">
                  <c:v>-365.93317000000002</c:v>
                </c:pt>
                <c:pt idx="908">
                  <c:v>-365.88538999999997</c:v>
                </c:pt>
                <c:pt idx="909">
                  <c:v>-365.83213000000001</c:v>
                </c:pt>
                <c:pt idx="910">
                  <c:v>-365.77336000000003</c:v>
                </c:pt>
                <c:pt idx="911">
                  <c:v>-365.70515999999998</c:v>
                </c:pt>
                <c:pt idx="912">
                  <c:v>-365.62815999999998</c:v>
                </c:pt>
                <c:pt idx="913">
                  <c:v>-365.54606000000001</c:v>
                </c:pt>
                <c:pt idx="914">
                  <c:v>-365.45456999999999</c:v>
                </c:pt>
                <c:pt idx="915">
                  <c:v>-365.34177</c:v>
                </c:pt>
                <c:pt idx="916">
                  <c:v>-365.19130000000001</c:v>
                </c:pt>
                <c:pt idx="917">
                  <c:v>-364.99587000000002</c:v>
                </c:pt>
                <c:pt idx="918">
                  <c:v>-364.77523000000002</c:v>
                </c:pt>
                <c:pt idx="919">
                  <c:v>-364.58156000000002</c:v>
                </c:pt>
                <c:pt idx="920">
                  <c:v>-364.48712</c:v>
                </c:pt>
                <c:pt idx="921">
                  <c:v>-364.55313999999998</c:v>
                </c:pt>
                <c:pt idx="922">
                  <c:v>-364.80247000000003</c:v>
                </c:pt>
                <c:pt idx="923">
                  <c:v>-365.21253000000002</c:v>
                </c:pt>
                <c:pt idx="924">
                  <c:v>-365.72879999999998</c:v>
                </c:pt>
                <c:pt idx="925">
                  <c:v>-366.28300000000002</c:v>
                </c:pt>
                <c:pt idx="926">
                  <c:v>-366.81957</c:v>
                </c:pt>
                <c:pt idx="927">
                  <c:v>-367.29428999999999</c:v>
                </c:pt>
                <c:pt idx="928">
                  <c:v>-367.67833999999999</c:v>
                </c:pt>
                <c:pt idx="929">
                  <c:v>-367.95035999999999</c:v>
                </c:pt>
                <c:pt idx="930">
                  <c:v>-368.09692000000001</c:v>
                </c:pt>
                <c:pt idx="931">
                  <c:v>-368.10892000000001</c:v>
                </c:pt>
                <c:pt idx="932">
                  <c:v>-367.99167999999997</c:v>
                </c:pt>
                <c:pt idx="933">
                  <c:v>-367.76762000000002</c:v>
                </c:pt>
                <c:pt idx="934">
                  <c:v>-367.48867000000001</c:v>
                </c:pt>
                <c:pt idx="935">
                  <c:v>-367.23228999999998</c:v>
                </c:pt>
                <c:pt idx="936">
                  <c:v>-367.07916</c:v>
                </c:pt>
                <c:pt idx="937">
                  <c:v>-367.08407999999997</c:v>
                </c:pt>
                <c:pt idx="938">
                  <c:v>-367.24703</c:v>
                </c:pt>
                <c:pt idx="939">
                  <c:v>-367.5222</c:v>
                </c:pt>
                <c:pt idx="940">
                  <c:v>-367.85068999999999</c:v>
                </c:pt>
                <c:pt idx="941">
                  <c:v>-368.18409000000003</c:v>
                </c:pt>
                <c:pt idx="942">
                  <c:v>-368.48937999999998</c:v>
                </c:pt>
                <c:pt idx="943">
                  <c:v>-368.73914000000002</c:v>
                </c:pt>
                <c:pt idx="944">
                  <c:v>-368.91059000000001</c:v>
                </c:pt>
                <c:pt idx="945">
                  <c:v>-368.99205000000001</c:v>
                </c:pt>
                <c:pt idx="946">
                  <c:v>-368.98822000000001</c:v>
                </c:pt>
                <c:pt idx="947">
                  <c:v>-368.92214999999999</c:v>
                </c:pt>
                <c:pt idx="948">
                  <c:v>-368.83165000000002</c:v>
                </c:pt>
                <c:pt idx="949">
                  <c:v>-368.76190000000003</c:v>
                </c:pt>
                <c:pt idx="950">
                  <c:v>-368.74883</c:v>
                </c:pt>
                <c:pt idx="951">
                  <c:v>-368.80497000000003</c:v>
                </c:pt>
                <c:pt idx="952">
                  <c:v>-368.91077000000001</c:v>
                </c:pt>
                <c:pt idx="953">
                  <c:v>-369.02641</c:v>
                </c:pt>
                <c:pt idx="954">
                  <c:v>-369.10674999999998</c:v>
                </c:pt>
                <c:pt idx="955">
                  <c:v>-369.12380999999999</c:v>
                </c:pt>
                <c:pt idx="956">
                  <c:v>-369.09129999999999</c:v>
                </c:pt>
                <c:pt idx="957">
                  <c:v>-369.05750999999998</c:v>
                </c:pt>
                <c:pt idx="958">
                  <c:v>-369.07621</c:v>
                </c:pt>
                <c:pt idx="959">
                  <c:v>-369.16617000000002</c:v>
                </c:pt>
                <c:pt idx="960">
                  <c:v>-369.30220000000003</c:v>
                </c:pt>
                <c:pt idx="961">
                  <c:v>-369.44423999999998</c:v>
                </c:pt>
                <c:pt idx="962">
                  <c:v>-369.56518999999997</c:v>
                </c:pt>
                <c:pt idx="963">
                  <c:v>-369.64994000000002</c:v>
                </c:pt>
                <c:pt idx="964">
                  <c:v>-369.68669</c:v>
                </c:pt>
                <c:pt idx="965">
                  <c:v>-369.66104000000001</c:v>
                </c:pt>
                <c:pt idx="966">
                  <c:v>-369.56281000000001</c:v>
                </c:pt>
                <c:pt idx="967">
                  <c:v>-369.39373000000001</c:v>
                </c:pt>
                <c:pt idx="968">
                  <c:v>-369.16897999999998</c:v>
                </c:pt>
                <c:pt idx="969">
                  <c:v>-368.91737000000001</c:v>
                </c:pt>
                <c:pt idx="970">
                  <c:v>-368.67613</c:v>
                </c:pt>
                <c:pt idx="971">
                  <c:v>-368.48280999999997</c:v>
                </c:pt>
                <c:pt idx="972">
                  <c:v>-368.36538999999999</c:v>
                </c:pt>
                <c:pt idx="973">
                  <c:v>-368.32889</c:v>
                </c:pt>
                <c:pt idx="974">
                  <c:v>-368.35786999999999</c:v>
                </c:pt>
                <c:pt idx="975">
                  <c:v>-368.42336</c:v>
                </c:pt>
                <c:pt idx="976">
                  <c:v>-368.48626000000002</c:v>
                </c:pt>
                <c:pt idx="977">
                  <c:v>-368.51477999999997</c:v>
                </c:pt>
                <c:pt idx="978">
                  <c:v>-368.48602</c:v>
                </c:pt>
                <c:pt idx="979">
                  <c:v>-368.39325000000002</c:v>
                </c:pt>
                <c:pt idx="980">
                  <c:v>-368.24641000000003</c:v>
                </c:pt>
                <c:pt idx="981">
                  <c:v>-368.06544000000002</c:v>
                </c:pt>
                <c:pt idx="982">
                  <c:v>-367.86867999999998</c:v>
                </c:pt>
                <c:pt idx="983">
                  <c:v>-367.67009999999999</c:v>
                </c:pt>
                <c:pt idx="984">
                  <c:v>-367.47390999999999</c:v>
                </c:pt>
                <c:pt idx="985">
                  <c:v>-367.27661000000001</c:v>
                </c:pt>
                <c:pt idx="986">
                  <c:v>-367.06995000000001</c:v>
                </c:pt>
                <c:pt idx="987">
                  <c:v>-366.84787</c:v>
                </c:pt>
                <c:pt idx="988">
                  <c:v>-366.61489999999998</c:v>
                </c:pt>
                <c:pt idx="989">
                  <c:v>-366.38454000000002</c:v>
                </c:pt>
                <c:pt idx="990">
                  <c:v>-366.18149</c:v>
                </c:pt>
                <c:pt idx="991">
                  <c:v>-366.03523000000001</c:v>
                </c:pt>
                <c:pt idx="992">
                  <c:v>-365.97100999999998</c:v>
                </c:pt>
                <c:pt idx="993">
                  <c:v>-366.00146999999998</c:v>
                </c:pt>
                <c:pt idx="994">
                  <c:v>-366.12661000000003</c:v>
                </c:pt>
                <c:pt idx="995">
                  <c:v>-366.33807000000002</c:v>
                </c:pt>
                <c:pt idx="996">
                  <c:v>-366.62276000000003</c:v>
                </c:pt>
                <c:pt idx="997">
                  <c:v>-366.95308</c:v>
                </c:pt>
                <c:pt idx="998">
                  <c:v>-367.28406999999999</c:v>
                </c:pt>
                <c:pt idx="999">
                  <c:v>-367.56900999999999</c:v>
                </c:pt>
                <c:pt idx="1000">
                  <c:v>-367.77438000000001</c:v>
                </c:pt>
                <c:pt idx="1001">
                  <c:v>-367.89053000000001</c:v>
                </c:pt>
                <c:pt idx="1002">
                  <c:v>-367.92345</c:v>
                </c:pt>
                <c:pt idx="1003">
                  <c:v>-367.89132999999998</c:v>
                </c:pt>
                <c:pt idx="1004">
                  <c:v>-367.82211000000001</c:v>
                </c:pt>
                <c:pt idx="1005">
                  <c:v>-367.74189999999999</c:v>
                </c:pt>
                <c:pt idx="1006">
                  <c:v>-367.66163</c:v>
                </c:pt>
                <c:pt idx="1007">
                  <c:v>-367.57663000000002</c:v>
                </c:pt>
                <c:pt idx="1008">
                  <c:v>-367.47681999999998</c:v>
                </c:pt>
                <c:pt idx="1009">
                  <c:v>-367.35088000000002</c:v>
                </c:pt>
                <c:pt idx="1010">
                  <c:v>-367.19412999999997</c:v>
                </c:pt>
                <c:pt idx="1011">
                  <c:v>-367.01118000000002</c:v>
                </c:pt>
                <c:pt idx="1012">
                  <c:v>-366.81213000000002</c:v>
                </c:pt>
                <c:pt idx="1013">
                  <c:v>-366.61444</c:v>
                </c:pt>
                <c:pt idx="1014">
                  <c:v>-366.43416000000002</c:v>
                </c:pt>
                <c:pt idx="1015">
                  <c:v>-366.28259000000003</c:v>
                </c:pt>
                <c:pt idx="1016">
                  <c:v>-366.16541000000001</c:v>
                </c:pt>
                <c:pt idx="1017">
                  <c:v>-366.08150999999998</c:v>
                </c:pt>
                <c:pt idx="1018">
                  <c:v>-366.03998999999999</c:v>
                </c:pt>
                <c:pt idx="1019">
                  <c:v>-366.05252999999999</c:v>
                </c:pt>
                <c:pt idx="1020">
                  <c:v>-366.13035000000002</c:v>
                </c:pt>
                <c:pt idx="1021">
                  <c:v>-366.27095000000003</c:v>
                </c:pt>
                <c:pt idx="1022">
                  <c:v>-366.44866999999999</c:v>
                </c:pt>
                <c:pt idx="1023">
                  <c:v>-366.62277999999998</c:v>
                </c:pt>
                <c:pt idx="1024">
                  <c:v>-366.76105999999999</c:v>
                </c:pt>
                <c:pt idx="1025">
                  <c:v>-366.85041000000001</c:v>
                </c:pt>
                <c:pt idx="1026">
                  <c:v>-366.89422000000002</c:v>
                </c:pt>
                <c:pt idx="1027">
                  <c:v>-366.89729999999997</c:v>
                </c:pt>
                <c:pt idx="1028">
                  <c:v>-366.86288000000002</c:v>
                </c:pt>
                <c:pt idx="1029">
                  <c:v>-366.79826000000003</c:v>
                </c:pt>
                <c:pt idx="1030">
                  <c:v>-366.72572000000002</c:v>
                </c:pt>
                <c:pt idx="1031">
                  <c:v>-366.66815000000003</c:v>
                </c:pt>
                <c:pt idx="1032">
                  <c:v>-366.63837000000001</c:v>
                </c:pt>
                <c:pt idx="1033">
                  <c:v>-366.63</c:v>
                </c:pt>
                <c:pt idx="1034">
                  <c:v>-366.62212</c:v>
                </c:pt>
                <c:pt idx="1035">
                  <c:v>-366.58767999999998</c:v>
                </c:pt>
                <c:pt idx="1036">
                  <c:v>-366.50641999999999</c:v>
                </c:pt>
                <c:pt idx="1037">
                  <c:v>-366.36874999999998</c:v>
                </c:pt>
                <c:pt idx="1038">
                  <c:v>-366.16816999999998</c:v>
                </c:pt>
                <c:pt idx="1039">
                  <c:v>-365.90204999999997</c:v>
                </c:pt>
                <c:pt idx="1040">
                  <c:v>-365.57292999999999</c:v>
                </c:pt>
                <c:pt idx="1041">
                  <c:v>-365.19067000000001</c:v>
                </c:pt>
                <c:pt idx="1042">
                  <c:v>-364.77188999999998</c:v>
                </c:pt>
                <c:pt idx="1043">
                  <c:v>-364.33848</c:v>
                </c:pt>
                <c:pt idx="1044">
                  <c:v>-363.91575999999998</c:v>
                </c:pt>
                <c:pt idx="1045">
                  <c:v>-363.53001999999998</c:v>
                </c:pt>
                <c:pt idx="1046">
                  <c:v>-363.21323999999998</c:v>
                </c:pt>
                <c:pt idx="1047">
                  <c:v>-363.00009999999997</c:v>
                </c:pt>
                <c:pt idx="1048">
                  <c:v>-362.92379</c:v>
                </c:pt>
                <c:pt idx="1049">
                  <c:v>-363.01253000000003</c:v>
                </c:pt>
                <c:pt idx="1050">
                  <c:v>-363.28282999999999</c:v>
                </c:pt>
                <c:pt idx="1051">
                  <c:v>-363.73505999999998</c:v>
                </c:pt>
                <c:pt idx="1052">
                  <c:v>-364.33706999999998</c:v>
                </c:pt>
                <c:pt idx="1053">
                  <c:v>-365.02668</c:v>
                </c:pt>
                <c:pt idx="1054">
                  <c:v>-365.72293000000002</c:v>
                </c:pt>
                <c:pt idx="1055">
                  <c:v>-366.34577999999999</c:v>
                </c:pt>
                <c:pt idx="1056">
                  <c:v>-366.83175999999997</c:v>
                </c:pt>
                <c:pt idx="1057">
                  <c:v>-367.13823000000002</c:v>
                </c:pt>
                <c:pt idx="1058">
                  <c:v>-367.24462999999997</c:v>
                </c:pt>
                <c:pt idx="1059">
                  <c:v>-367.15392000000003</c:v>
                </c:pt>
                <c:pt idx="1060">
                  <c:v>-366.89265</c:v>
                </c:pt>
                <c:pt idx="1061">
                  <c:v>-366.51280000000003</c:v>
                </c:pt>
                <c:pt idx="1062">
                  <c:v>-366.08812</c:v>
                </c:pt>
                <c:pt idx="1063">
                  <c:v>-365.68929000000003</c:v>
                </c:pt>
                <c:pt idx="1064">
                  <c:v>-365.36770000000001</c:v>
                </c:pt>
                <c:pt idx="1065">
                  <c:v>-365.14587999999998</c:v>
                </c:pt>
                <c:pt idx="1066">
                  <c:v>-365.01299</c:v>
                </c:pt>
                <c:pt idx="1067">
                  <c:v>-364.93803000000003</c:v>
                </c:pt>
                <c:pt idx="1068">
                  <c:v>-364.88182</c:v>
                </c:pt>
                <c:pt idx="1069">
                  <c:v>-364.81455999999997</c:v>
                </c:pt>
                <c:pt idx="1070">
                  <c:v>-364.72305999999998</c:v>
                </c:pt>
                <c:pt idx="1071">
                  <c:v>-364.62060000000002</c:v>
                </c:pt>
                <c:pt idx="1072">
                  <c:v>-364.54680000000002</c:v>
                </c:pt>
                <c:pt idx="1073">
                  <c:v>-364.54356000000001</c:v>
                </c:pt>
                <c:pt idx="1074">
                  <c:v>-364.61781000000002</c:v>
                </c:pt>
                <c:pt idx="1075">
                  <c:v>-364.73385000000002</c:v>
                </c:pt>
                <c:pt idx="1076">
                  <c:v>-364.83832999999998</c:v>
                </c:pt>
                <c:pt idx="1077">
                  <c:v>-364.89654999999999</c:v>
                </c:pt>
                <c:pt idx="1078">
                  <c:v>-364.90924999999999</c:v>
                </c:pt>
                <c:pt idx="1079">
                  <c:v>-364.90231999999997</c:v>
                </c:pt>
                <c:pt idx="1080">
                  <c:v>-364.90266000000003</c:v>
                </c:pt>
                <c:pt idx="1081">
                  <c:v>-364.92874</c:v>
                </c:pt>
                <c:pt idx="1082">
                  <c:v>-364.98504000000003</c:v>
                </c:pt>
                <c:pt idx="1083">
                  <c:v>-365.07468999999998</c:v>
                </c:pt>
                <c:pt idx="1084">
                  <c:v>-365.19664999999998</c:v>
                </c:pt>
                <c:pt idx="1085">
                  <c:v>-365.34066000000001</c:v>
                </c:pt>
                <c:pt idx="1086">
                  <c:v>-365.47597000000002</c:v>
                </c:pt>
                <c:pt idx="1087">
                  <c:v>-365.56407999999999</c:v>
                </c:pt>
                <c:pt idx="1088">
                  <c:v>-365.57098999999999</c:v>
                </c:pt>
                <c:pt idx="1089">
                  <c:v>-365.48146000000003</c:v>
                </c:pt>
                <c:pt idx="1090">
                  <c:v>-365.30862000000002</c:v>
                </c:pt>
                <c:pt idx="1091">
                  <c:v>-365.10689000000002</c:v>
                </c:pt>
                <c:pt idx="1092">
                  <c:v>-364.95920999999998</c:v>
                </c:pt>
                <c:pt idx="1093">
                  <c:v>-364.94752999999997</c:v>
                </c:pt>
                <c:pt idx="1094">
                  <c:v>-365.11676</c:v>
                </c:pt>
                <c:pt idx="1095">
                  <c:v>-365.45026000000001</c:v>
                </c:pt>
                <c:pt idx="1096">
                  <c:v>-365.89159999999998</c:v>
                </c:pt>
                <c:pt idx="1097">
                  <c:v>-366.38065999999998</c:v>
                </c:pt>
                <c:pt idx="1098">
                  <c:v>-366.86815999999999</c:v>
                </c:pt>
                <c:pt idx="1099">
                  <c:v>-367.31632999999999</c:v>
                </c:pt>
                <c:pt idx="1100">
                  <c:v>-367.69943000000001</c:v>
                </c:pt>
                <c:pt idx="1101">
                  <c:v>-367.99531000000002</c:v>
                </c:pt>
                <c:pt idx="1102">
                  <c:v>-368.18946999999997</c:v>
                </c:pt>
                <c:pt idx="1103">
                  <c:v>-368.28041999999999</c:v>
                </c:pt>
                <c:pt idx="1104">
                  <c:v>-368.27276000000001</c:v>
                </c:pt>
                <c:pt idx="1105">
                  <c:v>-368.18270999999999</c:v>
                </c:pt>
                <c:pt idx="1106">
                  <c:v>-368.03194000000002</c:v>
                </c:pt>
                <c:pt idx="1107">
                  <c:v>-367.83778000000001</c:v>
                </c:pt>
                <c:pt idx="1108">
                  <c:v>-367.62121000000002</c:v>
                </c:pt>
                <c:pt idx="1109">
                  <c:v>-367.42079000000001</c:v>
                </c:pt>
                <c:pt idx="1110">
                  <c:v>-367.28831000000002</c:v>
                </c:pt>
                <c:pt idx="1111">
                  <c:v>-367.27231</c:v>
                </c:pt>
                <c:pt idx="1112">
                  <c:v>-367.39440999999999</c:v>
                </c:pt>
                <c:pt idx="1113">
                  <c:v>-367.62973</c:v>
                </c:pt>
                <c:pt idx="1114">
                  <c:v>-367.93239</c:v>
                </c:pt>
                <c:pt idx="1115">
                  <c:v>-368.26211999999998</c:v>
                </c:pt>
                <c:pt idx="1116">
                  <c:v>-368.60037999999997</c:v>
                </c:pt>
                <c:pt idx="1117">
                  <c:v>-368.94519000000003</c:v>
                </c:pt>
                <c:pt idx="1118">
                  <c:v>-369.30322999999999</c:v>
                </c:pt>
                <c:pt idx="1119">
                  <c:v>-369.67349999999999</c:v>
                </c:pt>
                <c:pt idx="1120">
                  <c:v>-370.04090000000002</c:v>
                </c:pt>
                <c:pt idx="1121">
                  <c:v>-370.37932999999998</c:v>
                </c:pt>
                <c:pt idx="1122">
                  <c:v>-370.65064999999998</c:v>
                </c:pt>
                <c:pt idx="1123">
                  <c:v>-370.82362000000001</c:v>
                </c:pt>
                <c:pt idx="1124">
                  <c:v>-370.88137999999998</c:v>
                </c:pt>
                <c:pt idx="1125">
                  <c:v>-370.82053999999999</c:v>
                </c:pt>
                <c:pt idx="1126">
                  <c:v>-370.65231</c:v>
                </c:pt>
                <c:pt idx="1127">
                  <c:v>-370.40445999999997</c:v>
                </c:pt>
                <c:pt idx="1128">
                  <c:v>-370.11396000000002</c:v>
                </c:pt>
                <c:pt idx="1129">
                  <c:v>-369.82519000000002</c:v>
                </c:pt>
                <c:pt idx="1130">
                  <c:v>-369.57256999999998</c:v>
                </c:pt>
                <c:pt idx="1131">
                  <c:v>-369.37646999999998</c:v>
                </c:pt>
                <c:pt idx="1132">
                  <c:v>-369.23338000000001</c:v>
                </c:pt>
                <c:pt idx="1133">
                  <c:v>-369.12439999999998</c:v>
                </c:pt>
                <c:pt idx="1134">
                  <c:v>-369.02283</c:v>
                </c:pt>
                <c:pt idx="1135">
                  <c:v>-368.90789000000001</c:v>
                </c:pt>
                <c:pt idx="1136">
                  <c:v>-368.77102000000002</c:v>
                </c:pt>
                <c:pt idx="1137">
                  <c:v>-368.61286999999999</c:v>
                </c:pt>
                <c:pt idx="1138">
                  <c:v>-368.44137999999998</c:v>
                </c:pt>
                <c:pt idx="1139">
                  <c:v>-368.26870000000002</c:v>
                </c:pt>
                <c:pt idx="1140">
                  <c:v>-368.10162000000003</c:v>
                </c:pt>
                <c:pt idx="1141">
                  <c:v>-367.94763</c:v>
                </c:pt>
                <c:pt idx="1142">
                  <c:v>-367.81027999999998</c:v>
                </c:pt>
                <c:pt idx="1143">
                  <c:v>-367.68925999999999</c:v>
                </c:pt>
                <c:pt idx="1144">
                  <c:v>-367.58274999999998</c:v>
                </c:pt>
                <c:pt idx="1145">
                  <c:v>-367.49623000000003</c:v>
                </c:pt>
                <c:pt idx="1146">
                  <c:v>-367.44290000000001</c:v>
                </c:pt>
                <c:pt idx="1147">
                  <c:v>-367.43238000000002</c:v>
                </c:pt>
                <c:pt idx="1148">
                  <c:v>-367.46690000000001</c:v>
                </c:pt>
                <c:pt idx="1149">
                  <c:v>-367.54086999999998</c:v>
                </c:pt>
                <c:pt idx="1150">
                  <c:v>-367.63886000000002</c:v>
                </c:pt>
                <c:pt idx="1151">
                  <c:v>-367.74185</c:v>
                </c:pt>
                <c:pt idx="1152">
                  <c:v>-367.83530000000002</c:v>
                </c:pt>
                <c:pt idx="1153">
                  <c:v>-367.90965999999997</c:v>
                </c:pt>
                <c:pt idx="1154">
                  <c:v>-367.959</c:v>
                </c:pt>
                <c:pt idx="1155">
                  <c:v>-367.98437000000001</c:v>
                </c:pt>
                <c:pt idx="1156">
                  <c:v>-367.99493999999999</c:v>
                </c:pt>
                <c:pt idx="1157">
                  <c:v>-368.00416999999999</c:v>
                </c:pt>
                <c:pt idx="1158">
                  <c:v>-368.02361000000002</c:v>
                </c:pt>
                <c:pt idx="1159">
                  <c:v>-368.06277999999998</c:v>
                </c:pt>
                <c:pt idx="1160">
                  <c:v>-368.12824000000001</c:v>
                </c:pt>
                <c:pt idx="1161">
                  <c:v>-368.22233999999997</c:v>
                </c:pt>
                <c:pt idx="1162">
                  <c:v>-368.33922999999999</c:v>
                </c:pt>
                <c:pt idx="1163">
                  <c:v>-368.46476999999999</c:v>
                </c:pt>
                <c:pt idx="1164">
                  <c:v>-368.57578000000001</c:v>
                </c:pt>
                <c:pt idx="1165">
                  <c:v>-368.64103</c:v>
                </c:pt>
                <c:pt idx="1166">
                  <c:v>-368.63335000000001</c:v>
                </c:pt>
                <c:pt idx="1167">
                  <c:v>-368.54018000000002</c:v>
                </c:pt>
                <c:pt idx="1168">
                  <c:v>-368.37794000000002</c:v>
                </c:pt>
                <c:pt idx="1169">
                  <c:v>-368.18777999999998</c:v>
                </c:pt>
                <c:pt idx="1170">
                  <c:v>-368.01179999999999</c:v>
                </c:pt>
                <c:pt idx="1171">
                  <c:v>-367.87184000000002</c:v>
                </c:pt>
                <c:pt idx="1172">
                  <c:v>-367.77220999999997</c:v>
                </c:pt>
                <c:pt idx="1173">
                  <c:v>-367.70931000000002</c:v>
                </c:pt>
                <c:pt idx="1174">
                  <c:v>-367.67245000000003</c:v>
                </c:pt>
                <c:pt idx="1175">
                  <c:v>-367.64852999999999</c:v>
                </c:pt>
                <c:pt idx="1176">
                  <c:v>-367.62848000000002</c:v>
                </c:pt>
                <c:pt idx="1177">
                  <c:v>-367.60674</c:v>
                </c:pt>
                <c:pt idx="1178">
                  <c:v>-367.58422999999999</c:v>
                </c:pt>
                <c:pt idx="1179">
                  <c:v>-367.56484</c:v>
                </c:pt>
                <c:pt idx="1180">
                  <c:v>-367.55439000000001</c:v>
                </c:pt>
                <c:pt idx="1181">
                  <c:v>-367.56412</c:v>
                </c:pt>
                <c:pt idx="1182">
                  <c:v>-367.59757999999999</c:v>
                </c:pt>
                <c:pt idx="1183">
                  <c:v>-367.65127000000001</c:v>
                </c:pt>
                <c:pt idx="1184">
                  <c:v>-367.70810999999998</c:v>
                </c:pt>
                <c:pt idx="1185">
                  <c:v>-367.74207000000001</c:v>
                </c:pt>
                <c:pt idx="1186">
                  <c:v>-367.72877</c:v>
                </c:pt>
                <c:pt idx="1187">
                  <c:v>-367.65697</c:v>
                </c:pt>
                <c:pt idx="1188">
                  <c:v>-367.53667999999999</c:v>
                </c:pt>
                <c:pt idx="1189">
                  <c:v>-367.39114000000001</c:v>
                </c:pt>
                <c:pt idx="1190">
                  <c:v>-367.24374999999998</c:v>
                </c:pt>
                <c:pt idx="1191">
                  <c:v>-367.11662999999999</c:v>
                </c:pt>
                <c:pt idx="1192">
                  <c:v>-367.03620999999998</c:v>
                </c:pt>
                <c:pt idx="1193">
                  <c:v>-367.02931000000001</c:v>
                </c:pt>
                <c:pt idx="1194">
                  <c:v>-367.10838999999999</c:v>
                </c:pt>
                <c:pt idx="1195">
                  <c:v>-367.25716</c:v>
                </c:pt>
                <c:pt idx="1196">
                  <c:v>-367.42214999999999</c:v>
                </c:pt>
                <c:pt idx="1197">
                  <c:v>-367.53312</c:v>
                </c:pt>
                <c:pt idx="1198">
                  <c:v>-367.541</c:v>
                </c:pt>
                <c:pt idx="1199">
                  <c:v>-367.44094999999999</c:v>
                </c:pt>
                <c:pt idx="1200">
                  <c:v>-367.26904999999999</c:v>
                </c:pt>
                <c:pt idx="1201">
                  <c:v>-367.08332999999999</c:v>
                </c:pt>
                <c:pt idx="1202">
                  <c:v>-366.9375</c:v>
                </c:pt>
                <c:pt idx="1203">
                  <c:v>-366.85951999999997</c:v>
                </c:pt>
                <c:pt idx="1204">
                  <c:v>-366.85120000000001</c:v>
                </c:pt>
                <c:pt idx="1205">
                  <c:v>-366.89211</c:v>
                </c:pt>
                <c:pt idx="1206">
                  <c:v>-366.95332000000002</c:v>
                </c:pt>
                <c:pt idx="1207">
                  <c:v>-367.01073000000002</c:v>
                </c:pt>
                <c:pt idx="1208">
                  <c:v>-367.05540000000002</c:v>
                </c:pt>
                <c:pt idx="1209">
                  <c:v>-367.08390000000003</c:v>
                </c:pt>
                <c:pt idx="1210">
                  <c:v>-367.08929000000001</c:v>
                </c:pt>
                <c:pt idx="1211">
                  <c:v>-367.05954000000003</c:v>
                </c:pt>
                <c:pt idx="1212">
                  <c:v>-366.97879999999998</c:v>
                </c:pt>
                <c:pt idx="1213">
                  <c:v>-366.84219000000002</c:v>
                </c:pt>
                <c:pt idx="1214">
                  <c:v>-366.67212999999998</c:v>
                </c:pt>
                <c:pt idx="1215">
                  <c:v>-366.51501999999999</c:v>
                </c:pt>
                <c:pt idx="1216">
                  <c:v>-366.43191999999999</c:v>
                </c:pt>
                <c:pt idx="1217">
                  <c:v>-366.47221000000002</c:v>
                </c:pt>
                <c:pt idx="1218">
                  <c:v>-366.64888000000002</c:v>
                </c:pt>
                <c:pt idx="1219">
                  <c:v>-366.93700999999999</c:v>
                </c:pt>
                <c:pt idx="1220">
                  <c:v>-367.28671000000003</c:v>
                </c:pt>
                <c:pt idx="1221">
                  <c:v>-367.63722000000001</c:v>
                </c:pt>
                <c:pt idx="1222">
                  <c:v>-367.93628000000001</c:v>
                </c:pt>
                <c:pt idx="1223">
                  <c:v>-368.14604000000003</c:v>
                </c:pt>
                <c:pt idx="1224">
                  <c:v>-368.25315999999998</c:v>
                </c:pt>
                <c:pt idx="1225">
                  <c:v>-368.26933000000002</c:v>
                </c:pt>
                <c:pt idx="1226">
                  <c:v>-368.22320999999999</c:v>
                </c:pt>
                <c:pt idx="1227">
                  <c:v>-368.15016000000003</c:v>
                </c:pt>
                <c:pt idx="1228">
                  <c:v>-368.08213000000001</c:v>
                </c:pt>
                <c:pt idx="1229">
                  <c:v>-368.04316999999998</c:v>
                </c:pt>
                <c:pt idx="1230">
                  <c:v>-368.04813000000001</c:v>
                </c:pt>
                <c:pt idx="1231">
                  <c:v>-368.10199999999998</c:v>
                </c:pt>
                <c:pt idx="1232">
                  <c:v>-368.20256999999998</c:v>
                </c:pt>
                <c:pt idx="1233">
                  <c:v>-368.33936999999997</c:v>
                </c:pt>
                <c:pt idx="1234">
                  <c:v>-368.49432000000002</c:v>
                </c:pt>
                <c:pt idx="1235">
                  <c:v>-368.64330000000001</c:v>
                </c:pt>
                <c:pt idx="1236">
                  <c:v>-368.77202999999997</c:v>
                </c:pt>
                <c:pt idx="1237">
                  <c:v>-368.87196999999998</c:v>
                </c:pt>
                <c:pt idx="1238">
                  <c:v>-368.94242000000003</c:v>
                </c:pt>
                <c:pt idx="1239">
                  <c:v>-368.99101000000002</c:v>
                </c:pt>
                <c:pt idx="1240">
                  <c:v>-369.02303000000001</c:v>
                </c:pt>
                <c:pt idx="1241">
                  <c:v>-369.03708999999998</c:v>
                </c:pt>
                <c:pt idx="1242">
                  <c:v>-369.03</c:v>
                </c:pt>
                <c:pt idx="1243">
                  <c:v>-368.99840999999998</c:v>
                </c:pt>
                <c:pt idx="1244">
                  <c:v>-368.94508000000002</c:v>
                </c:pt>
                <c:pt idx="1245">
                  <c:v>-368.87637999999998</c:v>
                </c:pt>
                <c:pt idx="1246">
                  <c:v>-368.80128000000002</c:v>
                </c:pt>
                <c:pt idx="1247">
                  <c:v>-368.72609999999997</c:v>
                </c:pt>
                <c:pt idx="1248">
                  <c:v>-368.64625999999998</c:v>
                </c:pt>
                <c:pt idx="1249">
                  <c:v>-368.55434000000002</c:v>
                </c:pt>
                <c:pt idx="1250">
                  <c:v>-368.44675000000001</c:v>
                </c:pt>
                <c:pt idx="1251">
                  <c:v>-368.32738000000001</c:v>
                </c:pt>
                <c:pt idx="1252">
                  <c:v>-368.20983000000001</c:v>
                </c:pt>
                <c:pt idx="1253">
                  <c:v>-368.10984000000002</c:v>
                </c:pt>
                <c:pt idx="1254">
                  <c:v>-368.04217</c:v>
                </c:pt>
                <c:pt idx="1255">
                  <c:v>-368.01369999999997</c:v>
                </c:pt>
                <c:pt idx="1256">
                  <c:v>-368.01571999999999</c:v>
                </c:pt>
                <c:pt idx="1257">
                  <c:v>-368.02352999999999</c:v>
                </c:pt>
                <c:pt idx="1258">
                  <c:v>-368.00736999999998</c:v>
                </c:pt>
                <c:pt idx="1259">
                  <c:v>-367.94788</c:v>
                </c:pt>
                <c:pt idx="1260">
                  <c:v>-367.84107999999998</c:v>
                </c:pt>
                <c:pt idx="1261">
                  <c:v>-367.70112999999998</c:v>
                </c:pt>
                <c:pt idx="1262">
                  <c:v>-367.54710999999998</c:v>
                </c:pt>
                <c:pt idx="1263">
                  <c:v>-367.39201000000003</c:v>
                </c:pt>
                <c:pt idx="1264">
                  <c:v>-367.24160999999998</c:v>
                </c:pt>
                <c:pt idx="1265">
                  <c:v>-367.10525999999999</c:v>
                </c:pt>
                <c:pt idx="1266">
                  <c:v>-367.00322999999997</c:v>
                </c:pt>
                <c:pt idx="1267">
                  <c:v>-366.95961999999997</c:v>
                </c:pt>
                <c:pt idx="1268">
                  <c:v>-366.99250000000001</c:v>
                </c:pt>
                <c:pt idx="1269">
                  <c:v>-367.09798000000001</c:v>
                </c:pt>
                <c:pt idx="1270">
                  <c:v>-367.25788</c:v>
                </c:pt>
                <c:pt idx="1271">
                  <c:v>-367.45627999999999</c:v>
                </c:pt>
                <c:pt idx="1272">
                  <c:v>-367.6902</c:v>
                </c:pt>
                <c:pt idx="1273">
                  <c:v>-367.94089000000002</c:v>
                </c:pt>
                <c:pt idx="1274">
                  <c:v>-368.17174999999997</c:v>
                </c:pt>
                <c:pt idx="1275">
                  <c:v>-368.34305000000001</c:v>
                </c:pt>
                <c:pt idx="1276">
                  <c:v>-368.43776000000003</c:v>
                </c:pt>
                <c:pt idx="1277">
                  <c:v>-368.47271999999998</c:v>
                </c:pt>
                <c:pt idx="1278">
                  <c:v>-368.48615000000001</c:v>
                </c:pt>
                <c:pt idx="1279">
                  <c:v>-368.52262999999999</c:v>
                </c:pt>
                <c:pt idx="1280">
                  <c:v>-368.61952000000002</c:v>
                </c:pt>
                <c:pt idx="1281">
                  <c:v>-368.79853000000003</c:v>
                </c:pt>
                <c:pt idx="1282">
                  <c:v>-369.05802</c:v>
                </c:pt>
                <c:pt idx="1283">
                  <c:v>-369.36930000000001</c:v>
                </c:pt>
                <c:pt idx="1284">
                  <c:v>-369.69119999999998</c:v>
                </c:pt>
                <c:pt idx="1285">
                  <c:v>-369.98567000000003</c:v>
                </c:pt>
                <c:pt idx="1286">
                  <c:v>-370.22392000000002</c:v>
                </c:pt>
                <c:pt idx="1287">
                  <c:v>-370.38713999999999</c:v>
                </c:pt>
                <c:pt idx="1288">
                  <c:v>-370.47277000000003</c:v>
                </c:pt>
                <c:pt idx="1289">
                  <c:v>-370.49063000000001</c:v>
                </c:pt>
                <c:pt idx="1290">
                  <c:v>-370.46395000000001</c:v>
                </c:pt>
                <c:pt idx="1291">
                  <c:v>-370.42135000000002</c:v>
                </c:pt>
                <c:pt idx="1292">
                  <c:v>-370.39505000000003</c:v>
                </c:pt>
                <c:pt idx="1293">
                  <c:v>-370.41482999999999</c:v>
                </c:pt>
                <c:pt idx="1294">
                  <c:v>-370.49310000000003</c:v>
                </c:pt>
                <c:pt idx="1295">
                  <c:v>-370.62069000000002</c:v>
                </c:pt>
                <c:pt idx="1296">
                  <c:v>-370.77175999999997</c:v>
                </c:pt>
                <c:pt idx="1297">
                  <c:v>-370.91636999999997</c:v>
                </c:pt>
                <c:pt idx="1298">
                  <c:v>-371.02393000000001</c:v>
                </c:pt>
                <c:pt idx="1299">
                  <c:v>-371.06814000000003</c:v>
                </c:pt>
                <c:pt idx="1300">
                  <c:v>-371.03179999999998</c:v>
                </c:pt>
                <c:pt idx="1301">
                  <c:v>-370.91190999999998</c:v>
                </c:pt>
                <c:pt idx="1302">
                  <c:v>-370.72059999999999</c:v>
                </c:pt>
                <c:pt idx="1303">
                  <c:v>-370.48129</c:v>
                </c:pt>
                <c:pt idx="1304">
                  <c:v>-370.22662000000003</c:v>
                </c:pt>
                <c:pt idx="1305">
                  <c:v>-369.97658999999999</c:v>
                </c:pt>
                <c:pt idx="1306">
                  <c:v>-369.72847999999999</c:v>
                </c:pt>
                <c:pt idx="1307">
                  <c:v>-369.46478000000002</c:v>
                </c:pt>
                <c:pt idx="1308">
                  <c:v>-369.16557</c:v>
                </c:pt>
                <c:pt idx="1309">
                  <c:v>-368.82238000000001</c:v>
                </c:pt>
                <c:pt idx="1310">
                  <c:v>-368.44038999999998</c:v>
                </c:pt>
                <c:pt idx="1311">
                  <c:v>-368.03570000000002</c:v>
                </c:pt>
                <c:pt idx="1312">
                  <c:v>-367.62995000000001</c:v>
                </c:pt>
                <c:pt idx="1313">
                  <c:v>-367.24257999999998</c:v>
                </c:pt>
                <c:pt idx="1314">
                  <c:v>-366.89287000000002</c:v>
                </c:pt>
                <c:pt idx="1315">
                  <c:v>-366.59883000000002</c:v>
                </c:pt>
                <c:pt idx="1316">
                  <c:v>-366.37585000000001</c:v>
                </c:pt>
                <c:pt idx="1317">
                  <c:v>-366.23739999999998</c:v>
                </c:pt>
                <c:pt idx="1318">
                  <c:v>-366.19159999999999</c:v>
                </c:pt>
                <c:pt idx="1319">
                  <c:v>-366.24270000000001</c:v>
                </c:pt>
                <c:pt idx="1320">
                  <c:v>-366.39116000000001</c:v>
                </c:pt>
                <c:pt idx="1321">
                  <c:v>-366.63279999999997</c:v>
                </c:pt>
                <c:pt idx="1322">
                  <c:v>-366.96010999999999</c:v>
                </c:pt>
                <c:pt idx="1323">
                  <c:v>-367.35937999999999</c:v>
                </c:pt>
                <c:pt idx="1324">
                  <c:v>-367.80743000000001</c:v>
                </c:pt>
                <c:pt idx="1325">
                  <c:v>-368.27359000000001</c:v>
                </c:pt>
                <c:pt idx="1326">
                  <c:v>-368.71965999999998</c:v>
                </c:pt>
                <c:pt idx="1327">
                  <c:v>-369.10210999999998</c:v>
                </c:pt>
                <c:pt idx="1328">
                  <c:v>-369.37916000000001</c:v>
                </c:pt>
                <c:pt idx="1329">
                  <c:v>-369.51679000000001</c:v>
                </c:pt>
                <c:pt idx="1330">
                  <c:v>-369.49364000000003</c:v>
                </c:pt>
                <c:pt idx="1331">
                  <c:v>-369.31383</c:v>
                </c:pt>
                <c:pt idx="1332">
                  <c:v>-369.00501000000003</c:v>
                </c:pt>
                <c:pt idx="1333">
                  <c:v>-368.62205999999998</c:v>
                </c:pt>
                <c:pt idx="1334">
                  <c:v>-368.24068999999997</c:v>
                </c:pt>
                <c:pt idx="1335">
                  <c:v>-367.93858999999998</c:v>
                </c:pt>
                <c:pt idx="1336">
                  <c:v>-367.77021000000002</c:v>
                </c:pt>
                <c:pt idx="1337">
                  <c:v>-367.74329999999998</c:v>
                </c:pt>
                <c:pt idx="1338">
                  <c:v>-367.81862000000001</c:v>
                </c:pt>
                <c:pt idx="1339">
                  <c:v>-367.92684000000003</c:v>
                </c:pt>
                <c:pt idx="1340">
                  <c:v>-368.00981999999999</c:v>
                </c:pt>
                <c:pt idx="1341">
                  <c:v>-368.0478</c:v>
                </c:pt>
                <c:pt idx="1342">
                  <c:v>-368.06558999999999</c:v>
                </c:pt>
                <c:pt idx="1343">
                  <c:v>-368.10093999999998</c:v>
                </c:pt>
                <c:pt idx="1344">
                  <c:v>-368.16926000000001</c:v>
                </c:pt>
                <c:pt idx="1345">
                  <c:v>-368.25380000000001</c:v>
                </c:pt>
                <c:pt idx="1346">
                  <c:v>-368.31470000000002</c:v>
                </c:pt>
                <c:pt idx="1347">
                  <c:v>-368.31229000000002</c:v>
                </c:pt>
                <c:pt idx="1348">
                  <c:v>-368.22483999999997</c:v>
                </c:pt>
                <c:pt idx="1349">
                  <c:v>-368.04937000000001</c:v>
                </c:pt>
                <c:pt idx="1350">
                  <c:v>-367.80385999999999</c:v>
                </c:pt>
                <c:pt idx="1351">
                  <c:v>-367.52731999999997</c:v>
                </c:pt>
                <c:pt idx="1352">
                  <c:v>-367.27069</c:v>
                </c:pt>
                <c:pt idx="1353">
                  <c:v>-367.08652000000001</c:v>
                </c:pt>
                <c:pt idx="1354">
                  <c:v>-367.01112999999998</c:v>
                </c:pt>
                <c:pt idx="1355">
                  <c:v>-367.05712999999997</c:v>
                </c:pt>
                <c:pt idx="1356">
                  <c:v>-367.20729</c:v>
                </c:pt>
                <c:pt idx="1357">
                  <c:v>-367.42953999999997</c:v>
                </c:pt>
                <c:pt idx="1358">
                  <c:v>-367.68655000000001</c:v>
                </c:pt>
                <c:pt idx="1359">
                  <c:v>-367.95513999999997</c:v>
                </c:pt>
                <c:pt idx="1360">
                  <c:v>-368.22037</c:v>
                </c:pt>
                <c:pt idx="1361">
                  <c:v>-368.47122000000002</c:v>
                </c:pt>
                <c:pt idx="1362">
                  <c:v>-368.69200000000001</c:v>
                </c:pt>
                <c:pt idx="1363">
                  <c:v>-368.86556999999999</c:v>
                </c:pt>
                <c:pt idx="1364">
                  <c:v>-368.98493000000002</c:v>
                </c:pt>
                <c:pt idx="1365">
                  <c:v>-369.0557</c:v>
                </c:pt>
                <c:pt idx="1366">
                  <c:v>-369.09323999999998</c:v>
                </c:pt>
                <c:pt idx="1367">
                  <c:v>-369.11165</c:v>
                </c:pt>
                <c:pt idx="1368">
                  <c:v>-369.12855000000002</c:v>
                </c:pt>
                <c:pt idx="1369">
                  <c:v>-369.15823</c:v>
                </c:pt>
                <c:pt idx="1370">
                  <c:v>-369.21548000000001</c:v>
                </c:pt>
                <c:pt idx="1371">
                  <c:v>-369.30763000000002</c:v>
                </c:pt>
                <c:pt idx="1372">
                  <c:v>-369.43340000000001</c:v>
                </c:pt>
                <c:pt idx="1373">
                  <c:v>-369.59145999999998</c:v>
                </c:pt>
                <c:pt idx="1374">
                  <c:v>-369.77695</c:v>
                </c:pt>
                <c:pt idx="1375">
                  <c:v>-369.98280999999997</c:v>
                </c:pt>
                <c:pt idx="1376">
                  <c:v>-370.19805000000002</c:v>
                </c:pt>
                <c:pt idx="1377">
                  <c:v>-370.41028999999997</c:v>
                </c:pt>
                <c:pt idx="1378">
                  <c:v>-370.60755999999998</c:v>
                </c:pt>
                <c:pt idx="1379">
                  <c:v>-370.77854000000002</c:v>
                </c:pt>
                <c:pt idx="1380">
                  <c:v>-370.91566</c:v>
                </c:pt>
                <c:pt idx="1381">
                  <c:v>-371.01859999999999</c:v>
                </c:pt>
                <c:pt idx="1382">
                  <c:v>-371.09651000000002</c:v>
                </c:pt>
                <c:pt idx="1383">
                  <c:v>-371.16777999999999</c:v>
                </c:pt>
                <c:pt idx="1384">
                  <c:v>-371.25402000000003</c:v>
                </c:pt>
                <c:pt idx="1385">
                  <c:v>-371.37551999999999</c:v>
                </c:pt>
                <c:pt idx="1386">
                  <c:v>-371.54363999999998</c:v>
                </c:pt>
                <c:pt idx="1387">
                  <c:v>-371.75133</c:v>
                </c:pt>
                <c:pt idx="1388">
                  <c:v>-371.97316999999998</c:v>
                </c:pt>
                <c:pt idx="1389">
                  <c:v>-372.17059</c:v>
                </c:pt>
                <c:pt idx="1390">
                  <c:v>-372.29583000000002</c:v>
                </c:pt>
                <c:pt idx="1391">
                  <c:v>-372.30831999999998</c:v>
                </c:pt>
                <c:pt idx="1392">
                  <c:v>-372.19049999999999</c:v>
                </c:pt>
                <c:pt idx="1393">
                  <c:v>-371.95835</c:v>
                </c:pt>
                <c:pt idx="1394">
                  <c:v>-371.65755999999999</c:v>
                </c:pt>
                <c:pt idx="1395">
                  <c:v>-371.35385000000002</c:v>
                </c:pt>
                <c:pt idx="1396">
                  <c:v>-371.10327000000001</c:v>
                </c:pt>
                <c:pt idx="1397">
                  <c:v>-370.92547000000002</c:v>
                </c:pt>
                <c:pt idx="1398">
                  <c:v>-370.80104999999998</c:v>
                </c:pt>
                <c:pt idx="1399">
                  <c:v>-370.69245000000001</c:v>
                </c:pt>
                <c:pt idx="1400">
                  <c:v>-370.56144999999998</c:v>
                </c:pt>
                <c:pt idx="1401">
                  <c:v>-370.37671</c:v>
                </c:pt>
                <c:pt idx="1402">
                  <c:v>-370.11511999999999</c:v>
                </c:pt>
                <c:pt idx="1403">
                  <c:v>-369.76805000000002</c:v>
                </c:pt>
                <c:pt idx="1404">
                  <c:v>-369.34419000000003</c:v>
                </c:pt>
                <c:pt idx="1405">
                  <c:v>-368.86842000000001</c:v>
                </c:pt>
                <c:pt idx="1406">
                  <c:v>-368.38281000000001</c:v>
                </c:pt>
                <c:pt idx="1407">
                  <c:v>-367.93353999999999</c:v>
                </c:pt>
                <c:pt idx="1408">
                  <c:v>-367.56484999999998</c:v>
                </c:pt>
                <c:pt idx="1409">
                  <c:v>-367.31076999999999</c:v>
                </c:pt>
                <c:pt idx="1410">
                  <c:v>-367.18747999999999</c:v>
                </c:pt>
                <c:pt idx="1411">
                  <c:v>-367.18637000000001</c:v>
                </c:pt>
                <c:pt idx="1412">
                  <c:v>-367.26988999999998</c:v>
                </c:pt>
                <c:pt idx="1413">
                  <c:v>-367.38753000000003</c:v>
                </c:pt>
                <c:pt idx="1414">
                  <c:v>-367.49324999999999</c:v>
                </c:pt>
                <c:pt idx="1415">
                  <c:v>-367.55522000000002</c:v>
                </c:pt>
                <c:pt idx="1416">
                  <c:v>-367.56148000000002</c:v>
                </c:pt>
                <c:pt idx="1417">
                  <c:v>-367.51891999999998</c:v>
                </c:pt>
                <c:pt idx="1418">
                  <c:v>-367.45929999999998</c:v>
                </c:pt>
                <c:pt idx="1419">
                  <c:v>-367.44200000000001</c:v>
                </c:pt>
                <c:pt idx="1420">
                  <c:v>-367.53636</c:v>
                </c:pt>
                <c:pt idx="1421">
                  <c:v>-367.79120999999998</c:v>
                </c:pt>
                <c:pt idx="1422">
                  <c:v>-368.19670000000002</c:v>
                </c:pt>
                <c:pt idx="1423">
                  <c:v>-368.68824000000001</c:v>
                </c:pt>
                <c:pt idx="1424">
                  <c:v>-369.18331000000001</c:v>
                </c:pt>
                <c:pt idx="1425">
                  <c:v>-369.61926999999997</c:v>
                </c:pt>
                <c:pt idx="1426">
                  <c:v>-369.95659000000001</c:v>
                </c:pt>
                <c:pt idx="1427">
                  <c:v>-370.17147999999997</c:v>
                </c:pt>
                <c:pt idx="1428">
                  <c:v>-370.25101000000001</c:v>
                </c:pt>
                <c:pt idx="1429">
                  <c:v>-370.19420000000002</c:v>
                </c:pt>
                <c:pt idx="1430">
                  <c:v>-370.01902999999999</c:v>
                </c:pt>
                <c:pt idx="1431">
                  <c:v>-369.76468999999997</c:v>
                </c:pt>
                <c:pt idx="1432">
                  <c:v>-369.48964000000001</c:v>
                </c:pt>
                <c:pt idx="1433">
                  <c:v>-369.25501000000003</c:v>
                </c:pt>
                <c:pt idx="1434">
                  <c:v>-369.11351000000002</c:v>
                </c:pt>
                <c:pt idx="1435">
                  <c:v>-369.09464000000003</c:v>
                </c:pt>
                <c:pt idx="1436">
                  <c:v>-369.19967000000003</c:v>
                </c:pt>
                <c:pt idx="1437">
                  <c:v>-369.40570000000002</c:v>
                </c:pt>
                <c:pt idx="1438">
                  <c:v>-369.68324000000001</c:v>
                </c:pt>
                <c:pt idx="1439">
                  <c:v>-370.00151</c:v>
                </c:pt>
                <c:pt idx="1440">
                  <c:v>-370.33231000000001</c:v>
                </c:pt>
                <c:pt idx="1441">
                  <c:v>-370.6506</c:v>
                </c:pt>
                <c:pt idx="1442">
                  <c:v>-370.94083000000001</c:v>
                </c:pt>
                <c:pt idx="1443">
                  <c:v>-371.20398999999998</c:v>
                </c:pt>
                <c:pt idx="1444">
                  <c:v>-371.45706000000001</c:v>
                </c:pt>
                <c:pt idx="1445">
                  <c:v>-371.72910000000002</c:v>
                </c:pt>
                <c:pt idx="1446">
                  <c:v>-372.04208</c:v>
                </c:pt>
                <c:pt idx="1447">
                  <c:v>-372.39648</c:v>
                </c:pt>
                <c:pt idx="1448">
                  <c:v>-372.76479999999998</c:v>
                </c:pt>
                <c:pt idx="1449">
                  <c:v>-373.10214000000002</c:v>
                </c:pt>
                <c:pt idx="1450">
                  <c:v>-373.36601999999999</c:v>
                </c:pt>
                <c:pt idx="1451">
                  <c:v>-373.52920999999998</c:v>
                </c:pt>
                <c:pt idx="1452">
                  <c:v>-373.58213000000001</c:v>
                </c:pt>
                <c:pt idx="1453">
                  <c:v>-373.53289999999998</c:v>
                </c:pt>
                <c:pt idx="1454">
                  <c:v>-373.39780999999999</c:v>
                </c:pt>
                <c:pt idx="1455">
                  <c:v>-373.19754999999998</c:v>
                </c:pt>
                <c:pt idx="1456">
                  <c:v>-372.95242000000002</c:v>
                </c:pt>
                <c:pt idx="1457">
                  <c:v>-372.68058000000002</c:v>
                </c:pt>
                <c:pt idx="1458">
                  <c:v>-372.39544999999998</c:v>
                </c:pt>
                <c:pt idx="1459">
                  <c:v>-372.10732999999999</c:v>
                </c:pt>
                <c:pt idx="1460">
                  <c:v>-371.81758000000002</c:v>
                </c:pt>
                <c:pt idx="1461">
                  <c:v>-371.52688999999998</c:v>
                </c:pt>
                <c:pt idx="1462">
                  <c:v>-371.25089000000003</c:v>
                </c:pt>
                <c:pt idx="1463">
                  <c:v>-371.02366000000001</c:v>
                </c:pt>
                <c:pt idx="1464">
                  <c:v>-370.88531999999998</c:v>
                </c:pt>
                <c:pt idx="1465">
                  <c:v>-370.84854000000001</c:v>
                </c:pt>
                <c:pt idx="1466">
                  <c:v>-370.88751000000002</c:v>
                </c:pt>
                <c:pt idx="1467">
                  <c:v>-370.94022999999999</c:v>
                </c:pt>
                <c:pt idx="1468">
                  <c:v>-370.95776999999998</c:v>
                </c:pt>
                <c:pt idx="1469">
                  <c:v>-370.91313000000002</c:v>
                </c:pt>
                <c:pt idx="1470">
                  <c:v>-370.80399</c:v>
                </c:pt>
                <c:pt idx="1471">
                  <c:v>-370.64891</c:v>
                </c:pt>
                <c:pt idx="1472">
                  <c:v>-370.47539</c:v>
                </c:pt>
                <c:pt idx="1473">
                  <c:v>-370.31020999999998</c:v>
                </c:pt>
                <c:pt idx="1474">
                  <c:v>-370.17577999999997</c:v>
                </c:pt>
                <c:pt idx="1475">
                  <c:v>-370.08425</c:v>
                </c:pt>
                <c:pt idx="1476">
                  <c:v>-370.03733</c:v>
                </c:pt>
                <c:pt idx="1477">
                  <c:v>-370.03205000000003</c:v>
                </c:pt>
                <c:pt idx="1478">
                  <c:v>-370.06139999999999</c:v>
                </c:pt>
                <c:pt idx="1479">
                  <c:v>-370.11543999999998</c:v>
                </c:pt>
                <c:pt idx="1480">
                  <c:v>-370.17863</c:v>
                </c:pt>
                <c:pt idx="1481">
                  <c:v>-370.22872000000001</c:v>
                </c:pt>
                <c:pt idx="1482">
                  <c:v>-370.24036999999998</c:v>
                </c:pt>
                <c:pt idx="1483">
                  <c:v>-370.20389</c:v>
                </c:pt>
                <c:pt idx="1484">
                  <c:v>-370.13666000000001</c:v>
                </c:pt>
                <c:pt idx="1485">
                  <c:v>-370.08336000000003</c:v>
                </c:pt>
                <c:pt idx="1486">
                  <c:v>-370.08688999999998</c:v>
                </c:pt>
                <c:pt idx="1487">
                  <c:v>-370.16295000000002</c:v>
                </c:pt>
                <c:pt idx="1488">
                  <c:v>-370.29802000000001</c:v>
                </c:pt>
                <c:pt idx="1489">
                  <c:v>-370.46242999999998</c:v>
                </c:pt>
                <c:pt idx="1490">
                  <c:v>-370.62929000000003</c:v>
                </c:pt>
                <c:pt idx="1491">
                  <c:v>-370.76819999999998</c:v>
                </c:pt>
                <c:pt idx="1492">
                  <c:v>-370.86214000000001</c:v>
                </c:pt>
                <c:pt idx="1493">
                  <c:v>-370.90397000000002</c:v>
                </c:pt>
                <c:pt idx="1494">
                  <c:v>-370.89810999999997</c:v>
                </c:pt>
                <c:pt idx="1495">
                  <c:v>-370.85646000000003</c:v>
                </c:pt>
                <c:pt idx="1496">
                  <c:v>-370.78998999999999</c:v>
                </c:pt>
                <c:pt idx="1497">
                  <c:v>-370.71152000000001</c:v>
                </c:pt>
                <c:pt idx="1498">
                  <c:v>-370.63281999999998</c:v>
                </c:pt>
                <c:pt idx="1499">
                  <c:v>-370.56225999999998</c:v>
                </c:pt>
                <c:pt idx="1500">
                  <c:v>-370.5095</c:v>
                </c:pt>
                <c:pt idx="1501">
                  <c:v>-370.48568</c:v>
                </c:pt>
                <c:pt idx="1502">
                  <c:v>-370.49972000000002</c:v>
                </c:pt>
                <c:pt idx="1503">
                  <c:v>-370.55576000000002</c:v>
                </c:pt>
                <c:pt idx="1504">
                  <c:v>-370.64863000000003</c:v>
                </c:pt>
                <c:pt idx="1505">
                  <c:v>-370.76495</c:v>
                </c:pt>
                <c:pt idx="1506">
                  <c:v>-370.88896</c:v>
                </c:pt>
                <c:pt idx="1507">
                  <c:v>-371.00873000000001</c:v>
                </c:pt>
                <c:pt idx="1508">
                  <c:v>-371.11444999999998</c:v>
                </c:pt>
                <c:pt idx="1509">
                  <c:v>-371.20008000000001</c:v>
                </c:pt>
                <c:pt idx="1510">
                  <c:v>-371.26396</c:v>
                </c:pt>
                <c:pt idx="1511">
                  <c:v>-371.30302999999998</c:v>
                </c:pt>
                <c:pt idx="1512">
                  <c:v>-371.31896999999998</c:v>
                </c:pt>
                <c:pt idx="1513">
                  <c:v>-371.31988999999999</c:v>
                </c:pt>
                <c:pt idx="1514">
                  <c:v>-371.31700999999998</c:v>
                </c:pt>
                <c:pt idx="1515">
                  <c:v>-371.31626999999997</c:v>
                </c:pt>
                <c:pt idx="1516">
                  <c:v>-371.31195000000002</c:v>
                </c:pt>
                <c:pt idx="1517">
                  <c:v>-371.28678000000002</c:v>
                </c:pt>
                <c:pt idx="1518">
                  <c:v>-371.21850999999998</c:v>
                </c:pt>
                <c:pt idx="1519">
                  <c:v>-371.08627999999999</c:v>
                </c:pt>
                <c:pt idx="1520">
                  <c:v>-370.88256999999999</c:v>
                </c:pt>
                <c:pt idx="1521">
                  <c:v>-370.62466999999998</c:v>
                </c:pt>
                <c:pt idx="1522">
                  <c:v>-370.35685000000001</c:v>
                </c:pt>
                <c:pt idx="1523">
                  <c:v>-370.13472000000002</c:v>
                </c:pt>
                <c:pt idx="1524">
                  <c:v>-369.99651</c:v>
                </c:pt>
                <c:pt idx="1525">
                  <c:v>-369.94110000000001</c:v>
                </c:pt>
                <c:pt idx="1526">
                  <c:v>-369.94207</c:v>
                </c:pt>
                <c:pt idx="1527">
                  <c:v>-369.97102000000001</c:v>
                </c:pt>
                <c:pt idx="1528">
                  <c:v>-370.01341000000002</c:v>
                </c:pt>
                <c:pt idx="1529">
                  <c:v>-370.06589000000002</c:v>
                </c:pt>
                <c:pt idx="1530">
                  <c:v>-370.12531999999999</c:v>
                </c:pt>
                <c:pt idx="1531">
                  <c:v>-370.18677000000002</c:v>
                </c:pt>
                <c:pt idx="1532">
                  <c:v>-370.24052</c:v>
                </c:pt>
                <c:pt idx="1533">
                  <c:v>-370.27771000000001</c:v>
                </c:pt>
                <c:pt idx="1534">
                  <c:v>-370.29410999999999</c:v>
                </c:pt>
                <c:pt idx="1535">
                  <c:v>-370.28854000000001</c:v>
                </c:pt>
                <c:pt idx="1536">
                  <c:v>-370.26474999999999</c:v>
                </c:pt>
                <c:pt idx="1537">
                  <c:v>-370.23230999999998</c:v>
                </c:pt>
                <c:pt idx="1538">
                  <c:v>-370.19990000000001</c:v>
                </c:pt>
                <c:pt idx="1539">
                  <c:v>-370.17439999999999</c:v>
                </c:pt>
                <c:pt idx="1540">
                  <c:v>-370.15922</c:v>
                </c:pt>
                <c:pt idx="1541">
                  <c:v>-370.15199999999999</c:v>
                </c:pt>
                <c:pt idx="1542">
                  <c:v>-370.14881000000003</c:v>
                </c:pt>
                <c:pt idx="1543">
                  <c:v>-370.14783</c:v>
                </c:pt>
                <c:pt idx="1544">
                  <c:v>-370.16007999999999</c:v>
                </c:pt>
                <c:pt idx="1545">
                  <c:v>-370.20125000000002</c:v>
                </c:pt>
                <c:pt idx="1546">
                  <c:v>-370.28476000000001</c:v>
                </c:pt>
                <c:pt idx="1547">
                  <c:v>-370.41174999999998</c:v>
                </c:pt>
                <c:pt idx="1548">
                  <c:v>-370.56333000000001</c:v>
                </c:pt>
                <c:pt idx="1549">
                  <c:v>-370.71614</c:v>
                </c:pt>
                <c:pt idx="1550">
                  <c:v>-370.84796</c:v>
                </c:pt>
                <c:pt idx="1551">
                  <c:v>-370.94662</c:v>
                </c:pt>
                <c:pt idx="1552">
                  <c:v>-371.00256000000002</c:v>
                </c:pt>
                <c:pt idx="1553">
                  <c:v>-371.00941999999998</c:v>
                </c:pt>
                <c:pt idx="1554">
                  <c:v>-370.96253000000002</c:v>
                </c:pt>
                <c:pt idx="1555">
                  <c:v>-370.85807999999997</c:v>
                </c:pt>
                <c:pt idx="1556">
                  <c:v>-370.70267999999999</c:v>
                </c:pt>
                <c:pt idx="1557">
                  <c:v>-370.51585999999998</c:v>
                </c:pt>
                <c:pt idx="1558">
                  <c:v>-370.31594999999999</c:v>
                </c:pt>
                <c:pt idx="1559">
                  <c:v>-370.12195000000003</c:v>
                </c:pt>
                <c:pt idx="1560">
                  <c:v>-369.94609000000003</c:v>
                </c:pt>
                <c:pt idx="1561">
                  <c:v>-369.79029000000003</c:v>
                </c:pt>
                <c:pt idx="1562">
                  <c:v>-369.64672999999999</c:v>
                </c:pt>
                <c:pt idx="1563">
                  <c:v>-369.50733000000002</c:v>
                </c:pt>
                <c:pt idx="1564">
                  <c:v>-369.36345</c:v>
                </c:pt>
                <c:pt idx="1565">
                  <c:v>-369.20747999999998</c:v>
                </c:pt>
                <c:pt idx="1566">
                  <c:v>-369.03660000000002</c:v>
                </c:pt>
                <c:pt idx="1567">
                  <c:v>-368.8537</c:v>
                </c:pt>
                <c:pt idx="1568">
                  <c:v>-368.66379999999998</c:v>
                </c:pt>
                <c:pt idx="1569">
                  <c:v>-368.47453000000002</c:v>
                </c:pt>
                <c:pt idx="1570">
                  <c:v>-368.29223999999999</c:v>
                </c:pt>
                <c:pt idx="1571">
                  <c:v>-368.12572999999998</c:v>
                </c:pt>
                <c:pt idx="1572">
                  <c:v>-367.9846</c:v>
                </c:pt>
                <c:pt idx="1573">
                  <c:v>-367.88202999999999</c:v>
                </c:pt>
                <c:pt idx="1574">
                  <c:v>-367.83548999999999</c:v>
                </c:pt>
                <c:pt idx="1575">
                  <c:v>-367.85766999999998</c:v>
                </c:pt>
                <c:pt idx="1576">
                  <c:v>-367.95326999999997</c:v>
                </c:pt>
                <c:pt idx="1577">
                  <c:v>-368.11592999999999</c:v>
                </c:pt>
                <c:pt idx="1578">
                  <c:v>-368.32758000000001</c:v>
                </c:pt>
                <c:pt idx="1579">
                  <c:v>-368.56333000000001</c:v>
                </c:pt>
                <c:pt idx="1580">
                  <c:v>-368.79590000000002</c:v>
                </c:pt>
                <c:pt idx="1581">
                  <c:v>-368.99741</c:v>
                </c:pt>
                <c:pt idx="1582">
                  <c:v>-369.14393000000001</c:v>
                </c:pt>
                <c:pt idx="1583">
                  <c:v>-369.21949000000001</c:v>
                </c:pt>
                <c:pt idx="1584">
                  <c:v>-369.22316000000001</c:v>
                </c:pt>
                <c:pt idx="1585">
                  <c:v>-369.16430000000003</c:v>
                </c:pt>
                <c:pt idx="1586">
                  <c:v>-369.05840000000001</c:v>
                </c:pt>
                <c:pt idx="1587">
                  <c:v>-368.92232999999999</c:v>
                </c:pt>
                <c:pt idx="1588">
                  <c:v>-368.77222999999998</c:v>
                </c:pt>
                <c:pt idx="1589">
                  <c:v>-368.62128999999999</c:v>
                </c:pt>
                <c:pt idx="1590">
                  <c:v>-368.47196000000002</c:v>
                </c:pt>
                <c:pt idx="1591">
                  <c:v>-368.31981000000002</c:v>
                </c:pt>
                <c:pt idx="1592">
                  <c:v>-368.16082</c:v>
                </c:pt>
                <c:pt idx="1593">
                  <c:v>-367.98973000000001</c:v>
                </c:pt>
                <c:pt idx="1594">
                  <c:v>-367.80971</c:v>
                </c:pt>
                <c:pt idx="1595">
                  <c:v>-367.62993999999998</c:v>
                </c:pt>
                <c:pt idx="1596">
                  <c:v>-367.45778000000001</c:v>
                </c:pt>
                <c:pt idx="1597">
                  <c:v>-367.29888</c:v>
                </c:pt>
                <c:pt idx="1598">
                  <c:v>-367.15530999999999</c:v>
                </c:pt>
                <c:pt idx="1599">
                  <c:v>-367.02830999999998</c:v>
                </c:pt>
                <c:pt idx="1600">
                  <c:v>-366.92095999999998</c:v>
                </c:pt>
                <c:pt idx="1601">
                  <c:v>-366.83744999999999</c:v>
                </c:pt>
                <c:pt idx="1602">
                  <c:v>-366.78307999999998</c:v>
                </c:pt>
                <c:pt idx="1603">
                  <c:v>-366.75722000000002</c:v>
                </c:pt>
                <c:pt idx="1604">
                  <c:v>-366.75148999999999</c:v>
                </c:pt>
                <c:pt idx="1605">
                  <c:v>-366.75175999999999</c:v>
                </c:pt>
                <c:pt idx="1606">
                  <c:v>-366.74578000000002</c:v>
                </c:pt>
                <c:pt idx="1607">
                  <c:v>-366.73340000000002</c:v>
                </c:pt>
                <c:pt idx="1608">
                  <c:v>-366.72894000000002</c:v>
                </c:pt>
                <c:pt idx="1609">
                  <c:v>-366.75905</c:v>
                </c:pt>
                <c:pt idx="1610">
                  <c:v>-366.84062999999998</c:v>
                </c:pt>
                <c:pt idx="1611">
                  <c:v>-366.95307000000003</c:v>
                </c:pt>
                <c:pt idx="1612">
                  <c:v>-367.05396999999999</c:v>
                </c:pt>
                <c:pt idx="1613">
                  <c:v>-367.11250999999999</c:v>
                </c:pt>
                <c:pt idx="1614">
                  <c:v>-367.12983000000003</c:v>
                </c:pt>
                <c:pt idx="1615">
                  <c:v>-367.13380000000001</c:v>
                </c:pt>
                <c:pt idx="1616">
                  <c:v>-367.14780000000002</c:v>
                </c:pt>
                <c:pt idx="1617">
                  <c:v>-367.17651000000001</c:v>
                </c:pt>
                <c:pt idx="1618">
                  <c:v>-367.21573000000001</c:v>
                </c:pt>
                <c:pt idx="1619">
                  <c:v>-367.25859000000003</c:v>
                </c:pt>
                <c:pt idx="1620">
                  <c:v>-367.30732</c:v>
                </c:pt>
                <c:pt idx="1621">
                  <c:v>-367.36604</c:v>
                </c:pt>
                <c:pt idx="1622">
                  <c:v>-367.43346000000003</c:v>
                </c:pt>
                <c:pt idx="1623">
                  <c:v>-367.50182000000001</c:v>
                </c:pt>
                <c:pt idx="1624">
                  <c:v>-367.56342999999998</c:v>
                </c:pt>
                <c:pt idx="1625">
                  <c:v>-367.61058000000003</c:v>
                </c:pt>
                <c:pt idx="1626">
                  <c:v>-367.63583</c:v>
                </c:pt>
                <c:pt idx="1627">
                  <c:v>-367.62696</c:v>
                </c:pt>
                <c:pt idx="1628">
                  <c:v>-367.57191</c:v>
                </c:pt>
                <c:pt idx="1629">
                  <c:v>-367.46555000000001</c:v>
                </c:pt>
                <c:pt idx="1630">
                  <c:v>-367.31891999999999</c:v>
                </c:pt>
                <c:pt idx="1631">
                  <c:v>-367.15386999999998</c:v>
                </c:pt>
                <c:pt idx="1632">
                  <c:v>-366.99721</c:v>
                </c:pt>
                <c:pt idx="1633">
                  <c:v>-366.87445000000002</c:v>
                </c:pt>
                <c:pt idx="1634">
                  <c:v>-366.80223000000001</c:v>
                </c:pt>
                <c:pt idx="1635">
                  <c:v>-366.78613999999999</c:v>
                </c:pt>
                <c:pt idx="1636">
                  <c:v>-366.82846000000001</c:v>
                </c:pt>
                <c:pt idx="1637">
                  <c:v>-366.93259</c:v>
                </c:pt>
                <c:pt idx="1638">
                  <c:v>-367.09757000000002</c:v>
                </c:pt>
                <c:pt idx="1639">
                  <c:v>-367.31297999999998</c:v>
                </c:pt>
                <c:pt idx="1640">
                  <c:v>-367.55685</c:v>
                </c:pt>
                <c:pt idx="1641">
                  <c:v>-367.79955000000001</c:v>
                </c:pt>
                <c:pt idx="1642">
                  <c:v>-368.01307000000003</c:v>
                </c:pt>
                <c:pt idx="1643">
                  <c:v>-368.17198000000002</c:v>
                </c:pt>
                <c:pt idx="1644">
                  <c:v>-368.26576</c:v>
                </c:pt>
                <c:pt idx="1645">
                  <c:v>-368.29066</c:v>
                </c:pt>
                <c:pt idx="1646">
                  <c:v>-368.24572999999998</c:v>
                </c:pt>
                <c:pt idx="1647">
                  <c:v>-368.13753000000003</c:v>
                </c:pt>
                <c:pt idx="1648">
                  <c:v>-367.97775000000001</c:v>
                </c:pt>
                <c:pt idx="1649">
                  <c:v>-367.78372000000002</c:v>
                </c:pt>
                <c:pt idx="1650">
                  <c:v>-367.58436999999998</c:v>
                </c:pt>
                <c:pt idx="1651">
                  <c:v>-367.41313000000002</c:v>
                </c:pt>
                <c:pt idx="1652">
                  <c:v>-367.29808000000003</c:v>
                </c:pt>
                <c:pt idx="1653">
                  <c:v>-367.25290999999999</c:v>
                </c:pt>
                <c:pt idx="1654">
                  <c:v>-367.26898</c:v>
                </c:pt>
                <c:pt idx="1655">
                  <c:v>-367.31932999999998</c:v>
                </c:pt>
                <c:pt idx="1656">
                  <c:v>-367.36421000000001</c:v>
                </c:pt>
                <c:pt idx="1657">
                  <c:v>-367.37281999999999</c:v>
                </c:pt>
                <c:pt idx="1658">
                  <c:v>-367.33001000000002</c:v>
                </c:pt>
                <c:pt idx="1659">
                  <c:v>-367.23784000000001</c:v>
                </c:pt>
                <c:pt idx="1660">
                  <c:v>-367.11372</c:v>
                </c:pt>
                <c:pt idx="1661">
                  <c:v>-366.97935999999999</c:v>
                </c:pt>
                <c:pt idx="1662">
                  <c:v>-366.85271999999998</c:v>
                </c:pt>
                <c:pt idx="1663">
                  <c:v>-366.74153999999999</c:v>
                </c:pt>
                <c:pt idx="1664">
                  <c:v>-366.64607000000001</c:v>
                </c:pt>
                <c:pt idx="1665">
                  <c:v>-366.55817999999999</c:v>
                </c:pt>
                <c:pt idx="1666">
                  <c:v>-366.46647000000002</c:v>
                </c:pt>
                <c:pt idx="1667">
                  <c:v>-366.36131</c:v>
                </c:pt>
                <c:pt idx="1668">
                  <c:v>-366.23469999999998</c:v>
                </c:pt>
                <c:pt idx="1669">
                  <c:v>-366.08598999999998</c:v>
                </c:pt>
                <c:pt idx="1670">
                  <c:v>-365.92487999999997</c:v>
                </c:pt>
                <c:pt idx="1671">
                  <c:v>-365.77024999999998</c:v>
                </c:pt>
                <c:pt idx="1672">
                  <c:v>-365.64103999999998</c:v>
                </c:pt>
                <c:pt idx="1673">
                  <c:v>-365.54658000000001</c:v>
                </c:pt>
                <c:pt idx="1674">
                  <c:v>-365.48021</c:v>
                </c:pt>
                <c:pt idx="1675">
                  <c:v>-365.42101000000002</c:v>
                </c:pt>
                <c:pt idx="1676">
                  <c:v>-365.34215999999998</c:v>
                </c:pt>
                <c:pt idx="1677">
                  <c:v>-365.22336000000001</c:v>
                </c:pt>
                <c:pt idx="1678">
                  <c:v>-365.05887999999999</c:v>
                </c:pt>
                <c:pt idx="1679">
                  <c:v>-364.85775000000001</c:v>
                </c:pt>
                <c:pt idx="1680">
                  <c:v>-364.64298000000002</c:v>
                </c:pt>
                <c:pt idx="1681">
                  <c:v>-364.44056</c:v>
                </c:pt>
                <c:pt idx="1682">
                  <c:v>-364.27238999999997</c:v>
                </c:pt>
                <c:pt idx="1683">
                  <c:v>-364.14821999999998</c:v>
                </c:pt>
                <c:pt idx="1684">
                  <c:v>-364.06247000000002</c:v>
                </c:pt>
                <c:pt idx="1685">
                  <c:v>-364.00736999999998</c:v>
                </c:pt>
                <c:pt idx="1686">
                  <c:v>-363.97834999999998</c:v>
                </c:pt>
                <c:pt idx="1687">
                  <c:v>-363.98475000000002</c:v>
                </c:pt>
                <c:pt idx="1688">
                  <c:v>-364.04579999999999</c:v>
                </c:pt>
                <c:pt idx="1689">
                  <c:v>-364.18060000000003</c:v>
                </c:pt>
                <c:pt idx="1690">
                  <c:v>-364.39406000000002</c:v>
                </c:pt>
                <c:pt idx="1691">
                  <c:v>-364.66955999999999</c:v>
                </c:pt>
                <c:pt idx="1692">
                  <c:v>-364.97564</c:v>
                </c:pt>
                <c:pt idx="1693">
                  <c:v>-365.28046999999998</c:v>
                </c:pt>
                <c:pt idx="1694">
                  <c:v>-365.55527999999998</c:v>
                </c:pt>
                <c:pt idx="1695">
                  <c:v>-365.77573000000001</c:v>
                </c:pt>
                <c:pt idx="1696">
                  <c:v>-365.92361</c:v>
                </c:pt>
                <c:pt idx="1697">
                  <c:v>-365.98793999999998</c:v>
                </c:pt>
                <c:pt idx="1698">
                  <c:v>-365.97111999999998</c:v>
                </c:pt>
                <c:pt idx="1699">
                  <c:v>-365.90278000000001</c:v>
                </c:pt>
                <c:pt idx="1700">
                  <c:v>-365.84163999999998</c:v>
                </c:pt>
                <c:pt idx="1701">
                  <c:v>-365.85059000000001</c:v>
                </c:pt>
                <c:pt idx="1702">
                  <c:v>-365.95093000000003</c:v>
                </c:pt>
                <c:pt idx="1703">
                  <c:v>-366.11761000000001</c:v>
                </c:pt>
                <c:pt idx="1704">
                  <c:v>-366.30536000000001</c:v>
                </c:pt>
                <c:pt idx="1705">
                  <c:v>-366.48406999999997</c:v>
                </c:pt>
                <c:pt idx="1706">
                  <c:v>-366.65044</c:v>
                </c:pt>
                <c:pt idx="1707">
                  <c:v>-366.82749000000001</c:v>
                </c:pt>
                <c:pt idx="1708">
                  <c:v>-367.04505</c:v>
                </c:pt>
                <c:pt idx="1709">
                  <c:v>-367.32925</c:v>
                </c:pt>
                <c:pt idx="1710">
                  <c:v>-367.69143000000003</c:v>
                </c:pt>
                <c:pt idx="1711">
                  <c:v>-368.11516</c:v>
                </c:pt>
                <c:pt idx="1712">
                  <c:v>-368.55889000000002</c:v>
                </c:pt>
                <c:pt idx="1713">
                  <c:v>-368.97084999999998</c:v>
                </c:pt>
                <c:pt idx="1714">
                  <c:v>-369.31441999999998</c:v>
                </c:pt>
                <c:pt idx="1715">
                  <c:v>-369.57587999999998</c:v>
                </c:pt>
                <c:pt idx="1716">
                  <c:v>-369.76846999999998</c:v>
                </c:pt>
                <c:pt idx="1717">
                  <c:v>-369.92075</c:v>
                </c:pt>
                <c:pt idx="1718">
                  <c:v>-370.06299000000001</c:v>
                </c:pt>
                <c:pt idx="1719">
                  <c:v>-370.21337999999997</c:v>
                </c:pt>
                <c:pt idx="1720">
                  <c:v>-370.37464999999997</c:v>
                </c:pt>
                <c:pt idx="1721">
                  <c:v>-370.53336999999999</c:v>
                </c:pt>
                <c:pt idx="1722">
                  <c:v>-370.66511000000003</c:v>
                </c:pt>
                <c:pt idx="1723">
                  <c:v>-370.75236000000001</c:v>
                </c:pt>
                <c:pt idx="1724">
                  <c:v>-370.78728000000001</c:v>
                </c:pt>
                <c:pt idx="1725">
                  <c:v>-370.78100999999998</c:v>
                </c:pt>
                <c:pt idx="1726">
                  <c:v>-370.74700999999999</c:v>
                </c:pt>
                <c:pt idx="1727">
                  <c:v>-370.68725000000001</c:v>
                </c:pt>
                <c:pt idx="1728">
                  <c:v>-370.59244000000001</c:v>
                </c:pt>
                <c:pt idx="1729">
                  <c:v>-370.45195000000001</c:v>
                </c:pt>
                <c:pt idx="1730">
                  <c:v>-370.26920000000001</c:v>
                </c:pt>
                <c:pt idx="1731">
                  <c:v>-370.05889999999999</c:v>
                </c:pt>
                <c:pt idx="1732">
                  <c:v>-369.84258999999997</c:v>
                </c:pt>
                <c:pt idx="1733">
                  <c:v>-369.64022999999997</c:v>
                </c:pt>
                <c:pt idx="1734">
                  <c:v>-369.46517999999998</c:v>
                </c:pt>
                <c:pt idx="1735">
                  <c:v>-369.31421999999998</c:v>
                </c:pt>
                <c:pt idx="1736">
                  <c:v>-369.17746</c:v>
                </c:pt>
                <c:pt idx="1737">
                  <c:v>-369.04315000000003</c:v>
                </c:pt>
                <c:pt idx="1738">
                  <c:v>-368.90141</c:v>
                </c:pt>
                <c:pt idx="1739">
                  <c:v>-368.75234</c:v>
                </c:pt>
                <c:pt idx="1740">
                  <c:v>-368.6112</c:v>
                </c:pt>
                <c:pt idx="1741">
                  <c:v>-368.49741999999998</c:v>
                </c:pt>
                <c:pt idx="1742">
                  <c:v>-368.42993999999999</c:v>
                </c:pt>
                <c:pt idx="1743">
                  <c:v>-368.41813999999999</c:v>
                </c:pt>
                <c:pt idx="1744">
                  <c:v>-368.46382999999997</c:v>
                </c:pt>
                <c:pt idx="1745">
                  <c:v>-368.56180000000001</c:v>
                </c:pt>
                <c:pt idx="1746">
                  <c:v>-368.70470999999998</c:v>
                </c:pt>
                <c:pt idx="1747">
                  <c:v>-368.88708000000003</c:v>
                </c:pt>
                <c:pt idx="1748">
                  <c:v>-369.09046999999998</c:v>
                </c:pt>
                <c:pt idx="1749">
                  <c:v>-369.29088000000002</c:v>
                </c:pt>
                <c:pt idx="1750">
                  <c:v>-369.46193</c:v>
                </c:pt>
                <c:pt idx="1751">
                  <c:v>-369.57456999999999</c:v>
                </c:pt>
                <c:pt idx="1752">
                  <c:v>-369.60077000000001</c:v>
                </c:pt>
                <c:pt idx="1753">
                  <c:v>-369.51979</c:v>
                </c:pt>
                <c:pt idx="1754">
                  <c:v>-369.32177999999999</c:v>
                </c:pt>
                <c:pt idx="1755">
                  <c:v>-369.01749999999998</c:v>
                </c:pt>
                <c:pt idx="1756">
                  <c:v>-368.64262000000002</c:v>
                </c:pt>
                <c:pt idx="1757">
                  <c:v>-368.25510000000003</c:v>
                </c:pt>
                <c:pt idx="1758">
                  <c:v>-367.92077999999998</c:v>
                </c:pt>
                <c:pt idx="1759">
                  <c:v>-367.69322</c:v>
                </c:pt>
                <c:pt idx="1760">
                  <c:v>-367.59298000000001</c:v>
                </c:pt>
                <c:pt idx="1761">
                  <c:v>-367.60185999999999</c:v>
                </c:pt>
                <c:pt idx="1762">
                  <c:v>-367.67543999999998</c:v>
                </c:pt>
                <c:pt idx="1763">
                  <c:v>-367.76067999999998</c:v>
                </c:pt>
                <c:pt idx="1764">
                  <c:v>-367.80962</c:v>
                </c:pt>
                <c:pt idx="1765">
                  <c:v>-367.78931</c:v>
                </c:pt>
                <c:pt idx="1766">
                  <c:v>-367.69047</c:v>
                </c:pt>
                <c:pt idx="1767">
                  <c:v>-367.52695</c:v>
                </c:pt>
                <c:pt idx="1768">
                  <c:v>-367.33323000000001</c:v>
                </c:pt>
                <c:pt idx="1769">
                  <c:v>-367.15255999999999</c:v>
                </c:pt>
                <c:pt idx="1770">
                  <c:v>-367.02632</c:v>
                </c:pt>
                <c:pt idx="1771">
                  <c:v>-366.97223000000002</c:v>
                </c:pt>
                <c:pt idx="1772">
                  <c:v>-366.97946000000002</c:v>
                </c:pt>
                <c:pt idx="1773">
                  <c:v>-367.01862999999997</c:v>
                </c:pt>
                <c:pt idx="1774">
                  <c:v>-367.05831999999998</c:v>
                </c:pt>
                <c:pt idx="1775">
                  <c:v>-367.07783999999998</c:v>
                </c:pt>
                <c:pt idx="1776">
                  <c:v>-367.07076999999998</c:v>
                </c:pt>
                <c:pt idx="1777">
                  <c:v>-367.04392999999999</c:v>
                </c:pt>
                <c:pt idx="1778">
                  <c:v>-367.01830000000001</c:v>
                </c:pt>
                <c:pt idx="1779">
                  <c:v>-367.02670999999998</c:v>
                </c:pt>
                <c:pt idx="1780">
                  <c:v>-367.09854000000001</c:v>
                </c:pt>
                <c:pt idx="1781">
                  <c:v>-367.24668000000003</c:v>
                </c:pt>
                <c:pt idx="1782">
                  <c:v>-367.45274000000001</c:v>
                </c:pt>
                <c:pt idx="1783">
                  <c:v>-367.68203</c:v>
                </c:pt>
                <c:pt idx="1784">
                  <c:v>-367.89879000000002</c:v>
                </c:pt>
                <c:pt idx="1785">
                  <c:v>-368.07031000000001</c:v>
                </c:pt>
                <c:pt idx="1786">
                  <c:v>-368.17853000000002</c:v>
                </c:pt>
                <c:pt idx="1787">
                  <c:v>-368.21722999999997</c:v>
                </c:pt>
                <c:pt idx="1788">
                  <c:v>-368.18846000000002</c:v>
                </c:pt>
                <c:pt idx="1789">
                  <c:v>-368.10323</c:v>
                </c:pt>
                <c:pt idx="1790">
                  <c:v>-367.97448000000003</c:v>
                </c:pt>
                <c:pt idx="1791">
                  <c:v>-367.81943999999999</c:v>
                </c:pt>
                <c:pt idx="1792">
                  <c:v>-367.65597000000002</c:v>
                </c:pt>
                <c:pt idx="1793">
                  <c:v>-367.50511</c:v>
                </c:pt>
                <c:pt idx="1794">
                  <c:v>-367.38659999999999</c:v>
                </c:pt>
                <c:pt idx="1795">
                  <c:v>-367.31819000000002</c:v>
                </c:pt>
                <c:pt idx="1796">
                  <c:v>-367.30750999999998</c:v>
                </c:pt>
                <c:pt idx="1797">
                  <c:v>-367.35172</c:v>
                </c:pt>
                <c:pt idx="1798">
                  <c:v>-367.43504000000001</c:v>
                </c:pt>
                <c:pt idx="1799">
                  <c:v>-367.53647000000001</c:v>
                </c:pt>
                <c:pt idx="1800">
                  <c:v>-367.63871999999998</c:v>
                </c:pt>
                <c:pt idx="1801">
                  <c:v>-367.72777000000002</c:v>
                </c:pt>
                <c:pt idx="1802">
                  <c:v>-367.79570999999999</c:v>
                </c:pt>
                <c:pt idx="1803">
                  <c:v>-367.84017</c:v>
                </c:pt>
                <c:pt idx="1804">
                  <c:v>-367.86374000000001</c:v>
                </c:pt>
                <c:pt idx="1805">
                  <c:v>-367.87358999999998</c:v>
                </c:pt>
                <c:pt idx="1806">
                  <c:v>-367.87824999999998</c:v>
                </c:pt>
                <c:pt idx="1807">
                  <c:v>-367.88596000000001</c:v>
                </c:pt>
                <c:pt idx="1808">
                  <c:v>-367.90728999999999</c:v>
                </c:pt>
                <c:pt idx="1809">
                  <c:v>-367.95416999999998</c:v>
                </c:pt>
                <c:pt idx="1810">
                  <c:v>-368.03593000000001</c:v>
                </c:pt>
                <c:pt idx="1811">
                  <c:v>-368.15287000000001</c:v>
                </c:pt>
                <c:pt idx="1812">
                  <c:v>-368.29563999999999</c:v>
                </c:pt>
                <c:pt idx="1813">
                  <c:v>-368.45242000000002</c:v>
                </c:pt>
                <c:pt idx="1814">
                  <c:v>-368.60807</c:v>
                </c:pt>
                <c:pt idx="1815">
                  <c:v>-368.74405000000002</c:v>
                </c:pt>
                <c:pt idx="1816">
                  <c:v>-368.83895000000001</c:v>
                </c:pt>
                <c:pt idx="1817">
                  <c:v>-368.86950000000002</c:v>
                </c:pt>
                <c:pt idx="1818">
                  <c:v>-368.82263</c:v>
                </c:pt>
                <c:pt idx="1819">
                  <c:v>-368.69481000000002</c:v>
                </c:pt>
                <c:pt idx="1820">
                  <c:v>-368.49880000000002</c:v>
                </c:pt>
                <c:pt idx="1821">
                  <c:v>-368.26823999999999</c:v>
                </c:pt>
                <c:pt idx="1822">
                  <c:v>-368.03957000000003</c:v>
                </c:pt>
                <c:pt idx="1823">
                  <c:v>-367.84597000000002</c:v>
                </c:pt>
                <c:pt idx="1824">
                  <c:v>-367.71404999999999</c:v>
                </c:pt>
                <c:pt idx="1825">
                  <c:v>-367.65714000000003</c:v>
                </c:pt>
                <c:pt idx="1826">
                  <c:v>-367.67074000000002</c:v>
                </c:pt>
                <c:pt idx="1827">
                  <c:v>-367.73563999999999</c:v>
                </c:pt>
                <c:pt idx="1828">
                  <c:v>-367.82044999999999</c:v>
                </c:pt>
                <c:pt idx="1829">
                  <c:v>-367.89154000000002</c:v>
                </c:pt>
                <c:pt idx="1830">
                  <c:v>-367.92326000000003</c:v>
                </c:pt>
                <c:pt idx="1831">
                  <c:v>-367.90579000000002</c:v>
                </c:pt>
                <c:pt idx="1832">
                  <c:v>-367.84845000000001</c:v>
                </c:pt>
                <c:pt idx="1833">
                  <c:v>-367.77003000000002</c:v>
                </c:pt>
                <c:pt idx="1834">
                  <c:v>-367.69321000000002</c:v>
                </c:pt>
                <c:pt idx="1835">
                  <c:v>-367.63965999999999</c:v>
                </c:pt>
                <c:pt idx="1836">
                  <c:v>-367.62707999999998</c:v>
                </c:pt>
                <c:pt idx="1837">
                  <c:v>-367.66496000000001</c:v>
                </c:pt>
                <c:pt idx="1838">
                  <c:v>-367.75351999999998</c:v>
                </c:pt>
                <c:pt idx="1839">
                  <c:v>-367.88693999999998</c:v>
                </c:pt>
                <c:pt idx="1840">
                  <c:v>-368.05189000000001</c:v>
                </c:pt>
                <c:pt idx="1841">
                  <c:v>-368.23390999999998</c:v>
                </c:pt>
                <c:pt idx="1842">
                  <c:v>-368.41496000000001</c:v>
                </c:pt>
                <c:pt idx="1843">
                  <c:v>-368.57654000000002</c:v>
                </c:pt>
                <c:pt idx="1844">
                  <c:v>-368.69774999999998</c:v>
                </c:pt>
                <c:pt idx="1845">
                  <c:v>-368.7627</c:v>
                </c:pt>
                <c:pt idx="1846">
                  <c:v>-368.76780000000002</c:v>
                </c:pt>
                <c:pt idx="1847">
                  <c:v>-368.71985000000001</c:v>
                </c:pt>
                <c:pt idx="1848">
                  <c:v>-368.63961999999998</c:v>
                </c:pt>
                <c:pt idx="1849">
                  <c:v>-368.55205999999998</c:v>
                </c:pt>
                <c:pt idx="1850">
                  <c:v>-368.47172</c:v>
                </c:pt>
                <c:pt idx="1851">
                  <c:v>-368.40712000000002</c:v>
                </c:pt>
                <c:pt idx="1852">
                  <c:v>-368.35788000000002</c:v>
                </c:pt>
                <c:pt idx="1853">
                  <c:v>-368.32328999999999</c:v>
                </c:pt>
                <c:pt idx="1854">
                  <c:v>-368.31328999999999</c:v>
                </c:pt>
                <c:pt idx="1855">
                  <c:v>-368.34230000000002</c:v>
                </c:pt>
                <c:pt idx="1856">
                  <c:v>-368.42534999999998</c:v>
                </c:pt>
                <c:pt idx="1857">
                  <c:v>-368.56659000000002</c:v>
                </c:pt>
                <c:pt idx="1858">
                  <c:v>-368.75022000000001</c:v>
                </c:pt>
                <c:pt idx="1859">
                  <c:v>-368.94396</c:v>
                </c:pt>
                <c:pt idx="1860">
                  <c:v>-369.11624999999998</c:v>
                </c:pt>
                <c:pt idx="1861">
                  <c:v>-369.25506000000001</c:v>
                </c:pt>
                <c:pt idx="1862">
                  <c:v>-369.37776000000002</c:v>
                </c:pt>
                <c:pt idx="1863">
                  <c:v>-369.52325000000002</c:v>
                </c:pt>
                <c:pt idx="1864">
                  <c:v>-369.72991999999999</c:v>
                </c:pt>
                <c:pt idx="1865">
                  <c:v>-369.99970000000002</c:v>
                </c:pt>
                <c:pt idx="1866">
                  <c:v>-370.28928000000002</c:v>
                </c:pt>
                <c:pt idx="1867">
                  <c:v>-370.53370000000001</c:v>
                </c:pt>
                <c:pt idx="1868">
                  <c:v>-370.68090999999998</c:v>
                </c:pt>
                <c:pt idx="1869">
                  <c:v>-370.71193</c:v>
                </c:pt>
                <c:pt idx="1870">
                  <c:v>-370.64508000000001</c:v>
                </c:pt>
                <c:pt idx="1871">
                  <c:v>-370.51751999999999</c:v>
                </c:pt>
                <c:pt idx="1872">
                  <c:v>-370.36993999999999</c:v>
                </c:pt>
                <c:pt idx="1873">
                  <c:v>-370.23388</c:v>
                </c:pt>
                <c:pt idx="1874">
                  <c:v>-370.12725</c:v>
                </c:pt>
                <c:pt idx="1875">
                  <c:v>-370.04588999999999</c:v>
                </c:pt>
                <c:pt idx="1876">
                  <c:v>-369.97818000000001</c:v>
                </c:pt>
                <c:pt idx="1877">
                  <c:v>-369.90861999999998</c:v>
                </c:pt>
                <c:pt idx="1878">
                  <c:v>-369.82556</c:v>
                </c:pt>
                <c:pt idx="1879">
                  <c:v>-369.7208</c:v>
                </c:pt>
                <c:pt idx="1880">
                  <c:v>-369.59397000000001</c:v>
                </c:pt>
                <c:pt idx="1881">
                  <c:v>-369.45026000000001</c:v>
                </c:pt>
                <c:pt idx="1882">
                  <c:v>-369.30023</c:v>
                </c:pt>
                <c:pt idx="1883">
                  <c:v>-369.15899999999999</c:v>
                </c:pt>
                <c:pt idx="1884">
                  <c:v>-369.04552999999999</c:v>
                </c:pt>
                <c:pt idx="1885">
                  <c:v>-368.98032000000001</c:v>
                </c:pt>
                <c:pt idx="1886">
                  <c:v>-368.97851000000003</c:v>
                </c:pt>
                <c:pt idx="1887">
                  <c:v>-369.03895999999997</c:v>
                </c:pt>
                <c:pt idx="1888">
                  <c:v>-369.14638000000002</c:v>
                </c:pt>
                <c:pt idx="1889">
                  <c:v>-369.27440000000001</c:v>
                </c:pt>
                <c:pt idx="1890">
                  <c:v>-369.39512999999999</c:v>
                </c:pt>
                <c:pt idx="1891">
                  <c:v>-369.48572999999999</c:v>
                </c:pt>
                <c:pt idx="1892">
                  <c:v>-369.53537999999998</c:v>
                </c:pt>
                <c:pt idx="1893">
                  <c:v>-369.54313999999999</c:v>
                </c:pt>
                <c:pt idx="1894">
                  <c:v>-369.51418999999999</c:v>
                </c:pt>
                <c:pt idx="1895">
                  <c:v>-369.45510000000002</c:v>
                </c:pt>
                <c:pt idx="1896">
                  <c:v>-369.37299000000002</c:v>
                </c:pt>
                <c:pt idx="1897">
                  <c:v>-369.27042</c:v>
                </c:pt>
                <c:pt idx="1898">
                  <c:v>-369.15141999999997</c:v>
                </c:pt>
                <c:pt idx="1899">
                  <c:v>-369.02150999999998</c:v>
                </c:pt>
                <c:pt idx="1900">
                  <c:v>-368.89296999999999</c:v>
                </c:pt>
                <c:pt idx="1901">
                  <c:v>-368.78388999999999</c:v>
                </c:pt>
                <c:pt idx="1902">
                  <c:v>-368.71202</c:v>
                </c:pt>
                <c:pt idx="1903">
                  <c:v>-368.68842000000001</c:v>
                </c:pt>
                <c:pt idx="1904">
                  <c:v>-368.71724999999998</c:v>
                </c:pt>
                <c:pt idx="1905">
                  <c:v>-368.79761000000002</c:v>
                </c:pt>
                <c:pt idx="1906">
                  <c:v>-368.92340999999999</c:v>
                </c:pt>
                <c:pt idx="1907">
                  <c:v>-369.08776</c:v>
                </c:pt>
                <c:pt idx="1908">
                  <c:v>-369.28361999999998</c:v>
                </c:pt>
                <c:pt idx="1909">
                  <c:v>-369.50294000000002</c:v>
                </c:pt>
                <c:pt idx="1910">
                  <c:v>-369.74043</c:v>
                </c:pt>
                <c:pt idx="1911">
                  <c:v>-369.99256000000003</c:v>
                </c:pt>
                <c:pt idx="1912">
                  <c:v>-370.25450000000001</c:v>
                </c:pt>
                <c:pt idx="1913">
                  <c:v>-370.52235999999999</c:v>
                </c:pt>
                <c:pt idx="1914">
                  <c:v>-370.78931</c:v>
                </c:pt>
                <c:pt idx="1915">
                  <c:v>-371.04658000000001</c:v>
                </c:pt>
                <c:pt idx="1916">
                  <c:v>-371.27910000000003</c:v>
                </c:pt>
                <c:pt idx="1917">
                  <c:v>-371.46710000000002</c:v>
                </c:pt>
                <c:pt idx="1918">
                  <c:v>-371.59553</c:v>
                </c:pt>
                <c:pt idx="1919">
                  <c:v>-371.65902</c:v>
                </c:pt>
                <c:pt idx="1920">
                  <c:v>-371.66609</c:v>
                </c:pt>
                <c:pt idx="1921">
                  <c:v>-371.64373999999998</c:v>
                </c:pt>
                <c:pt idx="1922">
                  <c:v>-371.62225999999998</c:v>
                </c:pt>
                <c:pt idx="1923">
                  <c:v>-371.61700000000002</c:v>
                </c:pt>
                <c:pt idx="1924">
                  <c:v>-371.61014</c:v>
                </c:pt>
                <c:pt idx="1925">
                  <c:v>-371.57218</c:v>
                </c:pt>
                <c:pt idx="1926">
                  <c:v>-371.47179</c:v>
                </c:pt>
                <c:pt idx="1927">
                  <c:v>-371.28737999999998</c:v>
                </c:pt>
                <c:pt idx="1928">
                  <c:v>-371.00841000000003</c:v>
                </c:pt>
                <c:pt idx="1929">
                  <c:v>-370.63825000000003</c:v>
                </c:pt>
                <c:pt idx="1930">
                  <c:v>-370.19524999999999</c:v>
                </c:pt>
                <c:pt idx="1931">
                  <c:v>-369.71611999999999</c:v>
                </c:pt>
                <c:pt idx="1932">
                  <c:v>-369.24844999999999</c:v>
                </c:pt>
                <c:pt idx="1933">
                  <c:v>-368.84393999999998</c:v>
                </c:pt>
                <c:pt idx="1934">
                  <c:v>-368.54413</c:v>
                </c:pt>
                <c:pt idx="1935">
                  <c:v>-368.37094000000002</c:v>
                </c:pt>
                <c:pt idx="1936">
                  <c:v>-368.31988000000001</c:v>
                </c:pt>
                <c:pt idx="1937">
                  <c:v>-368.36531000000002</c:v>
                </c:pt>
                <c:pt idx="1938">
                  <c:v>-368.46719999999999</c:v>
                </c:pt>
                <c:pt idx="1939">
                  <c:v>-368.57902999999999</c:v>
                </c:pt>
                <c:pt idx="1940">
                  <c:v>-368.66555</c:v>
                </c:pt>
                <c:pt idx="1941">
                  <c:v>-368.70181000000002</c:v>
                </c:pt>
                <c:pt idx="1942">
                  <c:v>-368.67617999999999</c:v>
                </c:pt>
                <c:pt idx="1943">
                  <c:v>-368.59035999999998</c:v>
                </c:pt>
                <c:pt idx="1944">
                  <c:v>-368.44869999999997</c:v>
                </c:pt>
                <c:pt idx="1945">
                  <c:v>-368.25743999999997</c:v>
                </c:pt>
                <c:pt idx="1946">
                  <c:v>-368.01877999999999</c:v>
                </c:pt>
                <c:pt idx="1947">
                  <c:v>-367.73867999999999</c:v>
                </c:pt>
                <c:pt idx="1948">
                  <c:v>-367.43018000000001</c:v>
                </c:pt>
                <c:pt idx="1949">
                  <c:v>-367.11282</c:v>
                </c:pt>
                <c:pt idx="1950">
                  <c:v>-366.80581999999998</c:v>
                </c:pt>
                <c:pt idx="1951">
                  <c:v>-366.52523000000002</c:v>
                </c:pt>
                <c:pt idx="1952">
                  <c:v>-366.28444000000002</c:v>
                </c:pt>
                <c:pt idx="1953">
                  <c:v>-366.09134</c:v>
                </c:pt>
                <c:pt idx="1954">
                  <c:v>-365.94808999999998</c:v>
                </c:pt>
                <c:pt idx="1955">
                  <c:v>-365.8569</c:v>
                </c:pt>
                <c:pt idx="1956">
                  <c:v>-365.81790999999998</c:v>
                </c:pt>
                <c:pt idx="1957">
                  <c:v>-365.82864000000001</c:v>
                </c:pt>
                <c:pt idx="1958">
                  <c:v>-365.88992000000002</c:v>
                </c:pt>
                <c:pt idx="1959">
                  <c:v>-366.00121999999999</c:v>
                </c:pt>
                <c:pt idx="1960">
                  <c:v>-366.16050999999999</c:v>
                </c:pt>
                <c:pt idx="1961">
                  <c:v>-366.35654</c:v>
                </c:pt>
                <c:pt idx="1962">
                  <c:v>-366.56736000000001</c:v>
                </c:pt>
                <c:pt idx="1963">
                  <c:v>-366.76602000000003</c:v>
                </c:pt>
                <c:pt idx="1964">
                  <c:v>-366.93508000000003</c:v>
                </c:pt>
                <c:pt idx="1965">
                  <c:v>-367.07308</c:v>
                </c:pt>
                <c:pt idx="1966">
                  <c:v>-367.19166000000001</c:v>
                </c:pt>
                <c:pt idx="1967">
                  <c:v>-367.30966000000001</c:v>
                </c:pt>
                <c:pt idx="1968">
                  <c:v>-367.44526000000002</c:v>
                </c:pt>
                <c:pt idx="1969">
                  <c:v>-367.60658000000001</c:v>
                </c:pt>
                <c:pt idx="1970">
                  <c:v>-367.79216000000002</c:v>
                </c:pt>
                <c:pt idx="1971">
                  <c:v>-367.99428999999998</c:v>
                </c:pt>
                <c:pt idx="1972">
                  <c:v>-368.20298000000003</c:v>
                </c:pt>
                <c:pt idx="1973">
                  <c:v>-368.40098999999998</c:v>
                </c:pt>
                <c:pt idx="1974">
                  <c:v>-368.56617999999997</c:v>
                </c:pt>
                <c:pt idx="1975">
                  <c:v>-368.67237</c:v>
                </c:pt>
                <c:pt idx="1976">
                  <c:v>-368.70035000000001</c:v>
                </c:pt>
                <c:pt idx="1977">
                  <c:v>-368.64728000000002</c:v>
                </c:pt>
                <c:pt idx="1978">
                  <c:v>-368.52874000000003</c:v>
                </c:pt>
                <c:pt idx="1979">
                  <c:v>-368.37558999999999</c:v>
                </c:pt>
                <c:pt idx="1980">
                  <c:v>-368.22579999999999</c:v>
                </c:pt>
                <c:pt idx="1981">
                  <c:v>-368.11246</c:v>
                </c:pt>
                <c:pt idx="1982">
                  <c:v>-368.06385999999998</c:v>
                </c:pt>
                <c:pt idx="1983">
                  <c:v>-368.09973000000002</c:v>
                </c:pt>
                <c:pt idx="1984">
                  <c:v>-368.21357</c:v>
                </c:pt>
                <c:pt idx="1985">
                  <c:v>-368.36858999999998</c:v>
                </c:pt>
                <c:pt idx="1986">
                  <c:v>-368.51047</c:v>
                </c:pt>
                <c:pt idx="1987">
                  <c:v>-368.59408999999999</c:v>
                </c:pt>
                <c:pt idx="1988">
                  <c:v>-368.60314</c:v>
                </c:pt>
                <c:pt idx="1989">
                  <c:v>-368.54897</c:v>
                </c:pt>
                <c:pt idx="1990">
                  <c:v>-368.45983000000001</c:v>
                </c:pt>
                <c:pt idx="1991">
                  <c:v>-368.36817000000002</c:v>
                </c:pt>
                <c:pt idx="1992">
                  <c:v>-368.28906999999998</c:v>
                </c:pt>
                <c:pt idx="1993">
                  <c:v>-368.22638999999998</c:v>
                </c:pt>
                <c:pt idx="1994">
                  <c:v>-368.17167999999998</c:v>
                </c:pt>
                <c:pt idx="1995">
                  <c:v>-368.11133999999998</c:v>
                </c:pt>
                <c:pt idx="1996">
                  <c:v>-368.04108000000002</c:v>
                </c:pt>
                <c:pt idx="1997">
                  <c:v>-367.96449000000001</c:v>
                </c:pt>
                <c:pt idx="1998">
                  <c:v>-367.89530999999999</c:v>
                </c:pt>
                <c:pt idx="1999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LiCl60KCl!$K$54:$K$58</c:f>
              <c:numCache>
                <c:formatCode>General</c:formatCode>
                <c:ptCount val="5"/>
                <c:pt idx="0">
                  <c:v>6717.81</c:v>
                </c:pt>
                <c:pt idx="1">
                  <c:v>6925.5628237277824</c:v>
                </c:pt>
                <c:pt idx="2">
                  <c:v>7137.5553553366381</c:v>
                </c:pt>
                <c:pt idx="3">
                  <c:v>7353.8304201586907</c:v>
                </c:pt>
                <c:pt idx="4">
                  <c:v>7574.4308435260828</c:v>
                </c:pt>
              </c:numCache>
            </c:numRef>
          </c:xVal>
          <c:yVal>
            <c:numRef>
              <c:f>LiCl60KCl!$J$54:$J$58</c:f>
              <c:numCache>
                <c:formatCode>General</c:formatCode>
                <c:ptCount val="5"/>
                <c:pt idx="0">
                  <c:v>4.7813694624624601</c:v>
                </c:pt>
                <c:pt idx="1">
                  <c:v>3.237927</c:v>
                </c:pt>
                <c:pt idx="2">
                  <c:v>1.4960522152917499</c:v>
                </c:pt>
                <c:pt idx="3">
                  <c:v>0.46205975716440401</c:v>
                </c:pt>
                <c:pt idx="4">
                  <c:v>-0.59899763599171896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9774278215223096E-2"/>
                  <c:y val="-0.4754651501895596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LiCl60KCl!$K$63:$K$68</c:f>
              <c:numCache>
                <c:formatCode>General</c:formatCode>
                <c:ptCount val="6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7353.8304201586907</c:v>
                </c:pt>
                <c:pt idx="5">
                  <c:v>7574.4308435260828</c:v>
                </c:pt>
              </c:numCache>
            </c:numRef>
          </c:xVal>
          <c:yVal>
            <c:numRef>
              <c:f>LiCl60KCl!$J$63:$J$68</c:f>
              <c:numCache>
                <c:formatCode>General</c:formatCode>
                <c:ptCount val="6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-0.58382100000000103</c:v>
                </c:pt>
                <c:pt idx="5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D-8246-B03D-F19D2D2945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298731408573927"/>
                  <c:y val="-0.391389982502187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LiCl60KCl!$K$73:$K$78</c:f>
              <c:numCache>
                <c:formatCode>General</c:formatCode>
                <c:ptCount val="6"/>
                <c:pt idx="0">
                  <c:v>6314.8521748591147</c:v>
                </c:pt>
                <c:pt idx="1">
                  <c:v>6514.254058821155</c:v>
                </c:pt>
                <c:pt idx="2">
                  <c:v>6717.81</c:v>
                </c:pt>
                <c:pt idx="3">
                  <c:v>6925.5628237277824</c:v>
                </c:pt>
                <c:pt idx="4">
                  <c:v>7137.5553553366381</c:v>
                </c:pt>
                <c:pt idx="5">
                  <c:v>7353.8304201586907</c:v>
                </c:pt>
              </c:numCache>
            </c:numRef>
          </c:xVal>
          <c:yVal>
            <c:numRef>
              <c:f>LiCl60KCl!$J$73:$J$78</c:f>
              <c:numCache>
                <c:formatCode>General</c:formatCode>
                <c:ptCount val="6"/>
                <c:pt idx="0">
                  <c:v>6.927111</c:v>
                </c:pt>
                <c:pt idx="1">
                  <c:v>4.5051019999999999</c:v>
                </c:pt>
                <c:pt idx="2">
                  <c:v>2.538904</c:v>
                </c:pt>
                <c:pt idx="3">
                  <c:v>1.0683936637101501</c:v>
                </c:pt>
                <c:pt idx="4">
                  <c:v>-0.26959499999999997</c:v>
                </c:pt>
                <c:pt idx="5">
                  <c:v>-1.4434825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CD-8246-B03D-F19D2D29452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0053630796150482"/>
                  <c:y val="-0.3169546515018956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LiCl60KCl!$K$84:$K$89</c:f>
              <c:numCache>
                <c:formatCode>General</c:formatCode>
                <c:ptCount val="6"/>
                <c:pt idx="0">
                  <c:v>6119.5615227817489</c:v>
                </c:pt>
                <c:pt idx="1">
                  <c:v>6314.8521748591147</c:v>
                </c:pt>
                <c:pt idx="2">
                  <c:v>6514.254058821155</c:v>
                </c:pt>
                <c:pt idx="3">
                  <c:v>6717.81</c:v>
                </c:pt>
                <c:pt idx="4">
                  <c:v>6925.5628237277824</c:v>
                </c:pt>
                <c:pt idx="5">
                  <c:v>7137.5553553366381</c:v>
                </c:pt>
              </c:numCache>
            </c:numRef>
          </c:xVal>
          <c:yVal>
            <c:numRef>
              <c:f>LiCl60KCl!$J$84:$J$89</c:f>
              <c:numCache>
                <c:formatCode>General</c:formatCode>
                <c:ptCount val="6"/>
                <c:pt idx="0">
                  <c:v>8.0757259999999995</c:v>
                </c:pt>
                <c:pt idx="1">
                  <c:v>5.3978600501773997</c:v>
                </c:pt>
                <c:pt idx="2">
                  <c:v>2.9979019999999998</c:v>
                </c:pt>
                <c:pt idx="3">
                  <c:v>0.93419399999999997</c:v>
                </c:pt>
                <c:pt idx="4">
                  <c:v>-0.40447300000000003</c:v>
                </c:pt>
                <c:pt idx="5">
                  <c:v>-1.695641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254000</xdr:colOff>
      <xdr:row>88</xdr:row>
      <xdr:rowOff>139700</xdr:rowOff>
    </xdr:from>
    <xdr:to>
      <xdr:col>25</xdr:col>
      <xdr:colOff>203200</xdr:colOff>
      <xdr:row>105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82</xdr:row>
      <xdr:rowOff>165100</xdr:rowOff>
    </xdr:from>
    <xdr:to>
      <xdr:col>20</xdr:col>
      <xdr:colOff>768350</xdr:colOff>
      <xdr:row>96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80</xdr:row>
      <xdr:rowOff>139700</xdr:rowOff>
    </xdr:from>
    <xdr:to>
      <xdr:col>20</xdr:col>
      <xdr:colOff>57150</xdr:colOff>
      <xdr:row>94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93</xdr:row>
      <xdr:rowOff>50800</xdr:rowOff>
    </xdr:from>
    <xdr:to>
      <xdr:col>13</xdr:col>
      <xdr:colOff>101600</xdr:colOff>
      <xdr:row>106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3C7FB-2275-3948-932D-D8929ED5D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800100</xdr:colOff>
      <xdr:row>49</xdr:row>
      <xdr:rowOff>38100</xdr:rowOff>
    </xdr:from>
    <xdr:to>
      <xdr:col>25</xdr:col>
      <xdr:colOff>330200</xdr:colOff>
      <xdr:row>62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25</xdr:col>
      <xdr:colOff>317500</xdr:colOff>
      <xdr:row>81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381000</xdr:colOff>
      <xdr:row>32</xdr:row>
      <xdr:rowOff>0</xdr:rowOff>
    </xdr:from>
    <xdr:to>
      <xdr:col>24</xdr:col>
      <xdr:colOff>736600</xdr:colOff>
      <xdr:row>45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53</xdr:row>
      <xdr:rowOff>0</xdr:rowOff>
    </xdr:from>
    <xdr:to>
      <xdr:col>20</xdr:col>
      <xdr:colOff>355600</xdr:colOff>
      <xdr:row>66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76</xdr:row>
      <xdr:rowOff>114300</xdr:rowOff>
    </xdr:from>
    <xdr:to>
      <xdr:col>22</xdr:col>
      <xdr:colOff>76200</xdr:colOff>
      <xdr:row>90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90</xdr:row>
      <xdr:rowOff>177800</xdr:rowOff>
    </xdr:from>
    <xdr:to>
      <xdr:col>19</xdr:col>
      <xdr:colOff>425450</xdr:colOff>
      <xdr:row>104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139700</xdr:colOff>
      <xdr:row>91</xdr:row>
      <xdr:rowOff>177800</xdr:rowOff>
    </xdr:from>
    <xdr:to>
      <xdr:col>19</xdr:col>
      <xdr:colOff>584200</xdr:colOff>
      <xdr:row>105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800100</xdr:colOff>
      <xdr:row>100</xdr:row>
      <xdr:rowOff>38100</xdr:rowOff>
    </xdr:from>
    <xdr:to>
      <xdr:col>22</xdr:col>
      <xdr:colOff>419100</xdr:colOff>
      <xdr:row>113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165100</xdr:colOff>
      <xdr:row>82</xdr:row>
      <xdr:rowOff>127000</xdr:rowOff>
    </xdr:from>
    <xdr:to>
      <xdr:col>26</xdr:col>
      <xdr:colOff>609600</xdr:colOff>
      <xdr:row>96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74</xdr:row>
      <xdr:rowOff>38100</xdr:rowOff>
    </xdr:from>
    <xdr:to>
      <xdr:col>24</xdr:col>
      <xdr:colOff>692150</xdr:colOff>
      <xdr:row>87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749300</xdr:colOff>
      <xdr:row>74</xdr:row>
      <xdr:rowOff>190500</xdr:rowOff>
    </xdr:from>
    <xdr:to>
      <xdr:col>24</xdr:col>
      <xdr:colOff>355600</xdr:colOff>
      <xdr:row>91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80</xdr:row>
      <xdr:rowOff>50800</xdr:rowOff>
    </xdr:from>
    <xdr:to>
      <xdr:col>20</xdr:col>
      <xdr:colOff>558800</xdr:colOff>
      <xdr:row>93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A63" workbookViewId="0">
      <selection activeCell="Q82" sqref="Q82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30</v>
      </c>
    </row>
    <row r="11" spans="2:10" x14ac:dyDescent="0.2">
      <c r="B11" s="1"/>
      <c r="I11">
        <v>42.5</v>
      </c>
      <c r="J11" t="s">
        <v>15</v>
      </c>
    </row>
    <row r="12" spans="2:10" x14ac:dyDescent="0.2">
      <c r="B12" s="1"/>
    </row>
    <row r="13" spans="2:10" x14ac:dyDescent="0.2">
      <c r="B13" s="1"/>
      <c r="I13" t="s">
        <v>16</v>
      </c>
    </row>
    <row r="14" spans="2:10" x14ac:dyDescent="0.2">
      <c r="B14" s="1"/>
      <c r="I14" t="s">
        <v>18</v>
      </c>
      <c r="J14">
        <f>100/(6.022E+23)</f>
        <v>1.6605778811026237E-22</v>
      </c>
    </row>
    <row r="15" spans="2:10" x14ac:dyDescent="0.2">
      <c r="B15" s="1"/>
      <c r="I15" t="s">
        <v>19</v>
      </c>
      <c r="J15">
        <f>J14*I11</f>
        <v>7.0574559946861507E-21</v>
      </c>
    </row>
    <row r="16" spans="2:10" x14ac:dyDescent="0.2">
      <c r="B16" s="1"/>
    </row>
    <row r="17" spans="2:27" x14ac:dyDescent="0.2">
      <c r="B17" s="1"/>
    </row>
    <row r="18" spans="2:27" x14ac:dyDescent="0.2">
      <c r="B18" s="1"/>
    </row>
    <row r="19" spans="2:27" x14ac:dyDescent="0.2">
      <c r="B19" s="1"/>
    </row>
    <row r="20" spans="2:27" x14ac:dyDescent="0.2">
      <c r="B20" s="1"/>
    </row>
    <row r="21" spans="2:27" x14ac:dyDescent="0.2">
      <c r="B21" s="1"/>
    </row>
    <row r="22" spans="2:27" x14ac:dyDescent="0.2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 x14ac:dyDescent="0.2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 x14ac:dyDescent="0.2">
      <c r="B24" s="1"/>
      <c r="O24">
        <v>1200</v>
      </c>
      <c r="P24" t="s">
        <v>50</v>
      </c>
    </row>
    <row r="25" spans="2:27" x14ac:dyDescent="0.2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 x14ac:dyDescent="0.2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 x14ac:dyDescent="0.2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 x14ac:dyDescent="0.2">
      <c r="B32" s="1"/>
      <c r="C32" t="s">
        <v>11</v>
      </c>
    </row>
    <row r="33" spans="2:18" x14ac:dyDescent="0.2">
      <c r="B33" s="1"/>
      <c r="O33">
        <v>1100</v>
      </c>
      <c r="P33" t="s">
        <v>50</v>
      </c>
    </row>
    <row r="34" spans="2:18" x14ac:dyDescent="0.2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 x14ac:dyDescent="0.2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 x14ac:dyDescent="0.2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 x14ac:dyDescent="0.2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 x14ac:dyDescent="0.2">
      <c r="B41" s="1"/>
      <c r="C41" t="s">
        <v>8</v>
      </c>
    </row>
    <row r="42" spans="2:18" x14ac:dyDescent="0.2">
      <c r="B42" s="1"/>
      <c r="O42">
        <v>1000</v>
      </c>
      <c r="P42" t="s">
        <v>50</v>
      </c>
    </row>
    <row r="43" spans="2:18" x14ac:dyDescent="0.2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 x14ac:dyDescent="0.2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 x14ac:dyDescent="0.2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 x14ac:dyDescent="0.2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 x14ac:dyDescent="0.2">
      <c r="B50" s="1"/>
      <c r="C50" t="s">
        <v>10</v>
      </c>
    </row>
    <row r="51" spans="1:28" x14ac:dyDescent="0.2">
      <c r="B51" s="1"/>
      <c r="O51">
        <v>900</v>
      </c>
      <c r="P51" t="s">
        <v>50</v>
      </c>
    </row>
    <row r="52" spans="1:28" x14ac:dyDescent="0.2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 x14ac:dyDescent="0.2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 x14ac:dyDescent="0.2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 x14ac:dyDescent="0.2">
      <c r="B59" s="1"/>
    </row>
    <row r="60" spans="1:28" x14ac:dyDescent="0.2">
      <c r="B60" s="1"/>
    </row>
    <row r="61" spans="1:28" x14ac:dyDescent="0.2">
      <c r="A61" s="6"/>
      <c r="B61" s="7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x14ac:dyDescent="0.2">
      <c r="B62" s="1"/>
      <c r="C62" t="s">
        <v>70</v>
      </c>
    </row>
    <row r="63" spans="1:28" x14ac:dyDescent="0.2">
      <c r="B63" s="1"/>
      <c r="AA63" t="s">
        <v>56</v>
      </c>
      <c r="AB63" t="s">
        <v>57</v>
      </c>
    </row>
    <row r="64" spans="1:28" x14ac:dyDescent="0.2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8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 x14ac:dyDescent="0.2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 x14ac:dyDescent="0.2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>G66^(1/3)</f>
        <v>17.047631482845588</v>
      </c>
      <c r="I66" s="4">
        <f t="shared" ref="I66" si="18">G66*(10^-24)</f>
        <v>4.9544123103575035E-21</v>
      </c>
      <c r="J66" s="3">
        <f t="shared" ref="J66:J69" si="19">$J$15/I66</f>
        <v>1.4244789396982775</v>
      </c>
      <c r="P66">
        <v>1300</v>
      </c>
      <c r="Q66">
        <f>-L68*(2*0.0000104*L68-0.12)</f>
        <v>45.860442329952264</v>
      </c>
      <c r="R66" t="s">
        <v>74</v>
      </c>
      <c r="T66">
        <v>1300</v>
      </c>
      <c r="U66">
        <v>1.3175260467352412</v>
      </c>
      <c r="V66">
        <v>5357.7059529102416</v>
      </c>
      <c r="W66">
        <v>17.498183161489933</v>
      </c>
      <c r="X66">
        <v>-471.77599001711661</v>
      </c>
      <c r="Y66">
        <v>33.367818791756477</v>
      </c>
      <c r="Z66">
        <f>X66+Y66</f>
        <v>-438.40817122536015</v>
      </c>
      <c r="AA66">
        <f>(Z66-Z67)/(T66-T67)</f>
        <v>6.4519342579312133E-2</v>
      </c>
      <c r="AB66">
        <f>AA66*(1.602*10^-19)*(6.022*10^23)/100</f>
        <v>62.243384058221345</v>
      </c>
    </row>
    <row r="67" spans="2:28" x14ac:dyDescent="0.2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0">G$65*(C67/C$65)^3</f>
        <v>5106.0676248841901</v>
      </c>
      <c r="H67">
        <f>G67^(1/3)</f>
        <v>17.219829780652113</v>
      </c>
      <c r="I67" s="4">
        <f>G67*(10^-24)</f>
        <v>5.1060676248841904E-21</v>
      </c>
      <c r="J67" s="3">
        <f t="shared" si="19"/>
        <v>1.3821704907102987</v>
      </c>
      <c r="P67">
        <v>1200</v>
      </c>
      <c r="Q67">
        <f>-L76*(2*0.0000138*L76-0.153)</f>
        <v>45.011333956272203</v>
      </c>
      <c r="R67" t="s">
        <v>74</v>
      </c>
      <c r="T67">
        <v>1200</v>
      </c>
      <c r="U67">
        <v>1.3491477869220927</v>
      </c>
      <c r="V67">
        <v>5231.7579055633578</v>
      </c>
      <c r="W67">
        <v>17.359979703263484</v>
      </c>
      <c r="X67">
        <v>-475.66556491829135</v>
      </c>
      <c r="Y67">
        <v>30.805459434999989</v>
      </c>
      <c r="Z67">
        <f t="shared" ref="Z67:Z69" si="21">X67+Y67</f>
        <v>-444.86010548329136</v>
      </c>
      <c r="AA67">
        <f t="shared" ref="AA67:AA68" si="22">(Z67-Z68)/(T67-T68)</f>
        <v>6.0900631402393518E-2</v>
      </c>
      <c r="AB67">
        <f t="shared" ref="AB67:AB68" si="23">AA67*(1.602*10^-19)*(6.022*10^23)/100</f>
        <v>58.752325089295248</v>
      </c>
    </row>
    <row r="68" spans="2:28" x14ac:dyDescent="0.2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>G68^(1/3)</f>
        <v>17.39202807845863</v>
      </c>
      <c r="I68" s="4">
        <f t="shared" ref="I68" si="24">G68*(10^-24)</f>
        <v>5.2607865799858045E-21</v>
      </c>
      <c r="J68" s="3">
        <f t="shared" si="19"/>
        <v>1.3415210610397341</v>
      </c>
      <c r="K68">
        <f>(J68-J69)/(F68-F69)*(0-F69)+J69</f>
        <v>1.3175260467352412</v>
      </c>
      <c r="L68">
        <f>(G68-G69)/(F68-F69)*(0-F69)+G69</f>
        <v>5357.7059529102416</v>
      </c>
      <c r="M68">
        <f>L68^(1/3)</f>
        <v>17.498183161489933</v>
      </c>
      <c r="N68">
        <f>(D68-D69)/(F68-F69)*(0-F69)+D69</f>
        <v>-471.77599001711661</v>
      </c>
      <c r="P68">
        <v>1100</v>
      </c>
      <c r="Q68">
        <f>-L84*(2*0.00000961*L84-0.111)</f>
        <v>66.50656468566936</v>
      </c>
      <c r="R68" t="s">
        <v>74</v>
      </c>
      <c r="T68">
        <v>1100</v>
      </c>
      <c r="U68">
        <v>1.3849097832069701</v>
      </c>
      <c r="V68">
        <v>5096.2485869591328</v>
      </c>
      <c r="W68">
        <v>17.208784708234759</v>
      </c>
      <c r="X68">
        <v>-479.39942891545286</v>
      </c>
      <c r="Y68">
        <v>28.449260291922123</v>
      </c>
      <c r="Z68">
        <f t="shared" si="21"/>
        <v>-450.95016862353071</v>
      </c>
      <c r="AA68">
        <f t="shared" si="22"/>
        <v>6.4791219421546198E-2</v>
      </c>
      <c r="AB68">
        <f t="shared" si="23"/>
        <v>62.505670281719503</v>
      </c>
    </row>
    <row r="69" spans="2:28" x14ac:dyDescent="0.2">
      <c r="B69" s="1"/>
      <c r="C69">
        <v>1.02</v>
      </c>
      <c r="D69">
        <v>-471.24806740577799</v>
      </c>
      <c r="E69">
        <v>33.327748934177201</v>
      </c>
      <c r="F69">
        <v>-0.466431632911392</v>
      </c>
      <c r="G69">
        <f>G$65*(C69/C$65)^3</f>
        <v>5418.5998120681015</v>
      </c>
      <c r="H69">
        <f>G69^(1/3)</f>
        <v>17.564226376265147</v>
      </c>
      <c r="I69" s="4">
        <f>G69*(10^-24)</f>
        <v>5.418599812068102E-21</v>
      </c>
      <c r="J69" s="3">
        <f t="shared" si="19"/>
        <v>1.3024501235481627</v>
      </c>
      <c r="P69">
        <v>1000</v>
      </c>
      <c r="Q69">
        <f>-L93*(2*0.00000732*L93-0.0863)</f>
        <v>66.545724288033568</v>
      </c>
      <c r="R69" t="s">
        <v>74</v>
      </c>
      <c r="T69">
        <v>1000</v>
      </c>
      <c r="U69">
        <v>1.41663588069237</v>
      </c>
      <c r="V69">
        <v>4982.5258812598595</v>
      </c>
      <c r="W69">
        <v>17.079816000568908</v>
      </c>
      <c r="X69">
        <v>-483.0937754821789</v>
      </c>
      <c r="Y69">
        <v>25.664484916493581</v>
      </c>
      <c r="Z69">
        <f t="shared" si="21"/>
        <v>-457.42929056568533</v>
      </c>
    </row>
    <row r="70" spans="2:28" x14ac:dyDescent="0.2">
      <c r="B70" s="1"/>
      <c r="E70">
        <f>AVERAGE(E65:E69)</f>
        <v>33.367818791756477</v>
      </c>
    </row>
    <row r="71" spans="2:28" x14ac:dyDescent="0.2">
      <c r="B71" s="1"/>
      <c r="C71" t="s">
        <v>22</v>
      </c>
      <c r="V71" t="s">
        <v>79</v>
      </c>
    </row>
    <row r="72" spans="2:28" x14ac:dyDescent="0.2">
      <c r="B72" s="1"/>
      <c r="Q72" t="s">
        <v>76</v>
      </c>
      <c r="V72">
        <f>V66/200</f>
        <v>26.788529764551207</v>
      </c>
    </row>
    <row r="73" spans="2:28" x14ac:dyDescent="0.2">
      <c r="B73" s="1"/>
      <c r="C73" t="s">
        <v>9</v>
      </c>
      <c r="G73" t="s">
        <v>1</v>
      </c>
      <c r="H73" t="s">
        <v>4</v>
      </c>
      <c r="I73" t="s">
        <v>17</v>
      </c>
      <c r="J73" t="s">
        <v>20</v>
      </c>
      <c r="K73" t="s">
        <v>46</v>
      </c>
      <c r="L73" t="s">
        <v>47</v>
      </c>
      <c r="M73" t="s">
        <v>48</v>
      </c>
      <c r="P73">
        <v>1300</v>
      </c>
      <c r="Q73">
        <v>-471.77599001711661</v>
      </c>
      <c r="V73">
        <f t="shared" ref="V73:V75" si="25">V67/200</f>
        <v>26.15878952781679</v>
      </c>
    </row>
    <row r="74" spans="2:28" x14ac:dyDescent="0.2">
      <c r="B74" s="1"/>
      <c r="C74">
        <v>0.98</v>
      </c>
      <c r="D74">
        <v>-478.71533583399997</v>
      </c>
      <c r="E74">
        <v>30.803905700000001</v>
      </c>
      <c r="F74">
        <v>6.3468169999999997</v>
      </c>
      <c r="G74">
        <v>4805.79</v>
      </c>
      <c r="H74">
        <f>G74^(1/3)</f>
        <v>16.875433185039068</v>
      </c>
      <c r="I74" s="4">
        <f>G74*(10^-24)</f>
        <v>4.8057900000000001E-21</v>
      </c>
      <c r="J74" s="3">
        <f>$J$15/I74</f>
        <v>1.4685319156030852</v>
      </c>
      <c r="P74">
        <v>1200</v>
      </c>
      <c r="Q74">
        <v>-475.66556491829135</v>
      </c>
      <c r="V74">
        <f t="shared" si="25"/>
        <v>25.481242934795663</v>
      </c>
    </row>
    <row r="75" spans="2:28" x14ac:dyDescent="0.2">
      <c r="B75" s="1"/>
      <c r="C75">
        <v>0.99</v>
      </c>
      <c r="D75">
        <v>-477.94268830875023</v>
      </c>
      <c r="E75">
        <v>30.806165874999998</v>
      </c>
      <c r="F75">
        <v>3.4560462499999973</v>
      </c>
      <c r="G75">
        <f>G$65*(C75/C$65)^3</f>
        <v>4954.412310357503</v>
      </c>
      <c r="H75">
        <f>G75^(1/3)</f>
        <v>17.047631482845588</v>
      </c>
      <c r="I75" s="4">
        <f t="shared" ref="I75" si="26">G75*(10^-24)</f>
        <v>4.9544123103575035E-21</v>
      </c>
      <c r="J75" s="3">
        <f t="shared" ref="J75:J78" si="27">$J$15/I75</f>
        <v>1.4244789396982775</v>
      </c>
      <c r="P75">
        <v>1100</v>
      </c>
      <c r="Q75">
        <v>-479.39942891545286</v>
      </c>
      <c r="V75">
        <f t="shared" si="25"/>
        <v>24.912629406299299</v>
      </c>
    </row>
    <row r="76" spans="2:28" x14ac:dyDescent="0.2">
      <c r="B76" s="1"/>
      <c r="C76">
        <v>1</v>
      </c>
      <c r="D76">
        <v>-476.86603763800002</v>
      </c>
      <c r="E76">
        <v>30.806755800000001</v>
      </c>
      <c r="F76">
        <v>1.3879300000000001</v>
      </c>
      <c r="G76">
        <f t="shared" ref="G76" si="28">G$65*(C76/C$65)^3</f>
        <v>5106.0676248841901</v>
      </c>
      <c r="H76">
        <f>G76^(1/3)</f>
        <v>17.219829780652113</v>
      </c>
      <c r="I76" s="4">
        <f>G76*(10^-24)</f>
        <v>5.1060676248841904E-21</v>
      </c>
      <c r="J76" s="3">
        <f t="shared" si="27"/>
        <v>1.3821704907102987</v>
      </c>
      <c r="K76">
        <f>(J76-J77)/(F76-F77)*(0-F77)+J77</f>
        <v>1.3491477869220927</v>
      </c>
      <c r="L76">
        <f>(G76-G77)/(F76-F77)*(0-F77)+G77</f>
        <v>5231.7579055633578</v>
      </c>
      <c r="M76">
        <f>L76^(1/3)</f>
        <v>17.359979703263484</v>
      </c>
      <c r="N76">
        <f>(D76-D77)/(F76-F77)*(0-F77)+D77</f>
        <v>-475.66556491829135</v>
      </c>
      <c r="P76">
        <v>1000</v>
      </c>
      <c r="Q76">
        <v>-483.0937754821789</v>
      </c>
    </row>
    <row r="77" spans="2:28" x14ac:dyDescent="0.2">
      <c r="B77" s="1"/>
      <c r="C77">
        <v>1.01</v>
      </c>
      <c r="D77">
        <v>-475.388310929</v>
      </c>
      <c r="E77">
        <v>30.8060233</v>
      </c>
      <c r="F77">
        <v>-0.320548</v>
      </c>
      <c r="G77">
        <f>G$65*(C77/C$65)^3</f>
        <v>5260.7865799858037</v>
      </c>
      <c r="H77">
        <f>G77^(1/3)</f>
        <v>17.39202807845863</v>
      </c>
      <c r="I77" s="4">
        <f t="shared" ref="I77" si="29">G77*(10^-24)</f>
        <v>5.2607865799858045E-21</v>
      </c>
      <c r="J77" s="3">
        <f t="shared" si="27"/>
        <v>1.3415210610397341</v>
      </c>
    </row>
    <row r="78" spans="2:28" x14ac:dyDescent="0.2">
      <c r="B78" s="1"/>
      <c r="C78">
        <v>1.02</v>
      </c>
      <c r="D78">
        <v>-474.39867907374975</v>
      </c>
      <c r="E78">
        <v>30.804446499999951</v>
      </c>
      <c r="F78">
        <v>-1.58403125</v>
      </c>
      <c r="G78">
        <f>G$65*(C78/C$65)^3</f>
        <v>5418.5998120681015</v>
      </c>
      <c r="H78">
        <f>G78^(1/3)</f>
        <v>17.564226376265147</v>
      </c>
      <c r="I78" s="4">
        <f>G78*(10^-24)</f>
        <v>5.418599812068102E-21</v>
      </c>
      <c r="J78" s="3">
        <f t="shared" si="27"/>
        <v>1.3024501235481627</v>
      </c>
    </row>
    <row r="79" spans="2:28" x14ac:dyDescent="0.2">
      <c r="B79" s="1"/>
      <c r="E79">
        <f>AVERAGE(E74:E78)</f>
        <v>30.805459434999989</v>
      </c>
      <c r="P79" t="s">
        <v>89</v>
      </c>
    </row>
    <row r="80" spans="2:28" x14ac:dyDescent="0.2">
      <c r="B80" s="1"/>
      <c r="C80" t="s">
        <v>11</v>
      </c>
      <c r="Q80" t="s">
        <v>86</v>
      </c>
      <c r="R80" t="s">
        <v>87</v>
      </c>
      <c r="S80" t="s">
        <v>88</v>
      </c>
      <c r="U80" t="s">
        <v>90</v>
      </c>
    </row>
    <row r="81" spans="2:21" x14ac:dyDescent="0.2">
      <c r="B81" s="1"/>
      <c r="P81">
        <v>1300</v>
      </c>
      <c r="Q81">
        <f>1/Q66</f>
        <v>2.1805284667890838E-2</v>
      </c>
      <c r="R81">
        <f>Q81/100</f>
        <v>2.1805284667890837E-4</v>
      </c>
      <c r="S81">
        <f>R81/(10^6)</f>
        <v>2.1805284667890837E-10</v>
      </c>
      <c r="T81">
        <f>S81/(10^-11)</f>
        <v>21.805284667890838</v>
      </c>
      <c r="U81">
        <f>R81*1000</f>
        <v>0.21805284667890837</v>
      </c>
    </row>
    <row r="82" spans="2:21" x14ac:dyDescent="0.2">
      <c r="B82" s="1"/>
      <c r="C82" t="s">
        <v>9</v>
      </c>
      <c r="G82" t="s">
        <v>1</v>
      </c>
      <c r="H82" t="s">
        <v>4</v>
      </c>
      <c r="I82" t="s">
        <v>17</v>
      </c>
      <c r="J82" t="s">
        <v>20</v>
      </c>
      <c r="K82" t="s">
        <v>46</v>
      </c>
      <c r="L82" t="s">
        <v>47</v>
      </c>
      <c r="M82" t="s">
        <v>48</v>
      </c>
      <c r="P82">
        <v>1200</v>
      </c>
      <c r="Q82">
        <f t="shared" ref="Q82:Q84" si="30">1/Q67</f>
        <v>2.2216626616120377E-2</v>
      </c>
      <c r="R82">
        <f t="shared" ref="R82:R84" si="31">Q82/100</f>
        <v>2.2216626616120377E-4</v>
      </c>
      <c r="S82">
        <f t="shared" ref="S82:S84" si="32">R82/(10^6)</f>
        <v>2.2216626616120377E-10</v>
      </c>
      <c r="T82">
        <f t="shared" ref="T82:T84" si="33">S82/(10^-11)</f>
        <v>22.216626616120379</v>
      </c>
      <c r="U82">
        <f t="shared" ref="U82:U84" si="34">R82*1000</f>
        <v>0.22216626616120377</v>
      </c>
    </row>
    <row r="83" spans="2:21" x14ac:dyDescent="0.2">
      <c r="B83" s="1"/>
      <c r="C83">
        <v>0.98</v>
      </c>
      <c r="D83">
        <v>-481.21008413602101</v>
      </c>
      <c r="E83">
        <v>29.288483024610599</v>
      </c>
      <c r="F83">
        <v>4.5717633298719296</v>
      </c>
      <c r="G83">
        <v>4805.79</v>
      </c>
      <c r="H83">
        <f>G83^(1/3)</f>
        <v>16.875433185039068</v>
      </c>
      <c r="I83" s="4">
        <f>G83*(10^-24)</f>
        <v>4.8057900000000001E-21</v>
      </c>
      <c r="J83" s="3">
        <f>$J$15/I83</f>
        <v>1.4685319156030852</v>
      </c>
      <c r="P83">
        <v>1100</v>
      </c>
      <c r="Q83">
        <f t="shared" si="30"/>
        <v>1.5036109664155861E-2</v>
      </c>
      <c r="R83">
        <f t="shared" si="31"/>
        <v>1.5036109664155861E-4</v>
      </c>
      <c r="S83">
        <f t="shared" si="32"/>
        <v>1.5036109664155862E-10</v>
      </c>
      <c r="T83">
        <f t="shared" si="33"/>
        <v>15.036109664155862</v>
      </c>
      <c r="U83">
        <f t="shared" si="34"/>
        <v>0.15036109664155861</v>
      </c>
    </row>
    <row r="84" spans="2:21" x14ac:dyDescent="0.2">
      <c r="B84" s="1"/>
      <c r="C84">
        <v>0.99</v>
      </c>
      <c r="D84">
        <v>-480.56733688624979</v>
      </c>
      <c r="E84">
        <v>28.242997624999997</v>
      </c>
      <c r="F84">
        <v>2.1526125</v>
      </c>
      <c r="G84">
        <f>G$65*(C84/C$65)^3</f>
        <v>4954.412310357503</v>
      </c>
      <c r="H84">
        <f>G84^(1/3)</f>
        <v>17.047631482845588</v>
      </c>
      <c r="I84" s="4">
        <f t="shared" ref="I84" si="35">G84*(10^-24)</f>
        <v>4.9544123103575035E-21</v>
      </c>
      <c r="J84" s="3">
        <f t="shared" ref="J84:J87" si="36">$J$15/I84</f>
        <v>1.4244789396982775</v>
      </c>
      <c r="K84">
        <f>(J84-J85)/(F84-F85)*(0-F85)+J85</f>
        <v>1.3849097832069701</v>
      </c>
      <c r="L84">
        <f>(G84-G85)/(F84-F85)*(0-F85)+G85</f>
        <v>5096.2485869591328</v>
      </c>
      <c r="M84">
        <f>L84^(1/3)</f>
        <v>17.208784708234759</v>
      </c>
      <c r="N84">
        <f>(D84-D85)/(F84-F85)*(0-F85)+D85</f>
        <v>-479.39942891545286</v>
      </c>
      <c r="P84">
        <v>1000</v>
      </c>
      <c r="Q84">
        <f t="shared" si="30"/>
        <v>1.5027261491236375E-2</v>
      </c>
      <c r="R84">
        <f t="shared" si="31"/>
        <v>1.5027261491236374E-4</v>
      </c>
      <c r="S84">
        <f t="shared" si="32"/>
        <v>1.5027261491236374E-10</v>
      </c>
      <c r="T84">
        <f t="shared" si="33"/>
        <v>15.027261491236374</v>
      </c>
      <c r="U84">
        <f t="shared" si="34"/>
        <v>0.15027261491236374</v>
      </c>
    </row>
    <row r="85" spans="2:21" x14ac:dyDescent="0.2">
      <c r="B85" s="1"/>
      <c r="C85">
        <v>1</v>
      </c>
      <c r="D85">
        <v>-479.31857701400003</v>
      </c>
      <c r="E85">
        <v>28.238069110000001</v>
      </c>
      <c r="F85">
        <v>-0.14902099999999999</v>
      </c>
      <c r="G85">
        <f t="shared" ref="G85" si="37">G$65*(C85/C$65)^3</f>
        <v>5106.0676248841901</v>
      </c>
      <c r="H85">
        <f>G85^(1/3)</f>
        <v>17.219829780652113</v>
      </c>
      <c r="I85" s="4">
        <f>G85*(10^-24)</f>
        <v>5.1060676248841904E-21</v>
      </c>
      <c r="J85" s="3">
        <f t="shared" si="36"/>
        <v>1.3821704907102987</v>
      </c>
    </row>
    <row r="86" spans="2:21" x14ac:dyDescent="0.2">
      <c r="B86" s="1"/>
      <c r="C86">
        <v>1.01</v>
      </c>
      <c r="D86">
        <v>-478.08194821900003</v>
      </c>
      <c r="E86">
        <v>28.238590899999998</v>
      </c>
      <c r="F86">
        <v>-1.7728520000000001</v>
      </c>
      <c r="G86">
        <f>G$65*(C86/C$65)^3</f>
        <v>5260.7865799858037</v>
      </c>
      <c r="H86">
        <f>G86^(1/3)</f>
        <v>17.39202807845863</v>
      </c>
      <c r="I86" s="4">
        <f t="shared" ref="I86" si="38">G86*(10^-24)</f>
        <v>5.2607865799858045E-21</v>
      </c>
      <c r="J86" s="3">
        <f t="shared" si="36"/>
        <v>1.3415210610397341</v>
      </c>
    </row>
    <row r="87" spans="2:21" x14ac:dyDescent="0.2">
      <c r="B87" s="1"/>
      <c r="C87">
        <v>1.02</v>
      </c>
      <c r="D87">
        <v>-476.84411896500001</v>
      </c>
      <c r="E87">
        <v>28.238160799999999</v>
      </c>
      <c r="F87">
        <v>-2.554379</v>
      </c>
      <c r="G87">
        <f>G$65*(C87/C$65)^3</f>
        <v>5418.5998120681015</v>
      </c>
      <c r="H87">
        <f>G87^(1/3)</f>
        <v>17.564226376265147</v>
      </c>
      <c r="I87" s="4">
        <f>G87*(10^-24)</f>
        <v>5.418599812068102E-21</v>
      </c>
      <c r="J87" s="3">
        <f t="shared" si="36"/>
        <v>1.3024501235481627</v>
      </c>
    </row>
    <row r="88" spans="2:21" x14ac:dyDescent="0.2">
      <c r="B88" s="1"/>
      <c r="E88">
        <f>AVERAGE(E83:E87)</f>
        <v>28.449260291922123</v>
      </c>
    </row>
    <row r="89" spans="2:21" x14ac:dyDescent="0.2">
      <c r="B89" s="1"/>
      <c r="C89" t="s">
        <v>8</v>
      </c>
    </row>
    <row r="90" spans="2:21" x14ac:dyDescent="0.2">
      <c r="B90" s="1"/>
    </row>
    <row r="91" spans="2:21" x14ac:dyDescent="0.2">
      <c r="B91" s="1"/>
      <c r="C91" t="s">
        <v>9</v>
      </c>
      <c r="G91" t="s">
        <v>1</v>
      </c>
      <c r="H91" t="s">
        <v>4</v>
      </c>
      <c r="I91" t="s">
        <v>17</v>
      </c>
      <c r="J91" t="s">
        <v>20</v>
      </c>
      <c r="K91" t="s">
        <v>46</v>
      </c>
      <c r="L91" t="s">
        <v>47</v>
      </c>
      <c r="M91" t="s">
        <v>48</v>
      </c>
    </row>
    <row r="92" spans="2:21" x14ac:dyDescent="0.2">
      <c r="B92" s="1"/>
      <c r="C92">
        <v>0.98</v>
      </c>
      <c r="D92">
        <v>-484.41456484000003</v>
      </c>
      <c r="E92">
        <v>25.668846299999998</v>
      </c>
      <c r="F92">
        <v>2.5660340000000001</v>
      </c>
      <c r="G92">
        <v>4805.79</v>
      </c>
      <c r="H92">
        <f>G92^(1/3)</f>
        <v>16.875433185039068</v>
      </c>
      <c r="I92" s="4">
        <f>G92*(10^-24)</f>
        <v>4.8057900000000001E-21</v>
      </c>
      <c r="J92" s="3">
        <f>$J$15/I92</f>
        <v>1.4685319156030852</v>
      </c>
    </row>
    <row r="93" spans="2:21" x14ac:dyDescent="0.2">
      <c r="B93" s="1"/>
      <c r="C93">
        <v>0.99</v>
      </c>
      <c r="D93">
        <v>-483.31759949625001</v>
      </c>
      <c r="E93">
        <v>25.673977000000001</v>
      </c>
      <c r="F93">
        <v>0.35620625000000028</v>
      </c>
      <c r="G93">
        <f>G$65*(C93/C$65)^3</f>
        <v>4954.412310357503</v>
      </c>
      <c r="H93">
        <f>G93^(1/3)</f>
        <v>17.047631482845588</v>
      </c>
      <c r="I93" s="4">
        <f t="shared" ref="I93" si="39">G93*(10^-24)</f>
        <v>4.9544123103575035E-21</v>
      </c>
      <c r="J93" s="3">
        <f t="shared" ref="J93:J96" si="40">$J$15/I93</f>
        <v>1.4244789396982775</v>
      </c>
      <c r="K93">
        <f>(J93-J94)/(F93-F94)*(0-F94)+J94</f>
        <v>1.41663588069237</v>
      </c>
      <c r="L93">
        <f>(G93-G94)/(F93-F94)*(0-F94)+G94</f>
        <v>4982.5258812598595</v>
      </c>
      <c r="M93">
        <f>L93^(1/3)</f>
        <v>17.079816000568908</v>
      </c>
      <c r="N93">
        <f>(D93-D94)/(F93-F94)*(0-F94)+D94</f>
        <v>-483.0937754821789</v>
      </c>
    </row>
    <row r="94" spans="2:21" x14ac:dyDescent="0.2">
      <c r="B94" s="1"/>
      <c r="C94">
        <v>1</v>
      </c>
      <c r="D94">
        <v>-482.110207473</v>
      </c>
      <c r="E94">
        <v>25.6729631</v>
      </c>
      <c r="F94">
        <v>-1.5653060000000001</v>
      </c>
      <c r="G94">
        <f t="shared" ref="G94" si="41">G$65*(C94/C$65)^3</f>
        <v>5106.0676248841901</v>
      </c>
      <c r="H94">
        <f>G94^(1/3)</f>
        <v>17.219829780652113</v>
      </c>
      <c r="I94" s="4">
        <f>G94*(10^-24)</f>
        <v>5.1060676248841904E-21</v>
      </c>
      <c r="J94" s="3">
        <f t="shared" si="40"/>
        <v>1.3821704907102987</v>
      </c>
    </row>
    <row r="95" spans="2:21" x14ac:dyDescent="0.2">
      <c r="B95" s="1"/>
      <c r="C95">
        <v>1.01</v>
      </c>
      <c r="D95">
        <v>-481.00007808800001</v>
      </c>
      <c r="E95">
        <v>25.6754031</v>
      </c>
      <c r="F95">
        <v>-2.8357060000000001</v>
      </c>
      <c r="G95">
        <f>G$65*(C95/C$65)^3</f>
        <v>5260.7865799858037</v>
      </c>
      <c r="H95">
        <f>G95^(1/3)</f>
        <v>17.39202807845863</v>
      </c>
      <c r="I95" s="4">
        <f t="shared" ref="I95" si="42">G95*(10^-24)</f>
        <v>5.2607865799858045E-21</v>
      </c>
      <c r="J95" s="3">
        <f t="shared" si="40"/>
        <v>1.3415210610397341</v>
      </c>
    </row>
    <row r="96" spans="2:21" x14ac:dyDescent="0.2">
      <c r="B96" s="1"/>
      <c r="C96">
        <v>1.02</v>
      </c>
      <c r="D96">
        <v>-479.48061421908898</v>
      </c>
      <c r="E96">
        <v>25.631235082467899</v>
      </c>
      <c r="F96">
        <v>-4.1432154644629602</v>
      </c>
      <c r="G96">
        <f>G$65*(C96/C$65)^3</f>
        <v>5418.5998120681015</v>
      </c>
      <c r="H96">
        <f>G96^(1/3)</f>
        <v>17.564226376265147</v>
      </c>
      <c r="I96" s="4">
        <f>G96*(10^-24)</f>
        <v>5.418599812068102E-21</v>
      </c>
      <c r="J96" s="3">
        <f t="shared" si="40"/>
        <v>1.3024501235481627</v>
      </c>
    </row>
    <row r="97" spans="2:14" x14ac:dyDescent="0.2">
      <c r="B97" s="1"/>
      <c r="E97">
        <f>AVERAGE(E92:E96)</f>
        <v>25.664484916493581</v>
      </c>
    </row>
    <row r="98" spans="2:14" x14ac:dyDescent="0.2">
      <c r="B98" s="1"/>
    </row>
    <row r="99" spans="2:14" x14ac:dyDescent="0.2">
      <c r="B99" s="1"/>
      <c r="C99" t="s">
        <v>10</v>
      </c>
    </row>
    <row r="100" spans="2:14" x14ac:dyDescent="0.2">
      <c r="B100" s="1"/>
    </row>
    <row r="101" spans="2:14" x14ac:dyDescent="0.2">
      <c r="B101" s="1"/>
      <c r="C101" t="s">
        <v>9</v>
      </c>
      <c r="G101" t="s">
        <v>1</v>
      </c>
      <c r="H101" t="s">
        <v>4</v>
      </c>
      <c r="I101" t="s">
        <v>17</v>
      </c>
      <c r="J101" t="s">
        <v>20</v>
      </c>
      <c r="K101" t="s">
        <v>46</v>
      </c>
      <c r="L101" t="s">
        <v>47</v>
      </c>
      <c r="M101" t="s">
        <v>48</v>
      </c>
    </row>
    <row r="102" spans="2:14" x14ac:dyDescent="0.2">
      <c r="B102" s="1"/>
      <c r="C102">
        <v>0.98</v>
      </c>
      <c r="G102">
        <v>4805.79</v>
      </c>
      <c r="H102">
        <f>G102^(1/3)</f>
        <v>16.875433185039068</v>
      </c>
      <c r="I102" s="4">
        <f>G102*(10^-24)</f>
        <v>4.8057900000000001E-21</v>
      </c>
      <c r="J102" s="3">
        <f>$J$15/I102</f>
        <v>1.4685319156030852</v>
      </c>
    </row>
    <row r="103" spans="2:14" x14ac:dyDescent="0.2">
      <c r="B103" s="1"/>
      <c r="C103">
        <v>0.99</v>
      </c>
      <c r="G103">
        <f>G$65*(C103/C$65)^3</f>
        <v>4954.412310357503</v>
      </c>
      <c r="H103">
        <f>G103^(1/3)</f>
        <v>17.047631482845588</v>
      </c>
      <c r="I103" s="4">
        <f t="shared" ref="I103" si="43">G103*(10^-24)</f>
        <v>4.9544123103575035E-21</v>
      </c>
      <c r="J103" s="3">
        <f t="shared" ref="J103:J106" si="44">$J$15/I103</f>
        <v>1.4244789396982775</v>
      </c>
      <c r="K103" t="e">
        <f>(J103-J104)/(F103-F104)*(0-F104)+J104</f>
        <v>#DIV/0!</v>
      </c>
      <c r="L103" t="e">
        <f>(G103-G104)/(F103-F104)*(0-F104)+G104</f>
        <v>#DIV/0!</v>
      </c>
      <c r="M103" t="e">
        <f>L103^(1/3)</f>
        <v>#DIV/0!</v>
      </c>
      <c r="N103" t="e">
        <f>(D103-D104)/(F103-F104)*(0-F104)+D104</f>
        <v>#DIV/0!</v>
      </c>
    </row>
    <row r="104" spans="2:14" x14ac:dyDescent="0.2">
      <c r="B104" s="1"/>
      <c r="C104">
        <v>1</v>
      </c>
      <c r="G104">
        <f t="shared" ref="G104" si="45">G$65*(C104/C$65)^3</f>
        <v>5106.0676248841901</v>
      </c>
      <c r="H104">
        <f>G104^(1/3)</f>
        <v>17.219829780652113</v>
      </c>
      <c r="I104" s="4">
        <f>G104*(10^-24)</f>
        <v>5.1060676248841904E-21</v>
      </c>
      <c r="J104" s="3">
        <f t="shared" si="44"/>
        <v>1.3821704907102987</v>
      </c>
    </row>
    <row r="105" spans="2:14" x14ac:dyDescent="0.2">
      <c r="B105" s="1"/>
      <c r="C105">
        <v>1.01</v>
      </c>
      <c r="G105">
        <f>G$65*(C105/C$65)^3</f>
        <v>5260.7865799858037</v>
      </c>
      <c r="H105">
        <f>G105^(1/3)</f>
        <v>17.39202807845863</v>
      </c>
      <c r="I105" s="4">
        <f t="shared" ref="I105" si="46">G105*(10^-24)</f>
        <v>5.2607865799858045E-21</v>
      </c>
      <c r="J105" s="3">
        <f t="shared" si="44"/>
        <v>1.3415210610397341</v>
      </c>
    </row>
    <row r="106" spans="2:14" x14ac:dyDescent="0.2">
      <c r="B106" s="1"/>
      <c r="C106">
        <v>1.02</v>
      </c>
      <c r="G106">
        <f>G$65*(C106/C$65)^3</f>
        <v>5418.5998120681015</v>
      </c>
      <c r="H106">
        <f>G106^(1/3)</f>
        <v>17.564226376265147</v>
      </c>
      <c r="I106" s="4">
        <f>G106*(10^-24)</f>
        <v>5.418599812068102E-21</v>
      </c>
      <c r="J106" s="3">
        <f t="shared" si="44"/>
        <v>1.3024501235481627</v>
      </c>
    </row>
    <row r="107" spans="2:14" x14ac:dyDescent="0.2">
      <c r="B107" s="1"/>
    </row>
    <row r="108" spans="2:14" x14ac:dyDescent="0.2">
      <c r="B108" s="1"/>
    </row>
    <row r="109" spans="2:14" x14ac:dyDescent="0.2">
      <c r="B109" s="1"/>
    </row>
    <row r="110" spans="2:14" x14ac:dyDescent="0.2">
      <c r="B110" s="1"/>
    </row>
    <row r="111" spans="2:14" x14ac:dyDescent="0.2">
      <c r="B111" s="1"/>
    </row>
    <row r="112" spans="2:14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C98"/>
  <sheetViews>
    <sheetView topLeftCell="D55" workbookViewId="0">
      <selection activeCell="Q69" sqref="Q69:Q72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14</v>
      </c>
    </row>
    <row r="11" spans="9:10" x14ac:dyDescent="0.2">
      <c r="I11">
        <v>72.209999999999994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1.1991032879442045E-20</v>
      </c>
    </row>
    <row r="24" spans="2:24" x14ac:dyDescent="0.2">
      <c r="I24" s="2"/>
      <c r="J24" s="2"/>
    </row>
    <row r="25" spans="2:24" x14ac:dyDescent="0.2">
      <c r="B25" t="s">
        <v>22</v>
      </c>
      <c r="W25" t="s">
        <v>56</v>
      </c>
      <c r="X25" t="s">
        <v>57</v>
      </c>
    </row>
    <row r="26" spans="2:24" x14ac:dyDescent="0.2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 x14ac:dyDescent="0.2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 x14ac:dyDescent="0.2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 x14ac:dyDescent="0.2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 x14ac:dyDescent="0.2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 x14ac:dyDescent="0.2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 x14ac:dyDescent="0.2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 x14ac:dyDescent="0.2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 x14ac:dyDescent="0.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 x14ac:dyDescent="0.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7" spans="2:22" x14ac:dyDescent="0.2">
      <c r="C57" t="s">
        <v>70</v>
      </c>
      <c r="P57" t="s">
        <v>14</v>
      </c>
    </row>
    <row r="58" spans="2:22" x14ac:dyDescent="0.2">
      <c r="P58">
        <v>72.209999999999994</v>
      </c>
      <c r="Q58" t="s">
        <v>15</v>
      </c>
    </row>
    <row r="59" spans="2:22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 x14ac:dyDescent="0.2">
      <c r="C60">
        <v>0.98</v>
      </c>
      <c r="D60">
        <v>-294.17531448688698</v>
      </c>
      <c r="E60">
        <v>33.418438715276601</v>
      </c>
      <c r="F60">
        <v>3.9780086471554901</v>
      </c>
      <c r="G60">
        <v>7850</v>
      </c>
      <c r="H60">
        <f t="shared" ref="H60:H64" si="9">G60^(1/3)</f>
        <v>19.874210508834469</v>
      </c>
      <c r="I60" s="4">
        <f>G60*(10^-24)</f>
        <v>7.8500000000000003E-21</v>
      </c>
      <c r="J60" s="3">
        <f>$Q$62/I60</f>
        <v>1.5275201120308337</v>
      </c>
      <c r="P60" t="s">
        <v>16</v>
      </c>
    </row>
    <row r="61" spans="2:22" x14ac:dyDescent="0.2">
      <c r="C61">
        <v>0.99</v>
      </c>
      <c r="D61">
        <v>-293.06708744456301</v>
      </c>
      <c r="E61">
        <v>33.418783892533803</v>
      </c>
      <c r="F61">
        <v>2.4834407329994002</v>
      </c>
      <c r="G61">
        <f>G$60*(C61/C$60)^3</f>
        <v>8092.7665662266554</v>
      </c>
      <c r="H61">
        <f t="shared" si="9"/>
        <v>20.077008575251146</v>
      </c>
      <c r="I61" s="4">
        <f t="shared" ref="I61" si="10">G61*(10^-24)</f>
        <v>8.0927665662266563E-21</v>
      </c>
      <c r="J61" s="3">
        <f t="shared" ref="J61:J64" si="11">$Q$62/I61</f>
        <v>1.4816976099970469</v>
      </c>
      <c r="P61" t="s">
        <v>18</v>
      </c>
      <c r="Q61">
        <f>100/(6.022E+23)</f>
        <v>1.6605778811026237E-22</v>
      </c>
    </row>
    <row r="62" spans="2:22" x14ac:dyDescent="0.2">
      <c r="C62">
        <v>1</v>
      </c>
      <c r="D62">
        <v>-291.33536576699998</v>
      </c>
      <c r="E62">
        <v>33.423306130469697</v>
      </c>
      <c r="F62">
        <v>1.25482619599253</v>
      </c>
      <c r="G62">
        <f t="shared" ref="G62:G64" si="12">G$60*(C62/C$60)^3</f>
        <v>8340.487381958199</v>
      </c>
      <c r="H62">
        <f t="shared" si="9"/>
        <v>20.279806641667825</v>
      </c>
      <c r="I62" s="4">
        <f>G62*(10^-24)</f>
        <v>8.3404873819581998E-21</v>
      </c>
      <c r="J62" s="3">
        <f t="shared" si="11"/>
        <v>1.437689709282524</v>
      </c>
      <c r="P62" t="s">
        <v>19</v>
      </c>
      <c r="Q62">
        <f>Q61*P58</f>
        <v>1.1991032879442045E-20</v>
      </c>
    </row>
    <row r="63" spans="2:22" x14ac:dyDescent="0.2">
      <c r="C63">
        <v>1.01</v>
      </c>
      <c r="D63">
        <v>-289.47814671610598</v>
      </c>
      <c r="E63">
        <v>33.422853338638198</v>
      </c>
      <c r="F63">
        <v>4.6786251509205998E-2</v>
      </c>
      <c r="G63">
        <f t="shared" si="12"/>
        <v>8593.2124901189109</v>
      </c>
      <c r="H63">
        <f t="shared" si="9"/>
        <v>20.482604708084509</v>
      </c>
      <c r="I63" s="4">
        <f t="shared" ref="I63" si="13">G63*(10^-24)</f>
        <v>8.5932124901189123E-21</v>
      </c>
      <c r="J63" s="3">
        <f t="shared" si="11"/>
        <v>1.3954074676065777</v>
      </c>
      <c r="K63">
        <f>(J63-J64)/(F63-F64)*(0-F64)+J64</f>
        <v>1.3929197774776341</v>
      </c>
      <c r="L63">
        <f>(G63-G64)/(F63-F64)*(0-F64)+G64</f>
        <v>8608.9917702043367</v>
      </c>
      <c r="M63">
        <f>L63^(1/3)</f>
        <v>20.495134098103474</v>
      </c>
      <c r="N63">
        <f>(D63-D64)/(F63-F64)*(0-F64)+D64</f>
        <v>-289.38105921632632</v>
      </c>
    </row>
    <row r="64" spans="2:22" x14ac:dyDescent="0.2">
      <c r="C64">
        <v>1.02</v>
      </c>
      <c r="D64">
        <v>-287.892069180889</v>
      </c>
      <c r="E64">
        <v>33.421028281527597</v>
      </c>
      <c r="F64">
        <v>-0.71754100631650197</v>
      </c>
      <c r="G64">
        <f t="shared" si="12"/>
        <v>8850.9919336330968</v>
      </c>
      <c r="H64">
        <f t="shared" si="9"/>
        <v>20.685402774501185</v>
      </c>
      <c r="I64" s="4">
        <f>G64*(10^-24)</f>
        <v>8.850991933633098E-21</v>
      </c>
      <c r="J64" s="3">
        <f t="shared" si="11"/>
        <v>1.3547671232053697</v>
      </c>
    </row>
    <row r="65" spans="3:29" x14ac:dyDescent="0.2">
      <c r="I65" s="4"/>
      <c r="J65" s="3"/>
    </row>
    <row r="66" spans="3:29" x14ac:dyDescent="0.2">
      <c r="C66" t="s">
        <v>22</v>
      </c>
      <c r="AA66" t="s">
        <v>56</v>
      </c>
      <c r="AB66" t="s">
        <v>57</v>
      </c>
      <c r="AC66" t="s">
        <v>81</v>
      </c>
    </row>
    <row r="67" spans="3:29" x14ac:dyDescent="0.2"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29" x14ac:dyDescent="0.2">
      <c r="C68" t="s">
        <v>9</v>
      </c>
      <c r="G68" t="s">
        <v>1</v>
      </c>
      <c r="H68" t="s">
        <v>4</v>
      </c>
      <c r="I68" t="s">
        <v>17</v>
      </c>
      <c r="J68" t="s">
        <v>20</v>
      </c>
      <c r="L68" t="s">
        <v>47</v>
      </c>
      <c r="M68" t="s">
        <v>48</v>
      </c>
      <c r="N68" t="s">
        <v>75</v>
      </c>
    </row>
    <row r="69" spans="3:29" x14ac:dyDescent="0.2">
      <c r="C69">
        <v>0.96</v>
      </c>
      <c r="D69">
        <v>-300.15051369179099</v>
      </c>
      <c r="E69">
        <v>30.8467764900196</v>
      </c>
      <c r="F69">
        <v>6.2274936325662704</v>
      </c>
      <c r="G69">
        <f>G$60*(C69/C$60)^3</f>
        <v>7379.1294443641673</v>
      </c>
      <c r="H69">
        <f t="shared" ref="H69" si="14">G69^(1/3)</f>
        <v>19.46861437600111</v>
      </c>
      <c r="I69" s="4">
        <f t="shared" ref="I69" si="15">G69*(10^-24)</f>
        <v>7.3791294443641688E-21</v>
      </c>
      <c r="J69" s="3">
        <f t="shared" ref="J69" si="16">$Q$62/I69</f>
        <v>1.6249928897236285</v>
      </c>
      <c r="P69">
        <v>1300</v>
      </c>
      <c r="Q69">
        <f>-L63*(2*0.00000188*L63-0.0362)</f>
        <v>32.974082315480061</v>
      </c>
      <c r="R69" t="s">
        <v>74</v>
      </c>
      <c r="T69">
        <v>1300</v>
      </c>
      <c r="U69">
        <v>1.3929197774776341</v>
      </c>
      <c r="V69">
        <v>8608.9917702043367</v>
      </c>
      <c r="W69">
        <v>20.495134098103474</v>
      </c>
      <c r="X69">
        <v>-289.38105921632632</v>
      </c>
      <c r="Y69">
        <v>33.400377049564881</v>
      </c>
      <c r="Z69">
        <f>X69+Y69</f>
        <v>-255.98068216676143</v>
      </c>
      <c r="AA69">
        <f>(Z69-Z70)/(T69-T70)</f>
        <v>7.6134685984295056E-2</v>
      </c>
      <c r="AB69">
        <f>AA69*(1.602*10^-19)*(6.022*10^23)/100</f>
        <v>73.448989255387445</v>
      </c>
      <c r="AC69">
        <f>AB69/$P$58</f>
        <v>1.0171581395289773</v>
      </c>
    </row>
    <row r="70" spans="3:29" x14ac:dyDescent="0.2">
      <c r="C70">
        <v>0.97</v>
      </c>
      <c r="D70">
        <v>-299.13439451771001</v>
      </c>
      <c r="E70">
        <v>30.8451906282117</v>
      </c>
      <c r="F70">
        <v>4.2327925800606101</v>
      </c>
      <c r="G70">
        <f>G$60*(C70/C$60)^3</f>
        <v>7612.1376403539343</v>
      </c>
      <c r="H70">
        <f t="shared" ref="H70" si="17">G70^(1/3)</f>
        <v>19.67141244241779</v>
      </c>
      <c r="I70" s="4">
        <f t="shared" ref="I70" si="18">G70*(10^-24)</f>
        <v>7.6121376403539352E-21</v>
      </c>
      <c r="J70" s="3">
        <f t="shared" ref="J70" si="19">$Q$62/I70</f>
        <v>1.5752517158747155</v>
      </c>
      <c r="P70">
        <v>1200</v>
      </c>
      <c r="Q70">
        <f>-L73*(2*0.00000214*L73-0.0399)</f>
        <v>34.788694142317226</v>
      </c>
      <c r="R70" t="s">
        <v>74</v>
      </c>
      <c r="T70">
        <v>1200</v>
      </c>
      <c r="U70">
        <v>1.436288942429111</v>
      </c>
      <c r="V70">
        <v>8348.8599029151046</v>
      </c>
      <c r="W70">
        <v>20.286590270925988</v>
      </c>
      <c r="X70">
        <v>-294.42652134519091</v>
      </c>
      <c r="Y70">
        <v>30.832370579999996</v>
      </c>
      <c r="Z70">
        <f t="shared" ref="Z70:Z72" si="20">X70+Y70</f>
        <v>-263.59415076519093</v>
      </c>
      <c r="AA70">
        <f t="shared" ref="AA70:AA71" si="21">(Z70-Z71)/(T70-T71)</f>
        <v>5.9715447292167594E-2</v>
      </c>
      <c r="AB70">
        <f>AA70*(1.602*10^-19)*(6.022*10^23)/100</f>
        <v>57.608949059667999</v>
      </c>
      <c r="AC70">
        <f t="shared" ref="AC70:AC71" si="22">AB70/$P$58</f>
        <v>0.79779738346029638</v>
      </c>
    </row>
    <row r="71" spans="3:29" x14ac:dyDescent="0.2">
      <c r="C71">
        <v>0.98</v>
      </c>
      <c r="D71">
        <v>-297.44352603944498</v>
      </c>
      <c r="E71">
        <v>30.847792231208299</v>
      </c>
      <c r="F71">
        <v>2.6458628311582499</v>
      </c>
      <c r="G71">
        <v>7850</v>
      </c>
      <c r="H71">
        <f t="shared" ref="H71:H75" si="23">G71^(1/3)</f>
        <v>19.874210508834469</v>
      </c>
      <c r="I71" s="4">
        <f>G71*(10^-24)</f>
        <v>7.8500000000000003E-21</v>
      </c>
      <c r="J71" s="3">
        <f>$Q$62/I71</f>
        <v>1.5275201120308337</v>
      </c>
      <c r="P71">
        <v>1100</v>
      </c>
      <c r="Q71">
        <f>-L83*(2*0.00000242*L83-0.0442)</f>
        <v>37.939175751546003</v>
      </c>
      <c r="R71" t="s">
        <v>74</v>
      </c>
      <c r="T71">
        <v>1100</v>
      </c>
      <c r="U71">
        <v>1.4674163249166168</v>
      </c>
      <c r="V71">
        <v>8173.1560311267931</v>
      </c>
      <c r="W71">
        <v>20.143267956671746</v>
      </c>
      <c r="X71">
        <v>-297.94595742968426</v>
      </c>
      <c r="Y71">
        <v>28.380261935276554</v>
      </c>
      <c r="Z71">
        <f t="shared" si="20"/>
        <v>-269.56569549440769</v>
      </c>
      <c r="AA71">
        <f t="shared" si="21"/>
        <v>7.6540922252596608E-2</v>
      </c>
      <c r="AB71">
        <f t="shared" ref="AB71" si="24">AA71*(1.602*10^-19)*(6.022*10^23)/100</f>
        <v>73.840895295582911</v>
      </c>
      <c r="AC71">
        <f t="shared" si="22"/>
        <v>1.0225854493225719</v>
      </c>
    </row>
    <row r="72" spans="3:29" x14ac:dyDescent="0.2">
      <c r="C72">
        <v>0.99</v>
      </c>
      <c r="D72">
        <v>-295.86912235877702</v>
      </c>
      <c r="E72">
        <v>30.848967368141601</v>
      </c>
      <c r="F72">
        <v>1.32269689142158</v>
      </c>
      <c r="G72">
        <f>G$60*(C72/C$60)^3</f>
        <v>8092.7665662266554</v>
      </c>
      <c r="H72">
        <f t="shared" si="23"/>
        <v>20.077008575251146</v>
      </c>
      <c r="I72" s="4">
        <f t="shared" ref="I72" si="25">G72*(10^-24)</f>
        <v>8.0927665662266563E-21</v>
      </c>
      <c r="J72" s="3">
        <f t="shared" ref="J72:J75" si="26">$Q$62/I72</f>
        <v>1.4816976099970469</v>
      </c>
      <c r="P72">
        <v>1000</v>
      </c>
      <c r="Q72">
        <f>-L94*(2*0.00000331*L94-0.0579)</f>
        <v>42.826607723007847</v>
      </c>
      <c r="R72" t="s">
        <v>74</v>
      </c>
      <c r="T72">
        <v>1000</v>
      </c>
      <c r="U72">
        <v>1.5123304182075297</v>
      </c>
      <c r="V72">
        <v>7930.474649961252</v>
      </c>
      <c r="W72">
        <v>19.941893553836952</v>
      </c>
      <c r="X72">
        <v>-302.9121636307118</v>
      </c>
      <c r="Y72">
        <v>25.692375911044461</v>
      </c>
      <c r="Z72">
        <f t="shared" si="20"/>
        <v>-277.21978771966735</v>
      </c>
    </row>
    <row r="73" spans="3:29" x14ac:dyDescent="0.2">
      <c r="C73">
        <v>1</v>
      </c>
      <c r="D73">
        <v>-294.50218828657103</v>
      </c>
      <c r="E73">
        <v>30.851320855555802</v>
      </c>
      <c r="F73">
        <v>2.67784160439287E-2</v>
      </c>
      <c r="G73">
        <f t="shared" ref="G73:G75" si="27">G$60*(C73/C$60)^3</f>
        <v>8340.487381958199</v>
      </c>
      <c r="H73">
        <f t="shared" si="23"/>
        <v>20.279806641667825</v>
      </c>
      <c r="I73" s="4">
        <f>G73*(10^-24)</f>
        <v>8.3404873819581998E-21</v>
      </c>
      <c r="J73" s="3">
        <f t="shared" si="26"/>
        <v>1.437689709282524</v>
      </c>
      <c r="K73">
        <f>(J73-J74)/(F73-F74)*(0-F74)+J74</f>
        <v>1.436288942429111</v>
      </c>
      <c r="L73">
        <f>(G73-G74)/(F73-F74)*(0-F74)+G74</f>
        <v>8348.8599029151046</v>
      </c>
      <c r="M73">
        <f>L73^(1/3)</f>
        <v>20.286590270925988</v>
      </c>
      <c r="N73">
        <f>(D73-D74)/(F73-F74)*(0-F74)+D74</f>
        <v>-294.42652134519091</v>
      </c>
    </row>
    <row r="74" spans="3:29" x14ac:dyDescent="0.2">
      <c r="C74">
        <v>1.01</v>
      </c>
      <c r="D74">
        <v>-292.21817657218901</v>
      </c>
      <c r="E74">
        <v>30.846189100892001</v>
      </c>
      <c r="F74">
        <v>-0.78152987316890099</v>
      </c>
      <c r="G74">
        <f t="shared" si="27"/>
        <v>8593.2124901189109</v>
      </c>
      <c r="H74">
        <f t="shared" si="23"/>
        <v>20.482604708084509</v>
      </c>
      <c r="I74" s="4">
        <f t="shared" ref="I74" si="28">G74*(10^-24)</f>
        <v>8.5932124901189123E-21</v>
      </c>
      <c r="J74" s="3">
        <f t="shared" si="26"/>
        <v>1.3954074676065777</v>
      </c>
      <c r="V74" t="s">
        <v>79</v>
      </c>
    </row>
    <row r="75" spans="3:29" x14ac:dyDescent="0.2">
      <c r="C75">
        <v>1.02</v>
      </c>
      <c r="D75">
        <v>-290.584542577452</v>
      </c>
      <c r="E75">
        <v>30.8503523792232</v>
      </c>
      <c r="F75">
        <v>-1.6187467602643699</v>
      </c>
      <c r="G75">
        <f t="shared" si="27"/>
        <v>8850.9919336330968</v>
      </c>
      <c r="H75">
        <f t="shared" si="23"/>
        <v>20.685402774501185</v>
      </c>
      <c r="I75" s="4">
        <f>G75*(10^-24)</f>
        <v>8.850991933633098E-21</v>
      </c>
      <c r="J75" s="3">
        <f t="shared" si="26"/>
        <v>1.3547671232053697</v>
      </c>
      <c r="V75">
        <f>V69/200</f>
        <v>43.044958851021683</v>
      </c>
    </row>
    <row r="76" spans="3:29" x14ac:dyDescent="0.2">
      <c r="V76">
        <f t="shared" ref="V76:V78" si="29">V70/200</f>
        <v>41.744299514575523</v>
      </c>
    </row>
    <row r="77" spans="3:29" x14ac:dyDescent="0.2">
      <c r="C77" t="s">
        <v>11</v>
      </c>
      <c r="V77">
        <f t="shared" si="29"/>
        <v>40.865780155633963</v>
      </c>
    </row>
    <row r="78" spans="3:29" x14ac:dyDescent="0.2">
      <c r="V78">
        <f t="shared" si="29"/>
        <v>39.65237324980626</v>
      </c>
    </row>
    <row r="79" spans="3:29" x14ac:dyDescent="0.2">
      <c r="C79" t="s">
        <v>9</v>
      </c>
      <c r="G79" t="s">
        <v>1</v>
      </c>
      <c r="H79" t="s">
        <v>4</v>
      </c>
      <c r="I79" t="s">
        <v>17</v>
      </c>
      <c r="J79" t="s">
        <v>20</v>
      </c>
      <c r="L79" t="s">
        <v>47</v>
      </c>
      <c r="M79" t="s">
        <v>48</v>
      </c>
      <c r="N79" t="s">
        <v>75</v>
      </c>
    </row>
    <row r="80" spans="3:29" x14ac:dyDescent="0.2">
      <c r="C80">
        <v>0.96</v>
      </c>
      <c r="D80">
        <v>-303.24047198884199</v>
      </c>
      <c r="E80">
        <v>28.2788564016702</v>
      </c>
      <c r="F80">
        <v>5.1748211576038701</v>
      </c>
      <c r="G80">
        <f>G$60*(C80/C$60)^3</f>
        <v>7379.1294443641673</v>
      </c>
      <c r="H80">
        <f t="shared" ref="H80" si="30">G80^(1/3)</f>
        <v>19.46861437600111</v>
      </c>
      <c r="I80" s="4">
        <f t="shared" ref="I80:I81" si="31">G80*(10^-24)</f>
        <v>7.3791294443641688E-21</v>
      </c>
      <c r="J80" s="3">
        <f t="shared" ref="J80:J81" si="32">$Q$62/I80</f>
        <v>1.6249928897236285</v>
      </c>
    </row>
    <row r="81" spans="3:14" x14ac:dyDescent="0.2">
      <c r="C81">
        <v>0.97</v>
      </c>
      <c r="D81">
        <v>-302.00621678949602</v>
      </c>
      <c r="E81">
        <v>28.2754073944959</v>
      </c>
      <c r="F81">
        <v>3.2529530516721801</v>
      </c>
      <c r="G81">
        <f>G$60*(C81/C$60)^3</f>
        <v>7612.1376403539343</v>
      </c>
      <c r="H81">
        <f t="shared" ref="H81" si="33">G81^(1/3)</f>
        <v>19.67141244241779</v>
      </c>
      <c r="I81" s="4">
        <f t="shared" si="31"/>
        <v>7.6121376403539352E-21</v>
      </c>
      <c r="J81" s="3">
        <f t="shared" si="32"/>
        <v>1.5752517158747155</v>
      </c>
    </row>
    <row r="82" spans="3:14" x14ac:dyDescent="0.2">
      <c r="C82">
        <v>0.98</v>
      </c>
      <c r="D82">
        <v>-299.96606577130802</v>
      </c>
      <c r="E82">
        <v>28.277169774341399</v>
      </c>
      <c r="F82">
        <v>1.57568941555345</v>
      </c>
      <c r="G82">
        <v>7850</v>
      </c>
      <c r="H82">
        <f t="shared" ref="H82:H86" si="34">G82^(1/3)</f>
        <v>19.874210508834469</v>
      </c>
      <c r="I82" s="4">
        <f>G82*(10^-24)</f>
        <v>7.8500000000000003E-21</v>
      </c>
      <c r="J82" s="3">
        <f>$Q$62/I82</f>
        <v>1.5275201120308337</v>
      </c>
    </row>
    <row r="83" spans="3:14" x14ac:dyDescent="0.2">
      <c r="C83">
        <v>0.99</v>
      </c>
      <c r="D83">
        <v>-298.40803722455701</v>
      </c>
      <c r="E83">
        <v>28.2787984054562</v>
      </c>
      <c r="F83">
        <v>0.348174667983083</v>
      </c>
      <c r="G83">
        <f>G$60*(C83/C$60)^3</f>
        <v>8092.7665662266554</v>
      </c>
      <c r="H83">
        <f t="shared" si="34"/>
        <v>20.077008575251146</v>
      </c>
      <c r="I83" s="4">
        <f t="shared" ref="I83" si="35">G83*(10^-24)</f>
        <v>8.0927665662266563E-21</v>
      </c>
      <c r="J83" s="3">
        <f t="shared" ref="J83:J86" si="36">$Q$62/I83</f>
        <v>1.4816976099970469</v>
      </c>
      <c r="K83">
        <f>(J83-J84)/(F83-F84)*(0-F84)+J84</f>
        <v>1.4674163249166168</v>
      </c>
      <c r="L83">
        <f>(G83-G84)/(F83-F84)*(0-F84)+G84</f>
        <v>8173.1560311267931</v>
      </c>
      <c r="M83">
        <f>L83^(1/3)</f>
        <v>20.143267956671746</v>
      </c>
      <c r="N83">
        <f>(D83-D84)/(F83-F84)*(0-F84)+D84</f>
        <v>-297.94595742968426</v>
      </c>
    </row>
    <row r="84" spans="3:14" x14ac:dyDescent="0.2">
      <c r="C84">
        <v>1</v>
      </c>
      <c r="D84">
        <v>-296.98413443006598</v>
      </c>
      <c r="E84">
        <v>28.279676154743999</v>
      </c>
      <c r="F84">
        <v>-0.72472851500204505</v>
      </c>
      <c r="G84">
        <f t="shared" ref="G84:G86" si="37">G$60*(C84/C$60)^3</f>
        <v>8340.487381958199</v>
      </c>
      <c r="H84">
        <f t="shared" si="34"/>
        <v>20.279806641667825</v>
      </c>
      <c r="I84" s="4">
        <f>G84*(10^-24)</f>
        <v>8.3404873819581998E-21</v>
      </c>
      <c r="J84" s="3">
        <f t="shared" si="36"/>
        <v>1.437689709282524</v>
      </c>
    </row>
    <row r="85" spans="3:14" x14ac:dyDescent="0.2">
      <c r="C85">
        <v>1.01</v>
      </c>
      <c r="D85">
        <v>-295.47995471658402</v>
      </c>
      <c r="E85">
        <v>28.279897114592899</v>
      </c>
      <c r="F85">
        <v>-1.6826686084404601</v>
      </c>
      <c r="G85">
        <f t="shared" si="37"/>
        <v>8593.2124901189109</v>
      </c>
      <c r="H85">
        <f t="shared" si="34"/>
        <v>20.482604708084509</v>
      </c>
      <c r="I85" s="4">
        <f t="shared" ref="I85" si="38">G85*(10^-24)</f>
        <v>8.5932124901189123E-21</v>
      </c>
      <c r="J85" s="3">
        <f t="shared" si="36"/>
        <v>1.3954074676065777</v>
      </c>
    </row>
    <row r="86" spans="3:14" x14ac:dyDescent="0.2">
      <c r="C86">
        <v>1.02</v>
      </c>
      <c r="D86">
        <v>-293.46885087061099</v>
      </c>
      <c r="E86">
        <v>28.276687745617501</v>
      </c>
      <c r="F86">
        <v>-2.1451027085378001</v>
      </c>
      <c r="G86">
        <f t="shared" si="37"/>
        <v>8850.9919336330968</v>
      </c>
      <c r="H86">
        <f t="shared" si="34"/>
        <v>20.685402774501185</v>
      </c>
      <c r="I86" s="4">
        <f>G86*(10^-24)</f>
        <v>8.850991933633098E-21</v>
      </c>
      <c r="J86" s="3">
        <f t="shared" si="36"/>
        <v>1.3547671232053697</v>
      </c>
    </row>
    <row r="88" spans="3:14" x14ac:dyDescent="0.2">
      <c r="C88" t="s">
        <v>8</v>
      </c>
    </row>
    <row r="90" spans="3:14" x14ac:dyDescent="0.2">
      <c r="C90" t="s">
        <v>9</v>
      </c>
      <c r="G90" t="s">
        <v>1</v>
      </c>
      <c r="H90" t="s">
        <v>4</v>
      </c>
      <c r="I90" t="s">
        <v>17</v>
      </c>
      <c r="J90" t="s">
        <v>20</v>
      </c>
      <c r="L90" t="s">
        <v>47</v>
      </c>
      <c r="M90" t="s">
        <v>48</v>
      </c>
      <c r="N90" t="s">
        <v>75</v>
      </c>
    </row>
    <row r="91" spans="3:14" x14ac:dyDescent="0.2">
      <c r="C91">
        <v>0.95</v>
      </c>
      <c r="D91">
        <v>-307.64757190569298</v>
      </c>
      <c r="E91">
        <v>25.7012939490162</v>
      </c>
      <c r="F91">
        <v>6.2848455768173199</v>
      </c>
      <c r="G91">
        <f t="shared" ref="G91:G92" si="39">G$60*(C91/C$60)^3</f>
        <v>7150.9253691064087</v>
      </c>
      <c r="H91">
        <f t="shared" ref="H91:H92" si="40">G91^(1/3)</f>
        <v>19.265816309584434</v>
      </c>
      <c r="I91" s="4">
        <f t="shared" ref="I91:I93" si="41">G91*(10^-24)</f>
        <v>7.1509253691064091E-21</v>
      </c>
      <c r="J91" s="3">
        <f t="shared" ref="J91:J93" si="42">$Q$62/I91</f>
        <v>1.6768505138154537</v>
      </c>
    </row>
    <row r="92" spans="3:14" x14ac:dyDescent="0.2">
      <c r="C92">
        <v>0.96</v>
      </c>
      <c r="D92">
        <v>-306.388549394677</v>
      </c>
      <c r="E92">
        <v>25.703648828287999</v>
      </c>
      <c r="F92">
        <v>3.77066941269246</v>
      </c>
      <c r="G92">
        <f t="shared" si="39"/>
        <v>7379.1294443641673</v>
      </c>
      <c r="H92">
        <f t="shared" si="40"/>
        <v>19.46861437600111</v>
      </c>
      <c r="I92" s="4">
        <f t="shared" si="41"/>
        <v>7.3791294443641688E-21</v>
      </c>
      <c r="J92" s="3">
        <f t="shared" si="42"/>
        <v>1.6249928897236285</v>
      </c>
    </row>
    <row r="93" spans="3:14" x14ac:dyDescent="0.2">
      <c r="C93">
        <v>0.97</v>
      </c>
      <c r="D93">
        <v>-305.20278674527702</v>
      </c>
      <c r="E93">
        <v>25.707261145938201</v>
      </c>
      <c r="F93">
        <v>2.04915555638493</v>
      </c>
      <c r="G93">
        <f>G$60*(C93/C$60)^3</f>
        <v>7612.1376403539343</v>
      </c>
      <c r="H93">
        <f t="shared" ref="H93" si="43">G93^(1/3)</f>
        <v>19.67141244241779</v>
      </c>
      <c r="I93" s="4">
        <f t="shared" si="41"/>
        <v>7.6121376403539352E-21</v>
      </c>
      <c r="J93" s="3">
        <f t="shared" si="42"/>
        <v>1.5752517158747155</v>
      </c>
    </row>
    <row r="94" spans="3:14" x14ac:dyDescent="0.2">
      <c r="C94">
        <v>0.98</v>
      </c>
      <c r="D94">
        <v>-303.54920635962202</v>
      </c>
      <c r="E94">
        <v>25.709827251677702</v>
      </c>
      <c r="F94">
        <v>0.443892199855348</v>
      </c>
      <c r="G94">
        <v>7850</v>
      </c>
      <c r="H94">
        <f t="shared" ref="H94:H98" si="44">G94^(1/3)</f>
        <v>19.874210508834469</v>
      </c>
      <c r="I94" s="4">
        <f>G94*(10^-24)</f>
        <v>7.8500000000000003E-21</v>
      </c>
      <c r="J94" s="3">
        <f>$Q$62/I94</f>
        <v>1.5275201120308337</v>
      </c>
      <c r="K94">
        <f>(J94-J95)/(F94-F95)*(0-F95)+J95</f>
        <v>1.5123304182075297</v>
      </c>
      <c r="L94">
        <f>(G94-G95)/(F94-F95)*(0-F95)+G95</f>
        <v>7930.474649961252</v>
      </c>
      <c r="M94">
        <f>L94^(1/3)</f>
        <v>19.941893553836952</v>
      </c>
      <c r="N94">
        <f>(D94-D95)/(F94-F95)*(0-F95)+D95</f>
        <v>-302.9121636307118</v>
      </c>
    </row>
    <row r="95" spans="3:14" x14ac:dyDescent="0.2">
      <c r="C95">
        <v>0.99</v>
      </c>
      <c r="D95">
        <v>-301.62744993183202</v>
      </c>
      <c r="E95">
        <v>25.707661307720102</v>
      </c>
      <c r="F95">
        <v>-0.89519017186750005</v>
      </c>
      <c r="G95">
        <f>G$60*(C95/C$60)^3</f>
        <v>8092.7665662266554</v>
      </c>
      <c r="H95">
        <f t="shared" si="44"/>
        <v>20.077008575251146</v>
      </c>
      <c r="I95" s="4">
        <f t="shared" ref="I95" si="45">G95*(10^-24)</f>
        <v>8.0927665662266563E-21</v>
      </c>
      <c r="J95" s="3">
        <f t="shared" ref="J95:J98" si="46">$Q$62/I95</f>
        <v>1.4816976099970469</v>
      </c>
    </row>
    <row r="96" spans="3:14" x14ac:dyDescent="0.2">
      <c r="C96">
        <v>1</v>
      </c>
      <c r="D96">
        <v>-299.754214396554</v>
      </c>
      <c r="E96">
        <v>25.705003470116299</v>
      </c>
      <c r="F96">
        <v>-1.7976992476153</v>
      </c>
      <c r="G96">
        <f t="shared" ref="G96:G98" si="47">G$60*(C96/C$60)^3</f>
        <v>8340.487381958199</v>
      </c>
      <c r="H96">
        <f t="shared" si="44"/>
        <v>20.279806641667825</v>
      </c>
      <c r="I96" s="4">
        <f>G96*(10^-24)</f>
        <v>8.3404873819581998E-21</v>
      </c>
      <c r="J96" s="3">
        <f t="shared" si="46"/>
        <v>1.437689709282524</v>
      </c>
    </row>
    <row r="97" spans="3:10" x14ac:dyDescent="0.2">
      <c r="C97">
        <v>1.01</v>
      </c>
      <c r="D97">
        <v>-298.28502045727998</v>
      </c>
      <c r="E97">
        <v>25.710923654744999</v>
      </c>
      <c r="F97">
        <v>-2.6473980706605098</v>
      </c>
      <c r="G97">
        <f t="shared" si="47"/>
        <v>8593.2124901189109</v>
      </c>
      <c r="H97">
        <f t="shared" si="44"/>
        <v>20.482604708084509</v>
      </c>
      <c r="I97" s="4">
        <f t="shared" ref="I97" si="48">G97*(10^-24)</f>
        <v>8.5932124901189123E-21</v>
      </c>
      <c r="J97" s="3">
        <f t="shared" si="46"/>
        <v>1.3954074676065777</v>
      </c>
    </row>
    <row r="98" spans="3:10" x14ac:dyDescent="0.2">
      <c r="C98">
        <v>1.02</v>
      </c>
      <c r="D98">
        <v>-296.18335889641003</v>
      </c>
      <c r="E98">
        <v>25.7103697522817</v>
      </c>
      <c r="F98">
        <v>-3.4361062649890401</v>
      </c>
      <c r="G98">
        <f t="shared" si="47"/>
        <v>8850.9919336330968</v>
      </c>
      <c r="H98">
        <f t="shared" si="44"/>
        <v>20.685402774501185</v>
      </c>
      <c r="I98" s="4">
        <f>G98*(10^-24)</f>
        <v>8.850991933633098E-21</v>
      </c>
      <c r="J98" s="3">
        <f t="shared" si="46"/>
        <v>1.3547671232053697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92"/>
  <sheetViews>
    <sheetView topLeftCell="A60" workbookViewId="0">
      <selection activeCell="N99" sqref="N99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28</v>
      </c>
    </row>
    <row r="17" spans="2:25" x14ac:dyDescent="0.2">
      <c r="H17">
        <v>74.5</v>
      </c>
      <c r="I17" t="s">
        <v>15</v>
      </c>
    </row>
    <row r="19" spans="2:25" x14ac:dyDescent="0.2">
      <c r="H19" t="s">
        <v>16</v>
      </c>
    </row>
    <row r="20" spans="2:25" x14ac:dyDescent="0.2">
      <c r="H20" t="s">
        <v>18</v>
      </c>
      <c r="I20">
        <f>100/(6.022E+23)</f>
        <v>1.6605778811026237E-22</v>
      </c>
    </row>
    <row r="21" spans="2:25" x14ac:dyDescent="0.2">
      <c r="H21" t="s">
        <v>19</v>
      </c>
      <c r="I21">
        <f>I20*H17</f>
        <v>1.2371305214214546E-20</v>
      </c>
    </row>
    <row r="27" spans="2:25" x14ac:dyDescent="0.2">
      <c r="B27" t="s">
        <v>22</v>
      </c>
      <c r="X27" t="s">
        <v>56</v>
      </c>
      <c r="Y27" t="s">
        <v>57</v>
      </c>
    </row>
    <row r="28" spans="2:25" x14ac:dyDescent="0.2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 x14ac:dyDescent="0.2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 x14ac:dyDescent="0.2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 x14ac:dyDescent="0.2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 x14ac:dyDescent="0.2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 x14ac:dyDescent="0.2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 x14ac:dyDescent="0.2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 x14ac:dyDescent="0.2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 x14ac:dyDescent="0.2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 x14ac:dyDescent="0.2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7" spans="1:28" x14ac:dyDescent="0.2">
      <c r="B57" t="s">
        <v>70</v>
      </c>
    </row>
    <row r="59" spans="1:28" x14ac:dyDescent="0.2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8" t="s">
        <v>73</v>
      </c>
    </row>
    <row r="60" spans="1:28" x14ac:dyDescent="0.2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5" si="9">F60^(1/3)</f>
        <v>19.894267011792085</v>
      </c>
      <c r="H60">
        <f>F60*(10^-24)</f>
        <v>7.8737900000000009E-21</v>
      </c>
      <c r="I60">
        <f t="shared" ref="I60:I65" si="10">I$21/H60</f>
        <v>1.5712008085324278</v>
      </c>
    </row>
    <row r="61" spans="1:28" x14ac:dyDescent="0.2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-K64*(2*0.00000165*K64-0.0327)</f>
        <v>29.889085890620112</v>
      </c>
      <c r="Q61" t="s">
        <v>74</v>
      </c>
      <c r="W61">
        <v>29.889085890620112</v>
      </c>
    </row>
    <row r="62" spans="1:28" x14ac:dyDescent="0.2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-K72*(2*0.00000208*K72-0.0395)</f>
        <v>32.448171240890467</v>
      </c>
      <c r="Q62" t="s">
        <v>74</v>
      </c>
      <c r="W62">
        <v>32.448171240890467</v>
      </c>
    </row>
    <row r="63" spans="1:28" x14ac:dyDescent="0.2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-K81*(2*0.0000018*K81-0.0349)</f>
        <v>39.304363306031064</v>
      </c>
      <c r="Q63" t="s">
        <v>74</v>
      </c>
      <c r="W63">
        <v>39.304363306031064</v>
      </c>
    </row>
    <row r="64" spans="1:28" x14ac:dyDescent="0.2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1.3916035758007606</v>
      </c>
      <c r="K64">
        <f>(F64-F65)/(E64-E65)*(0-E65)+F65</f>
        <v>8890.3073765147765</v>
      </c>
      <c r="L64">
        <f>K64^(1/3)</f>
        <v>20.715985207132736</v>
      </c>
      <c r="M64">
        <f>(C64-C65)/(E64-E65)*(0-E65)+C65</f>
        <v>-274.92576548399416</v>
      </c>
      <c r="O64">
        <v>1000</v>
      </c>
      <c r="P64">
        <f>-K89*(2*0.0000027*K89-0.0496)</f>
        <v>44.675055680762085</v>
      </c>
      <c r="Q64" t="s">
        <v>74</v>
      </c>
      <c r="W64">
        <v>44.675055680762085</v>
      </c>
    </row>
    <row r="65" spans="2:23" x14ac:dyDescent="0.2">
      <c r="B65">
        <v>1.03</v>
      </c>
      <c r="C65">
        <v>-273.137625238</v>
      </c>
      <c r="D65">
        <v>33.424700199999997</v>
      </c>
      <c r="E65">
        <v>-0.78755700000000095</v>
      </c>
      <c r="F65">
        <f t="shared" ref="F65" si="13">F$60*(B65/B$60)^3</f>
        <v>9141.4960234787377</v>
      </c>
      <c r="G65">
        <f t="shared" si="9"/>
        <v>20.909280634842695</v>
      </c>
      <c r="H65">
        <f t="shared" ref="H65" si="14">F65*(10^-24)</f>
        <v>9.1414960234787386E-21</v>
      </c>
      <c r="I65">
        <f t="shared" si="10"/>
        <v>1.3533129787991445</v>
      </c>
    </row>
    <row r="67" spans="2:23" x14ac:dyDescent="0.2">
      <c r="B67" t="s">
        <v>22</v>
      </c>
    </row>
    <row r="68" spans="2:23" x14ac:dyDescent="0.2">
      <c r="V68" t="s">
        <v>56</v>
      </c>
      <c r="W68" t="s">
        <v>57</v>
      </c>
    </row>
    <row r="69" spans="2:23" x14ac:dyDescent="0.2">
      <c r="B69" t="s">
        <v>9</v>
      </c>
      <c r="F69" t="s">
        <v>1</v>
      </c>
      <c r="G69" t="s">
        <v>4</v>
      </c>
      <c r="H69" t="s">
        <v>17</v>
      </c>
      <c r="I69" t="s">
        <v>20</v>
      </c>
      <c r="J69" t="s">
        <v>46</v>
      </c>
      <c r="K69" t="s">
        <v>47</v>
      </c>
      <c r="L69" t="s">
        <v>48</v>
      </c>
      <c r="M69" t="s">
        <v>75</v>
      </c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3" x14ac:dyDescent="0.2">
      <c r="B70">
        <v>0.98</v>
      </c>
      <c r="C70">
        <v>-284.32273995999998</v>
      </c>
      <c r="D70">
        <v>30.851092999999999</v>
      </c>
      <c r="E70">
        <v>3.9095499999999999</v>
      </c>
      <c r="F70">
        <v>7873.79</v>
      </c>
      <c r="G70">
        <f>F70^(1/3)</f>
        <v>19.894267011792085</v>
      </c>
      <c r="H70">
        <f>F70*(10^-24)</f>
        <v>7.8737900000000009E-21</v>
      </c>
      <c r="I70">
        <f>I$21/H70</f>
        <v>1.5712008085324278</v>
      </c>
    </row>
    <row r="71" spans="2:23" x14ac:dyDescent="0.2">
      <c r="B71">
        <v>0.99</v>
      </c>
      <c r="C71">
        <v>-282.82247407</v>
      </c>
      <c r="D71">
        <v>30.852569599999999</v>
      </c>
      <c r="E71">
        <v>2.5823589999999998</v>
      </c>
      <c r="F71">
        <f>F$60*(B71/B$60)^3</f>
        <v>8117.2922880878696</v>
      </c>
      <c r="G71">
        <f>F71^(1/3)</f>
        <v>20.097269736402204</v>
      </c>
      <c r="H71">
        <f t="shared" ref="H71:H74" si="15">F71*(10^-24)</f>
        <v>8.1172922880878705E-21</v>
      </c>
      <c r="I71">
        <f>I$21/H71</f>
        <v>1.5240679742885987</v>
      </c>
      <c r="O71">
        <v>1300</v>
      </c>
      <c r="P71">
        <v>1.3916035758007606</v>
      </c>
      <c r="Q71">
        <v>8890.3073765147765</v>
      </c>
      <c r="R71">
        <v>20.715985207132736</v>
      </c>
      <c r="S71">
        <v>-274.92576548399416</v>
      </c>
      <c r="T71">
        <v>33.367818791756477</v>
      </c>
      <c r="U71">
        <f>S71+T71</f>
        <v>-241.55794669223769</v>
      </c>
      <c r="V71">
        <f>(U71-U72)/(O71-O72)</f>
        <v>7.3680289091354892E-2</v>
      </c>
      <c r="W71">
        <f>V71*(1.602*10^-19)*(6.022*10^23)/100</f>
        <v>71.081172685483878</v>
      </c>
    </row>
    <row r="72" spans="2:23" x14ac:dyDescent="0.2">
      <c r="B72">
        <v>1</v>
      </c>
      <c r="C72">
        <v>-280.77733111399999</v>
      </c>
      <c r="D72">
        <v>30.8546193</v>
      </c>
      <c r="E72">
        <v>1.259655</v>
      </c>
      <c r="F72">
        <f t="shared" ref="F72:F74" si="16">F$60*(B72/B$60)^3</f>
        <v>8365.7638398966428</v>
      </c>
      <c r="G72">
        <f>F72^(1/3)</f>
        <v>20.30027246101233</v>
      </c>
      <c r="H72">
        <f t="shared" si="15"/>
        <v>8.365763839896644E-21</v>
      </c>
      <c r="I72">
        <f>I$21/H72</f>
        <v>1.4788016313842525</v>
      </c>
      <c r="J72">
        <f>(I72-I73)/(E72-E73)*(0-E73)+I73</f>
        <v>1.4408753872495739</v>
      </c>
      <c r="K72">
        <f>(F72-F73)/(E72-E73)*(0-E73)+F73</f>
        <v>8586.8184808727092</v>
      </c>
      <c r="L72">
        <f>K72^(1/3)</f>
        <v>20.477523237858925</v>
      </c>
      <c r="M72">
        <f>(C72-C73)/(E72-E73)*(0-E73)+C73</f>
        <v>-279.73143503637317</v>
      </c>
      <c r="O72">
        <v>1200</v>
      </c>
      <c r="P72">
        <v>1.4408753872495739</v>
      </c>
      <c r="Q72">
        <v>8586.8184808727092</v>
      </c>
      <c r="R72">
        <v>20.477523237858925</v>
      </c>
      <c r="S72">
        <v>-279.73143503637317</v>
      </c>
      <c r="T72">
        <v>30.805459434999989</v>
      </c>
      <c r="U72">
        <f t="shared" ref="U72:U74" si="17">S72+T72</f>
        <v>-248.92597560137318</v>
      </c>
      <c r="V72">
        <f>(U72-U73)/(O72-O73)</f>
        <v>5.9492183616645489E-2</v>
      </c>
      <c r="W72">
        <f>V72*(1.602*10^-19)*(6.022*10^23)/100</f>
        <v>57.393561144258136</v>
      </c>
    </row>
    <row r="73" spans="2:23" x14ac:dyDescent="0.2">
      <c r="B73">
        <v>1.01</v>
      </c>
      <c r="C73">
        <v>-279.577965871</v>
      </c>
      <c r="D73">
        <v>30.8534522</v>
      </c>
      <c r="E73">
        <v>-0.184835</v>
      </c>
      <c r="F73">
        <f t="shared" si="16"/>
        <v>8619.2548500093471</v>
      </c>
      <c r="G73">
        <f>F73^(1/3)</f>
        <v>20.503275185622442</v>
      </c>
      <c r="H73">
        <f t="shared" si="15"/>
        <v>8.6192548500093485E-21</v>
      </c>
      <c r="I73">
        <f>I$21/H73</f>
        <v>1.4353102941608842</v>
      </c>
      <c r="O73">
        <v>1100</v>
      </c>
      <c r="P73">
        <v>1.47400428443311</v>
      </c>
      <c r="Q73">
        <v>8393.7253697585675</v>
      </c>
      <c r="R73">
        <v>20.322864358571337</v>
      </c>
      <c r="S73">
        <v>-283.32445425495985</v>
      </c>
      <c r="T73">
        <v>28.449260291922123</v>
      </c>
      <c r="U73">
        <f t="shared" si="17"/>
        <v>-254.87519396303773</v>
      </c>
      <c r="V73">
        <f t="shared" ref="V73" si="18">(U73-U74)/(O73-O74)</f>
        <v>7.6101840927695147E-2</v>
      </c>
      <c r="W73">
        <f t="shared" ref="W73" si="19">V73*(1.602*10^-19)*(6.022*10^23)/100</f>
        <v>73.417302827866138</v>
      </c>
    </row>
    <row r="74" spans="2:23" x14ac:dyDescent="0.2">
      <c r="B74">
        <v>1.02</v>
      </c>
      <c r="C74">
        <v>-277.64169196300003</v>
      </c>
      <c r="D74">
        <v>30.849648699999999</v>
      </c>
      <c r="E74">
        <v>-0.62998700000000096</v>
      </c>
      <c r="F74">
        <f t="shared" si="16"/>
        <v>8877.8155130090363</v>
      </c>
      <c r="G74">
        <f>F74^(1/3)</f>
        <v>20.706277910232568</v>
      </c>
      <c r="H74">
        <f t="shared" si="15"/>
        <v>8.8778155130090378E-21</v>
      </c>
      <c r="I74">
        <f>I$21/H74</f>
        <v>1.3935078056179868</v>
      </c>
      <c r="O74">
        <v>1000</v>
      </c>
      <c r="P74">
        <v>1.5139336638162888</v>
      </c>
      <c r="Q74">
        <v>8172.9205471431196</v>
      </c>
      <c r="R74">
        <v>20.143074499679901</v>
      </c>
      <c r="S74">
        <v>-288.14986297230081</v>
      </c>
      <c r="T74">
        <v>25.664484916493581</v>
      </c>
      <c r="U74">
        <f t="shared" si="17"/>
        <v>-262.48537805580725</v>
      </c>
    </row>
    <row r="76" spans="2:23" x14ac:dyDescent="0.2">
      <c r="B76" t="s">
        <v>11</v>
      </c>
      <c r="Q76" t="s">
        <v>79</v>
      </c>
    </row>
    <row r="77" spans="2:23" x14ac:dyDescent="0.2">
      <c r="Q77">
        <f>Q71/200</f>
        <v>44.451536882573883</v>
      </c>
    </row>
    <row r="78" spans="2:23" x14ac:dyDescent="0.2">
      <c r="B78" t="s">
        <v>9</v>
      </c>
      <c r="F78" t="s">
        <v>1</v>
      </c>
      <c r="G78" t="s">
        <v>4</v>
      </c>
      <c r="H78" t="s">
        <v>17</v>
      </c>
      <c r="I78" t="s">
        <v>20</v>
      </c>
      <c r="J78" t="s">
        <v>46</v>
      </c>
      <c r="K78" t="s">
        <v>47</v>
      </c>
      <c r="L78" t="s">
        <v>48</v>
      </c>
      <c r="M78" t="s">
        <v>75</v>
      </c>
      <c r="Q78">
        <f t="shared" ref="Q78:Q80" si="20">Q72/200</f>
        <v>42.934092404363547</v>
      </c>
    </row>
    <row r="79" spans="2:23" x14ac:dyDescent="0.2">
      <c r="B79">
        <v>0.98</v>
      </c>
      <c r="C79">
        <v>-286.28124569099998</v>
      </c>
      <c r="D79">
        <v>28.2800963</v>
      </c>
      <c r="E79">
        <v>2.8743609999999999</v>
      </c>
      <c r="F79">
        <v>7873.79</v>
      </c>
      <c r="G79">
        <f>F79^(1/3)</f>
        <v>19.894267011792085</v>
      </c>
      <c r="H79">
        <f>F79*(10^-24)</f>
        <v>7.8737900000000009E-21</v>
      </c>
      <c r="I79">
        <f>I$21/H79</f>
        <v>1.5712008085324278</v>
      </c>
      <c r="Q79">
        <f t="shared" si="20"/>
        <v>41.968626848792837</v>
      </c>
    </row>
    <row r="80" spans="2:23" x14ac:dyDescent="0.2">
      <c r="B80">
        <v>0.99</v>
      </c>
      <c r="C80">
        <v>-285.51752576799998</v>
      </c>
      <c r="D80">
        <v>28.281800100000002</v>
      </c>
      <c r="E80">
        <v>1.3137730000000001</v>
      </c>
      <c r="F80">
        <f>F$60*(B80/B$60)^3</f>
        <v>8117.2922880878696</v>
      </c>
      <c r="G80">
        <f>F80^(1/3)</f>
        <v>20.097269736402204</v>
      </c>
      <c r="H80">
        <f t="shared" ref="H80:H83" si="21">F80*(10^-24)</f>
        <v>8.1172922880878705E-21</v>
      </c>
      <c r="I80">
        <f>I$21/H80</f>
        <v>1.5240679742885987</v>
      </c>
      <c r="Q80">
        <f t="shared" si="20"/>
        <v>40.8646027357156</v>
      </c>
    </row>
    <row r="81" spans="2:13" x14ac:dyDescent="0.2">
      <c r="B81">
        <v>1</v>
      </c>
      <c r="C81">
        <v>-283.48143266800002</v>
      </c>
      <c r="D81">
        <v>28.280821499999998</v>
      </c>
      <c r="E81">
        <v>0.128527</v>
      </c>
      <c r="F81">
        <f t="shared" ref="F81:F83" si="22">F$60*(B81/B$60)^3</f>
        <v>8365.7638398966428</v>
      </c>
      <c r="G81">
        <f>F81^(1/3)</f>
        <v>20.30027246101233</v>
      </c>
      <c r="H81">
        <f t="shared" si="21"/>
        <v>8.365763839896644E-21</v>
      </c>
      <c r="I81">
        <f>I$21/H81</f>
        <v>1.4788016313842525</v>
      </c>
      <c r="J81">
        <f>(I81-I82)/(E81-E82)*(0-E82)+I82</f>
        <v>1.47400428443311</v>
      </c>
      <c r="K81">
        <f>(F81-F82)/(E81-E82)*(0-E82)+F82</f>
        <v>8393.7253697585675</v>
      </c>
      <c r="L81">
        <f>K81^(1/3)</f>
        <v>20.322864358571337</v>
      </c>
      <c r="M81">
        <f>(C81-C82)/(E81-E82)*(0-E82)+C82</f>
        <v>-283.32445425495985</v>
      </c>
    </row>
    <row r="82" spans="2:13" x14ac:dyDescent="0.2">
      <c r="B82">
        <v>1.01</v>
      </c>
      <c r="C82">
        <v>-282.058312521</v>
      </c>
      <c r="D82">
        <v>28.2829686</v>
      </c>
      <c r="E82">
        <v>-1.0366610000000001</v>
      </c>
      <c r="F82">
        <f t="shared" si="22"/>
        <v>8619.2548500093471</v>
      </c>
      <c r="G82">
        <f>F82^(1/3)</f>
        <v>20.503275185622442</v>
      </c>
      <c r="H82">
        <f t="shared" si="21"/>
        <v>8.6192548500093485E-21</v>
      </c>
      <c r="I82">
        <f>I$21/H82</f>
        <v>1.4353102941608842</v>
      </c>
    </row>
    <row r="83" spans="2:13" x14ac:dyDescent="0.2">
      <c r="B83">
        <v>1.02</v>
      </c>
      <c r="C83">
        <v>-280.34616001299997</v>
      </c>
      <c r="D83">
        <v>28.285542299999999</v>
      </c>
      <c r="E83">
        <v>-1.8468869999999999</v>
      </c>
      <c r="F83">
        <f t="shared" si="22"/>
        <v>8877.8155130090363</v>
      </c>
      <c r="G83">
        <f>F83^(1/3)</f>
        <v>20.706277910232568</v>
      </c>
      <c r="H83">
        <f t="shared" si="21"/>
        <v>8.8778155130090378E-21</v>
      </c>
      <c r="I83">
        <f>I$21/H83</f>
        <v>1.3935078056179868</v>
      </c>
    </row>
    <row r="85" spans="2:13" x14ac:dyDescent="0.2">
      <c r="B85" t="s">
        <v>8</v>
      </c>
    </row>
    <row r="87" spans="2:13" x14ac:dyDescent="0.2">
      <c r="B87" t="s">
        <v>9</v>
      </c>
      <c r="F87" t="s">
        <v>1</v>
      </c>
      <c r="G87" t="s">
        <v>4</v>
      </c>
      <c r="H87" t="s">
        <v>17</v>
      </c>
      <c r="I87" t="s">
        <v>20</v>
      </c>
      <c r="J87" t="s">
        <v>46</v>
      </c>
      <c r="K87" t="s">
        <v>47</v>
      </c>
      <c r="L87" t="s">
        <v>48</v>
      </c>
      <c r="M87" t="s">
        <v>75</v>
      </c>
    </row>
    <row r="88" spans="2:13" x14ac:dyDescent="0.2">
      <c r="B88">
        <v>0.98</v>
      </c>
      <c r="C88">
        <v>-289.895502162328</v>
      </c>
      <c r="D88">
        <v>25.711910558605101</v>
      </c>
      <c r="E88">
        <v>1.81373510788134</v>
      </c>
      <c r="F88">
        <v>7873.79</v>
      </c>
      <c r="G88">
        <f>F88^(1/3)</f>
        <v>19.894267011792085</v>
      </c>
      <c r="H88">
        <f>F88*(10^-24)</f>
        <v>7.8737900000000009E-21</v>
      </c>
      <c r="I88">
        <f>I$21/H88</f>
        <v>1.5712008085324278</v>
      </c>
    </row>
    <row r="89" spans="2:13" x14ac:dyDescent="0.2">
      <c r="B89">
        <v>0.99</v>
      </c>
      <c r="C89">
        <v>-288.49440857785601</v>
      </c>
      <c r="D89">
        <v>25.707800748095998</v>
      </c>
      <c r="E89">
        <v>0.27705190078450698</v>
      </c>
      <c r="F89">
        <f>F$60*(B89/B$60)^3</f>
        <v>8117.2922880878696</v>
      </c>
      <c r="G89">
        <f>F89^(1/3)</f>
        <v>20.097269736402204</v>
      </c>
      <c r="H89">
        <f t="shared" ref="H89:H92" si="23">F89*(10^-24)</f>
        <v>8.1172922880878705E-21</v>
      </c>
      <c r="I89">
        <f>I$21/H89</f>
        <v>1.5240679742885987</v>
      </c>
      <c r="J89">
        <f>(I89-I90)/(E89-E90)*(0-E90)+I90</f>
        <v>1.5139336638162888</v>
      </c>
      <c r="K89">
        <f>(F89-F90)/(E89-E90)*(0-E90)+F90</f>
        <v>8172.9205471431196</v>
      </c>
      <c r="L89">
        <f>K89^(1/3)</f>
        <v>20.143074499679901</v>
      </c>
      <c r="M89">
        <f>(C89-C90)/(E89-E90)*(0-E90)+C90</f>
        <v>-288.14986297230081</v>
      </c>
    </row>
    <row r="90" spans="2:13" x14ac:dyDescent="0.2">
      <c r="B90">
        <v>1</v>
      </c>
      <c r="C90">
        <v>-286.95544649751901</v>
      </c>
      <c r="D90">
        <v>25.713207401227301</v>
      </c>
      <c r="E90">
        <v>-0.96043992241142895</v>
      </c>
      <c r="F90">
        <f t="shared" ref="F90:F92" si="24">F$60*(B90/B$60)^3</f>
        <v>8365.7638398966428</v>
      </c>
      <c r="G90">
        <f>F90^(1/3)</f>
        <v>20.30027246101233</v>
      </c>
      <c r="H90">
        <f t="shared" si="23"/>
        <v>8.365763839896644E-21</v>
      </c>
      <c r="I90">
        <f>I$21/H90</f>
        <v>1.4788016313842525</v>
      </c>
    </row>
    <row r="91" spans="2:13" x14ac:dyDescent="0.2">
      <c r="B91">
        <v>1.01</v>
      </c>
      <c r="C91">
        <v>-285.150214558355</v>
      </c>
      <c r="D91">
        <v>25.7114835777008</v>
      </c>
      <c r="E91">
        <v>-1.9138847976764899</v>
      </c>
      <c r="F91">
        <f t="shared" si="24"/>
        <v>8619.2548500093471</v>
      </c>
      <c r="G91">
        <f>F91^(1/3)</f>
        <v>20.503275185622442</v>
      </c>
      <c r="H91">
        <f t="shared" si="23"/>
        <v>8.6192548500093485E-21</v>
      </c>
      <c r="I91">
        <f>I$21/H91</f>
        <v>1.4353102941608842</v>
      </c>
    </row>
    <row r="92" spans="2:13" x14ac:dyDescent="0.2">
      <c r="B92">
        <v>1.02</v>
      </c>
      <c r="C92">
        <v>-283.39228025366998</v>
      </c>
      <c r="D92">
        <v>25.7081697082312</v>
      </c>
      <c r="E92">
        <v>-2.7449453631814298</v>
      </c>
      <c r="F92">
        <f t="shared" si="24"/>
        <v>8877.8155130090363</v>
      </c>
      <c r="G92">
        <f>F92^(1/3)</f>
        <v>20.706277910232568</v>
      </c>
      <c r="H92">
        <f t="shared" si="23"/>
        <v>8.8778155130090378E-21</v>
      </c>
      <c r="I92">
        <f>I$21/H92</f>
        <v>1.3935078056179868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 x14ac:dyDescent="0.2"/>
  <sheetData>
    <row r="4" spans="2:9" x14ac:dyDescent="0.2">
      <c r="C4" t="s">
        <v>38</v>
      </c>
    </row>
    <row r="5" spans="2:9" x14ac:dyDescent="0.2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1.3963871898364497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0.5</v>
      </c>
      <c r="F10">
        <v>1.4629347802252413</v>
      </c>
    </row>
    <row r="11" spans="2:6" x14ac:dyDescent="0.2">
      <c r="B11">
        <v>1</v>
      </c>
      <c r="C11">
        <v>1.5236449999999999</v>
      </c>
      <c r="E11">
        <v>0.6</v>
      </c>
      <c r="F11">
        <v>1.4680010534024222</v>
      </c>
    </row>
    <row r="12" spans="2:6" x14ac:dyDescent="0.2">
      <c r="E12">
        <v>0.7</v>
      </c>
      <c r="F12">
        <v>1.4766288347478023</v>
      </c>
    </row>
    <row r="13" spans="2:6" x14ac:dyDescent="0.2">
      <c r="E13">
        <v>0.8</v>
      </c>
      <c r="F13">
        <v>1.4790417303313075</v>
      </c>
    </row>
    <row r="14" spans="2:6" x14ac:dyDescent="0.2">
      <c r="B14" s="2"/>
      <c r="C14" s="2"/>
      <c r="E14">
        <v>0.93</v>
      </c>
      <c r="F14">
        <v>1.4883139644823382</v>
      </c>
    </row>
    <row r="15" spans="2:6" x14ac:dyDescent="0.2">
      <c r="E15">
        <v>1</v>
      </c>
      <c r="F15">
        <v>1.5004528160009838</v>
      </c>
    </row>
    <row r="16" spans="2:6" x14ac:dyDescent="0.2">
      <c r="B16" s="2"/>
      <c r="C16" s="2"/>
    </row>
    <row r="17" spans="2:15" x14ac:dyDescent="0.2">
      <c r="B17" s="2"/>
      <c r="C17" s="2"/>
    </row>
    <row r="18" spans="2:15" x14ac:dyDescent="0.2">
      <c r="D18" t="s">
        <v>61</v>
      </c>
    </row>
    <row r="19" spans="2:15" x14ac:dyDescent="0.2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 x14ac:dyDescent="0.2">
      <c r="D30" t="s">
        <v>62</v>
      </c>
    </row>
    <row r="31" spans="2:15" x14ac:dyDescent="0.2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 x14ac:dyDescent="0.2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 x14ac:dyDescent="0.2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 x14ac:dyDescent="0.2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 x14ac:dyDescent="0.2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 x14ac:dyDescent="0.2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 x14ac:dyDescent="0.2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 x14ac:dyDescent="0.2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 x14ac:dyDescent="0.2">
      <c r="D39">
        <v>700</v>
      </c>
      <c r="I39">
        <v>-420.89764256999996</v>
      </c>
    </row>
    <row r="41" spans="3:15" x14ac:dyDescent="0.2">
      <c r="D41" t="s">
        <v>63</v>
      </c>
    </row>
    <row r="42" spans="3:15" x14ac:dyDescent="0.2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 x14ac:dyDescent="0.2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 x14ac:dyDescent="0.2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 x14ac:dyDescent="0.2">
      <c r="D46" t="s">
        <v>66</v>
      </c>
    </row>
    <row r="47" spans="3:15" x14ac:dyDescent="0.2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 x14ac:dyDescent="0.2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 x14ac:dyDescent="0.2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 x14ac:dyDescent="0.2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 x14ac:dyDescent="0.2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 x14ac:dyDescent="0.2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 x14ac:dyDescent="0.2">
      <c r="D56" t="s">
        <v>64</v>
      </c>
    </row>
    <row r="57" spans="3:15" x14ac:dyDescent="0.2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 x14ac:dyDescent="0.2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 x14ac:dyDescent="0.2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 x14ac:dyDescent="0.2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 x14ac:dyDescent="0.2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 x14ac:dyDescent="0.2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 x14ac:dyDescent="0.2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N78"/>
  <sheetViews>
    <sheetView topLeftCell="A30" zoomScaleNormal="100" workbookViewId="0">
      <selection activeCell="H64" sqref="H64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1.4007728319496699</v>
      </c>
    </row>
    <row r="6" spans="2:6" x14ac:dyDescent="0.2">
      <c r="B6" s="5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2"/>
      <c r="C14" s="2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14" x14ac:dyDescent="0.2">
      <c r="C19" t="s">
        <v>61</v>
      </c>
    </row>
    <row r="20" spans="3:14" x14ac:dyDescent="0.2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1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14" x14ac:dyDescent="0.2">
      <c r="C22">
        <v>1300</v>
      </c>
      <c r="D22">
        <v>1.3175260467352412</v>
      </c>
      <c r="E22">
        <v>1.3270076807103106</v>
      </c>
      <c r="F22">
        <v>1.3420379371587519</v>
      </c>
      <c r="G22">
        <v>1.3448885283913488</v>
      </c>
      <c r="H22">
        <v>1.3696894604993008</v>
      </c>
      <c r="I22">
        <v>1.3591645030138095</v>
      </c>
      <c r="J22">
        <v>1.3755852140966309</v>
      </c>
      <c r="K22">
        <v>1.3822449147916023</v>
      </c>
      <c r="L22">
        <v>1.3837228588622408</v>
      </c>
      <c r="M22">
        <v>1.3929197774776341</v>
      </c>
      <c r="N22">
        <v>1.3916035758007606</v>
      </c>
    </row>
    <row r="23" spans="3:14" x14ac:dyDescent="0.2">
      <c r="C23">
        <v>1200</v>
      </c>
      <c r="D23">
        <v>1.3491477869220927</v>
      </c>
      <c r="E23">
        <v>1.3556039060366873</v>
      </c>
      <c r="F23">
        <v>1.3773808491318988</v>
      </c>
      <c r="G23">
        <v>1.3856020129745559</v>
      </c>
      <c r="H23">
        <v>1.3964481211350457</v>
      </c>
      <c r="I23">
        <v>1.3989391357910628</v>
      </c>
      <c r="J23">
        <v>1.414954227755773</v>
      </c>
      <c r="K23">
        <v>1.4169311866074583</v>
      </c>
      <c r="L23">
        <v>1.4259255978529672</v>
      </c>
      <c r="M23">
        <v>1.436288942429111</v>
      </c>
      <c r="N23">
        <v>1.4408753872495739</v>
      </c>
    </row>
    <row r="24" spans="3:14" x14ac:dyDescent="0.2">
      <c r="C24">
        <v>1100</v>
      </c>
      <c r="D24">
        <v>1.3849097832069701</v>
      </c>
      <c r="E24">
        <v>1.3907519537120387</v>
      </c>
      <c r="F24">
        <v>1.4091562216540066</v>
      </c>
      <c r="G24">
        <v>1.417577309498123</v>
      </c>
      <c r="H24">
        <v>1.4333194626522601</v>
      </c>
      <c r="I24">
        <v>1.443550068284535</v>
      </c>
      <c r="J24">
        <v>1.444326251883467</v>
      </c>
      <c r="K24">
        <v>1.4553572502865408</v>
      </c>
      <c r="L24">
        <v>1.4720257021964585</v>
      </c>
      <c r="M24">
        <v>1.4674163249166168</v>
      </c>
      <c r="N24">
        <v>1.47400428443311</v>
      </c>
    </row>
    <row r="25" spans="3:14" x14ac:dyDescent="0.2">
      <c r="C25">
        <v>1000</v>
      </c>
      <c r="D25">
        <v>1.41663588069237</v>
      </c>
      <c r="E25">
        <v>1.4266960273945462</v>
      </c>
      <c r="F25">
        <v>1.440994620726382</v>
      </c>
      <c r="G25">
        <v>1.4641592242016661</v>
      </c>
      <c r="H25">
        <v>1.4669855961842322</v>
      </c>
      <c r="I25">
        <v>1.4796032815210238</v>
      </c>
      <c r="J25">
        <v>1.4932364293102007</v>
      </c>
      <c r="K25">
        <v>1.4946016442378012</v>
      </c>
      <c r="L25">
        <v>1.5139492968857877</v>
      </c>
      <c r="M25">
        <v>1.5123304182075297</v>
      </c>
      <c r="N25">
        <v>1.5139336638162888</v>
      </c>
    </row>
    <row r="27" spans="3:14" x14ac:dyDescent="0.2">
      <c r="C27">
        <v>1050</v>
      </c>
      <c r="D27">
        <f>AVERAGE(D24:D25)</f>
        <v>1.4007728319496699</v>
      </c>
      <c r="E27">
        <f t="shared" ref="E27:N27" si="0">AVERAGE(E24:E25)</f>
        <v>1.4087239905532924</v>
      </c>
      <c r="F27">
        <f t="shared" si="0"/>
        <v>1.4250754211901944</v>
      </c>
      <c r="G27">
        <f t="shared" si="0"/>
        <v>1.4408682668498947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1.4749794472621711</v>
      </c>
      <c r="L27">
        <f t="shared" si="0"/>
        <v>1.492987499541123</v>
      </c>
      <c r="M27">
        <f t="shared" si="0"/>
        <v>1.4898733715620733</v>
      </c>
      <c r="N27">
        <f t="shared" si="0"/>
        <v>1.4939689741246993</v>
      </c>
    </row>
    <row r="29" spans="3:14" x14ac:dyDescent="0.2">
      <c r="C29" t="s">
        <v>80</v>
      </c>
    </row>
    <row r="30" spans="3:14" x14ac:dyDescent="0.2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1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14" x14ac:dyDescent="0.2">
      <c r="C32">
        <v>1300</v>
      </c>
      <c r="D32">
        <v>26.788529764551207</v>
      </c>
      <c r="E32">
        <v>27.999074432067449</v>
      </c>
      <c r="F32">
        <v>30.255743345740076</v>
      </c>
      <c r="G32">
        <v>32.168004568819235</v>
      </c>
      <c r="H32">
        <v>33.72035081910736</v>
      </c>
      <c r="I32">
        <v>35.743836457847188</v>
      </c>
      <c r="J32">
        <v>37.249477570032724</v>
      </c>
      <c r="K32">
        <v>38.992488818485455</v>
      </c>
      <c r="L32">
        <v>40.867571787300946</v>
      </c>
      <c r="M32">
        <v>43.044958851021683</v>
      </c>
      <c r="N32">
        <v>44.451536882573883</v>
      </c>
    </row>
    <row r="33" spans="3:14" x14ac:dyDescent="0.2">
      <c r="C33">
        <v>1200</v>
      </c>
      <c r="D33">
        <v>26.15878952781679</v>
      </c>
      <c r="E33">
        <v>27.405463621120798</v>
      </c>
      <c r="F33">
        <v>29.477801077675625</v>
      </c>
      <c r="G33">
        <v>31.222655555571453</v>
      </c>
      <c r="H33">
        <v>33.074240809946879</v>
      </c>
      <c r="I33">
        <v>34.727458382291644</v>
      </c>
      <c r="J33">
        <v>36.213349395687509</v>
      </c>
      <c r="K33">
        <v>38.038160492951164</v>
      </c>
      <c r="L33">
        <v>39.658458491334102</v>
      </c>
      <c r="M33">
        <v>41.744299514575523</v>
      </c>
      <c r="N33">
        <v>42.934092404363547</v>
      </c>
    </row>
    <row r="34" spans="3:14" x14ac:dyDescent="0.2">
      <c r="C34">
        <v>1100</v>
      </c>
      <c r="D34">
        <v>25.481242934795663</v>
      </c>
      <c r="E34">
        <v>26.71027932846447</v>
      </c>
      <c r="F34">
        <v>28.817593593679252</v>
      </c>
      <c r="G34">
        <v>30.521753373015681</v>
      </c>
      <c r="H34">
        <v>32.225413732772779</v>
      </c>
      <c r="I34">
        <v>33.654788551465629</v>
      </c>
      <c r="J34">
        <v>35.474201997952967</v>
      </c>
      <c r="K34">
        <v>37.033045552903744</v>
      </c>
      <c r="L34">
        <v>38.417838493466405</v>
      </c>
      <c r="M34">
        <v>40.865780155633963</v>
      </c>
      <c r="N34">
        <v>41.968626848792837</v>
      </c>
    </row>
    <row r="35" spans="3:14" x14ac:dyDescent="0.2">
      <c r="C35">
        <v>1000</v>
      </c>
      <c r="D35">
        <v>24.912629406299299</v>
      </c>
      <c r="E35">
        <v>26.040400473108072</v>
      </c>
      <c r="F35">
        <v>28.182260987303522</v>
      </c>
      <c r="G35">
        <v>29.550106746091743</v>
      </c>
      <c r="H35">
        <v>31.487108819816516</v>
      </c>
      <c r="I35">
        <v>32.832589437026073</v>
      </c>
      <c r="J35">
        <v>34.313955601652808</v>
      </c>
      <c r="K35">
        <v>36.058852672954281</v>
      </c>
      <c r="L35">
        <v>37.352688576028051</v>
      </c>
      <c r="M35">
        <v>39.65237324980626</v>
      </c>
      <c r="N35">
        <v>40.8646027357156</v>
      </c>
    </row>
    <row r="37" spans="3:14" x14ac:dyDescent="0.2">
      <c r="C37" t="s">
        <v>78</v>
      </c>
    </row>
    <row r="38" spans="3:14" x14ac:dyDescent="0.2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-471.77599001711661</v>
      </c>
      <c r="E40">
        <v>-459.05433291257862</v>
      </c>
      <c r="F40">
        <v>-435.0928427473213</v>
      </c>
      <c r="G40">
        <v>-415.99524005868636</v>
      </c>
      <c r="H40">
        <v>-395.3223726471781</v>
      </c>
      <c r="I40">
        <v>-376.71151404345039</v>
      </c>
      <c r="J40">
        <v>-357.57074664948448</v>
      </c>
      <c r="K40">
        <v>-337.01458022532211</v>
      </c>
      <c r="L40">
        <v>-316.16464459637291</v>
      </c>
      <c r="M40">
        <v>-289.38105921632632</v>
      </c>
      <c r="N40">
        <v>-274.92576548399416</v>
      </c>
    </row>
    <row r="41" spans="3:14" x14ac:dyDescent="0.2">
      <c r="C41">
        <v>1200</v>
      </c>
      <c r="D41">
        <v>-475.66556491829135</v>
      </c>
      <c r="E41">
        <v>-462.6916689237321</v>
      </c>
      <c r="F41">
        <v>-439.06055895576571</v>
      </c>
      <c r="G41">
        <v>-420.05801604727412</v>
      </c>
      <c r="H41">
        <v>-398.79024194687617</v>
      </c>
      <c r="I41">
        <v>-381.12192846211389</v>
      </c>
      <c r="J41">
        <v>-361.57687750684244</v>
      </c>
      <c r="K41">
        <v>-340.98791137890481</v>
      </c>
      <c r="L41">
        <v>-320.95441744830856</v>
      </c>
      <c r="M41">
        <v>-294.42652134519091</v>
      </c>
      <c r="N41">
        <v>-279.73143503637317</v>
      </c>
    </row>
    <row r="42" spans="3:14" x14ac:dyDescent="0.2">
      <c r="C42">
        <v>1100</v>
      </c>
      <c r="D42">
        <v>-479.39942891545286</v>
      </c>
      <c r="E42">
        <v>-466.52432774370033</v>
      </c>
      <c r="F42">
        <v>-442.64384139502408</v>
      </c>
      <c r="G42">
        <v>-423.98438241443887</v>
      </c>
      <c r="H42">
        <v>-403.31699906040933</v>
      </c>
      <c r="I42">
        <v>-385.37319259253701</v>
      </c>
      <c r="J42">
        <v>-365.60551090153439</v>
      </c>
      <c r="K42">
        <v>-345.34727343918803</v>
      </c>
      <c r="L42">
        <v>-325.56027889077069</v>
      </c>
      <c r="M42">
        <v>-297.94595742968426</v>
      </c>
      <c r="N42">
        <v>-283.32445425495985</v>
      </c>
    </row>
    <row r="43" spans="3:14" x14ac:dyDescent="0.2">
      <c r="C43">
        <v>1000</v>
      </c>
      <c r="D43">
        <v>-483.0937754821789</v>
      </c>
      <c r="E43">
        <v>-470.46578467098732</v>
      </c>
      <c r="F43">
        <v>-446.78050730437872</v>
      </c>
      <c r="G43">
        <v>-428.476466012066</v>
      </c>
      <c r="H43">
        <v>-407.21930784207484</v>
      </c>
      <c r="I43">
        <v>-389.65134617318051</v>
      </c>
      <c r="J43">
        <v>-370.39040682760719</v>
      </c>
      <c r="K43">
        <v>-349.7919644641334</v>
      </c>
      <c r="L43">
        <v>-330.0468489658906</v>
      </c>
      <c r="M43">
        <v>-302.9121636307118</v>
      </c>
      <c r="N43">
        <v>-288.14986297230081</v>
      </c>
    </row>
    <row r="45" spans="3:14" x14ac:dyDescent="0.2">
      <c r="C45" t="s">
        <v>72</v>
      </c>
    </row>
    <row r="46" spans="3:14" x14ac:dyDescent="0.2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45.860442329952264</v>
      </c>
      <c r="E48">
        <v>47.432936334175672</v>
      </c>
      <c r="F48">
        <v>48.652861841406349</v>
      </c>
      <c r="G48">
        <v>31.931171630897701</v>
      </c>
      <c r="H48">
        <v>38.840440138207853</v>
      </c>
      <c r="I48">
        <v>33.303454325757002</v>
      </c>
      <c r="J48">
        <v>33.089516322354477</v>
      </c>
      <c r="K48">
        <v>34.95973154424361</v>
      </c>
      <c r="L48">
        <v>22.184282235511287</v>
      </c>
      <c r="M48">
        <v>32.974082315480061</v>
      </c>
      <c r="N48">
        <v>29.889085890620112</v>
      </c>
    </row>
    <row r="49" spans="3:14" x14ac:dyDescent="0.2">
      <c r="C49">
        <v>1200</v>
      </c>
      <c r="D49">
        <v>45.011333956272203</v>
      </c>
      <c r="E49">
        <v>51.575673288626497</v>
      </c>
      <c r="F49">
        <v>52.134054670714661</v>
      </c>
      <c r="G49">
        <v>44.841303776883471</v>
      </c>
      <c r="H49">
        <v>41.267216237997978</v>
      </c>
      <c r="I49">
        <v>39.129542728165056</v>
      </c>
      <c r="J49">
        <v>37.793820752665049</v>
      </c>
      <c r="K49">
        <v>40.04056064448416</v>
      </c>
      <c r="L49">
        <v>34.840607313371727</v>
      </c>
      <c r="M49">
        <v>34.788694142317226</v>
      </c>
      <c r="N49">
        <v>32.448171240890467</v>
      </c>
    </row>
    <row r="50" spans="3:14" x14ac:dyDescent="0.2">
      <c r="C50">
        <v>1100</v>
      </c>
      <c r="D50">
        <v>66.50656468566936</v>
      </c>
      <c r="E50">
        <v>50.09352628566279</v>
      </c>
      <c r="F50">
        <v>49.303541820019241</v>
      </c>
      <c r="G50">
        <v>47.576594028333027</v>
      </c>
      <c r="H50">
        <v>41.423960412088817</v>
      </c>
      <c r="I50" s="5">
        <v>46.199373292388188</v>
      </c>
      <c r="J50">
        <v>41.03069377506381</v>
      </c>
      <c r="K50">
        <v>43.247788139041901</v>
      </c>
      <c r="L50">
        <v>37.856274297048074</v>
      </c>
      <c r="M50">
        <v>37.939175751546003</v>
      </c>
      <c r="N50">
        <v>39.304363306031064</v>
      </c>
    </row>
    <row r="51" spans="3:14" x14ac:dyDescent="0.2">
      <c r="C51">
        <v>1000</v>
      </c>
      <c r="D51">
        <v>66.545724288033568</v>
      </c>
      <c r="E51">
        <v>67.162812491039901</v>
      </c>
      <c r="F51">
        <v>56.864447460076299</v>
      </c>
      <c r="G51">
        <v>62.203817046567906</v>
      </c>
      <c r="H51">
        <v>58.100496912634732</v>
      </c>
      <c r="I51" s="5">
        <v>47.603383244654559</v>
      </c>
      <c r="J51">
        <v>48.412970612725871</v>
      </c>
      <c r="K51">
        <v>44.615906692588325</v>
      </c>
      <c r="L51">
        <v>48.473021908084121</v>
      </c>
      <c r="M51">
        <v>42.826607723007847</v>
      </c>
      <c r="N51">
        <v>44.675055680762085</v>
      </c>
    </row>
    <row r="53" spans="3:14" x14ac:dyDescent="0.2">
      <c r="C53" t="s">
        <v>91</v>
      </c>
    </row>
    <row r="54" spans="3:14" x14ac:dyDescent="0.2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f>10/D48</f>
        <v>0.21805284667890837</v>
      </c>
      <c r="E56">
        <f t="shared" ref="E56:N56" si="1">10/E48</f>
        <v>0.21082397112309806</v>
      </c>
      <c r="F56">
        <f t="shared" si="1"/>
        <v>0.20553775505738969</v>
      </c>
      <c r="G56">
        <f t="shared" si="1"/>
        <v>0.31317360088107932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0.28604338644146649</v>
      </c>
      <c r="L56">
        <f t="shared" si="1"/>
        <v>0.45076959866623911</v>
      </c>
      <c r="M56">
        <f t="shared" si="1"/>
        <v>0.30326848536146783</v>
      </c>
      <c r="N56">
        <f t="shared" si="1"/>
        <v>0.33457028550807005</v>
      </c>
    </row>
    <row r="57" spans="3:14" x14ac:dyDescent="0.2">
      <c r="C57">
        <v>1200</v>
      </c>
      <c r="D57">
        <f t="shared" ref="D57:N59" si="2">10/D49</f>
        <v>0.22216626616120377</v>
      </c>
      <c r="E57">
        <f t="shared" si="2"/>
        <v>0.19388985857805965</v>
      </c>
      <c r="F57">
        <f t="shared" si="2"/>
        <v>0.19181320277429553</v>
      </c>
      <c r="G57">
        <f t="shared" si="2"/>
        <v>0.22300868078584252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0.24974675276874683</v>
      </c>
      <c r="L57">
        <f t="shared" si="2"/>
        <v>0.28702140321652853</v>
      </c>
      <c r="M57">
        <f t="shared" si="2"/>
        <v>0.28744970877868986</v>
      </c>
      <c r="N57">
        <f t="shared" si="2"/>
        <v>0.30818377793193541</v>
      </c>
    </row>
    <row r="58" spans="3:14" x14ac:dyDescent="0.2">
      <c r="C58">
        <v>1100</v>
      </c>
      <c r="D58">
        <f t="shared" si="2"/>
        <v>0.15036109664155861</v>
      </c>
      <c r="E58">
        <f t="shared" si="2"/>
        <v>0.19962659332413754</v>
      </c>
      <c r="F58">
        <f t="shared" si="2"/>
        <v>0.20282518518658621</v>
      </c>
      <c r="G58">
        <f t="shared" si="2"/>
        <v>0.21018738739567516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0.23122569801373286</v>
      </c>
      <c r="L58">
        <f t="shared" si="2"/>
        <v>0.26415700397595049</v>
      </c>
      <c r="M58">
        <f t="shared" si="2"/>
        <v>0.26357979059659736</v>
      </c>
      <c r="N58">
        <f t="shared" si="2"/>
        <v>0.25442467855637668</v>
      </c>
    </row>
    <row r="59" spans="3:14" x14ac:dyDescent="0.2">
      <c r="C59">
        <v>1000</v>
      </c>
      <c r="D59">
        <f t="shared" si="2"/>
        <v>0.15027261491236377</v>
      </c>
      <c r="E59">
        <f t="shared" si="2"/>
        <v>0.14889191844570365</v>
      </c>
      <c r="F59">
        <f t="shared" si="2"/>
        <v>0.17585680414851221</v>
      </c>
      <c r="G59">
        <f t="shared" si="2"/>
        <v>0.16076183865877006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0.22413530826352607</v>
      </c>
      <c r="L59">
        <f t="shared" si="2"/>
        <v>0.20630032142337393</v>
      </c>
      <c r="M59">
        <f t="shared" si="2"/>
        <v>0.23349969870781231</v>
      </c>
      <c r="N59">
        <f t="shared" si="2"/>
        <v>0.22383855705648706</v>
      </c>
    </row>
    <row r="61" spans="3:14" x14ac:dyDescent="0.2">
      <c r="C61" t="s">
        <v>64</v>
      </c>
    </row>
    <row r="62" spans="3:14" x14ac:dyDescent="0.2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62.243384058221345</v>
      </c>
      <c r="E64">
        <v>59.859765519865924</v>
      </c>
      <c r="F64">
        <v>63.047023895899713</v>
      </c>
      <c r="G64">
        <v>63.964088789528915</v>
      </c>
      <c r="H64">
        <v>58.224878804577955</v>
      </c>
      <c r="I64">
        <v>67.317841548246449</v>
      </c>
      <c r="J64">
        <v>63.422306882332776</v>
      </c>
      <c r="K64">
        <v>63.105880136885197</v>
      </c>
      <c r="L64">
        <v>70.982292412670461</v>
      </c>
      <c r="M64">
        <v>73.448989255387445</v>
      </c>
      <c r="N64">
        <v>71.081172685483878</v>
      </c>
    </row>
    <row r="65" spans="3:14" x14ac:dyDescent="0.2">
      <c r="C65">
        <v>1150</v>
      </c>
      <c r="D65">
        <v>58.752325089295248</v>
      </c>
      <c r="E65">
        <v>61.754711422627445</v>
      </c>
      <c r="F65">
        <v>59.348916630082513</v>
      </c>
      <c r="G65">
        <v>62.658730995073746</v>
      </c>
      <c r="H65">
        <v>68.450847020631997</v>
      </c>
      <c r="I65">
        <v>65.793098992281557</v>
      </c>
      <c r="J65">
        <v>62.521299755297598</v>
      </c>
      <c r="K65">
        <v>65.71191989005095</v>
      </c>
      <c r="L65">
        <v>68.089959575780142</v>
      </c>
    </row>
    <row r="66" spans="3:14" x14ac:dyDescent="0.2">
      <c r="C66">
        <v>1050</v>
      </c>
      <c r="D66">
        <v>62.505670281719503</v>
      </c>
      <c r="E66">
        <v>62.76094481418766</v>
      </c>
      <c r="F66">
        <v>64.644173495185811</v>
      </c>
      <c r="G66">
        <v>68.072974655866531</v>
      </c>
      <c r="H66">
        <v>62.38327310122969</v>
      </c>
      <c r="I66">
        <v>66.009139583101344</v>
      </c>
      <c r="J66">
        <v>72.091750833387437</v>
      </c>
      <c r="K66">
        <v>68.809711142215193</v>
      </c>
      <c r="L66">
        <v>69.213728557737241</v>
      </c>
      <c r="M66">
        <v>73.840895295582911</v>
      </c>
      <c r="N66">
        <v>73.417302827866138</v>
      </c>
    </row>
    <row r="68" spans="3:14" x14ac:dyDescent="0.2">
      <c r="C68" t="s">
        <v>83</v>
      </c>
    </row>
    <row r="69" spans="3:14" x14ac:dyDescent="0.2">
      <c r="C69">
        <v>1300</v>
      </c>
      <c r="D69">
        <f t="shared" ref="D69:N69" si="3">(D40-(1-D$39)*$D40-(D$39*$N40))/100</f>
        <v>0</v>
      </c>
      <c r="E69">
        <f t="shared" si="3"/>
        <v>-1.0578586127806169E-2</v>
      </c>
      <c r="F69">
        <f t="shared" si="3"/>
        <v>-2.6868976368291653E-2</v>
      </c>
      <c r="G69">
        <f t="shared" si="3"/>
        <v>-3.2743174015065366E-2</v>
      </c>
      <c r="H69">
        <f t="shared" si="3"/>
        <v>-4.2549746886416384E-2</v>
      </c>
      <c r="I69">
        <f t="shared" si="3"/>
        <v>-3.3606362928950091E-2</v>
      </c>
      <c r="J69">
        <f t="shared" si="3"/>
        <v>-3.9048913522413499E-2</v>
      </c>
      <c r="K69">
        <f t="shared" si="3"/>
        <v>-3.0337473813912084E-2</v>
      </c>
      <c r="L69">
        <f t="shared" si="3"/>
        <v>-1.8688342057542683E-2</v>
      </c>
      <c r="M69">
        <f t="shared" si="3"/>
        <v>-6.7577801501360569E-3</v>
      </c>
      <c r="N69">
        <f t="shared" si="3"/>
        <v>0</v>
      </c>
    </row>
    <row r="70" spans="3:14" x14ac:dyDescent="0.2">
      <c r="C70">
        <v>1200</v>
      </c>
      <c r="D70">
        <f t="shared" ref="D70:N70" si="4">(D41-(1-D$39)*$D41-(D$39*$N41))/100</f>
        <v>0</v>
      </c>
      <c r="E70">
        <f t="shared" si="4"/>
        <v>-7.4149309717505578E-3</v>
      </c>
      <c r="F70">
        <f t="shared" si="4"/>
        <v>-2.581820013857964E-2</v>
      </c>
      <c r="G70">
        <f t="shared" si="4"/>
        <v>-3.1726900935582593E-2</v>
      </c>
      <c r="H70">
        <f t="shared" si="4"/>
        <v>-3.4576702801712572E-2</v>
      </c>
      <c r="I70">
        <f t="shared" si="4"/>
        <v>-3.4234284847816238E-2</v>
      </c>
      <c r="J70">
        <f t="shared" si="4"/>
        <v>-3.471790517701976E-2</v>
      </c>
      <c r="K70">
        <f t="shared" si="4"/>
        <v>-2.4762373779561527E-2</v>
      </c>
      <c r="L70">
        <f t="shared" si="4"/>
        <v>-2.0361564355517885E-2</v>
      </c>
      <c r="M70">
        <f t="shared" si="4"/>
        <v>-9.7969721708346929E-3</v>
      </c>
      <c r="N70">
        <f t="shared" si="4"/>
        <v>0</v>
      </c>
    </row>
    <row r="71" spans="3:14" x14ac:dyDescent="0.2">
      <c r="C71">
        <v>1100</v>
      </c>
      <c r="D71">
        <f t="shared" ref="D71:N71" si="5">(D42-(1-D$39)*$D42-(D$39*$N42))/100</f>
        <v>0</v>
      </c>
      <c r="E71">
        <f t="shared" si="5"/>
        <v>-8.5014705448202572E-3</v>
      </c>
      <c r="F71">
        <f t="shared" si="5"/>
        <v>-2.4594074116698224E-2</v>
      </c>
      <c r="G71">
        <f t="shared" si="5"/>
        <v>-3.4074458971339115E-2</v>
      </c>
      <c r="H71">
        <f t="shared" si="5"/>
        <v>-4.3083097557585999E-2</v>
      </c>
      <c r="I71">
        <f t="shared" si="5"/>
        <v>-4.0112510073306566E-2</v>
      </c>
      <c r="J71">
        <f t="shared" si="5"/>
        <v>-3.8510667823773305E-2</v>
      </c>
      <c r="K71">
        <f t="shared" si="5"/>
        <v>-3.2003267860802681E-2</v>
      </c>
      <c r="L71">
        <f t="shared" si="5"/>
        <v>-3.0208297037122234E-2</v>
      </c>
      <c r="M71">
        <f t="shared" si="5"/>
        <v>-8.9625494848991141E-3</v>
      </c>
      <c r="N71">
        <f t="shared" si="5"/>
        <v>0</v>
      </c>
    </row>
    <row r="72" spans="3:14" x14ac:dyDescent="0.2">
      <c r="C72">
        <v>1000</v>
      </c>
      <c r="D72">
        <f t="shared" ref="D72:N72" si="6">(D43-(1-D$39)*$D43-(D$39*$N43))/100</f>
        <v>0</v>
      </c>
      <c r="E72">
        <f t="shared" si="6"/>
        <v>-1.0180830644999013E-2</v>
      </c>
      <c r="F72">
        <f t="shared" si="6"/>
        <v>-2.6755143241753886E-2</v>
      </c>
      <c r="G72">
        <f t="shared" si="6"/>
        <v>-3.8658642828505806E-2</v>
      </c>
      <c r="H72">
        <f t="shared" si="6"/>
        <v>-4.0525364889459181E-2</v>
      </c>
      <c r="I72">
        <f t="shared" si="6"/>
        <v>-4.0295269459406598E-2</v>
      </c>
      <c r="J72">
        <f t="shared" si="6"/>
        <v>-4.2629788513551432E-2</v>
      </c>
      <c r="K72">
        <f t="shared" si="6"/>
        <v>-3.1589277388691529E-2</v>
      </c>
      <c r="L72">
        <f t="shared" si="6"/>
        <v>-2.9082034916141877E-2</v>
      </c>
      <c r="M72">
        <f t="shared" si="6"/>
        <v>-1.1162267827195364E-2</v>
      </c>
      <c r="N72">
        <f t="shared" si="6"/>
        <v>0</v>
      </c>
    </row>
    <row r="74" spans="3:14" x14ac:dyDescent="0.2">
      <c r="C74" t="s">
        <v>84</v>
      </c>
    </row>
    <row r="75" spans="3:14" x14ac:dyDescent="0.2">
      <c r="C75">
        <v>1300</v>
      </c>
      <c r="D75">
        <v>0</v>
      </c>
      <c r="E75">
        <f>E69+$C75*(0.00008617)*((1-E$63)*LN(1-E$63)+E$63*LN(E$63))</f>
        <v>-3.8991474600920971E-2</v>
      </c>
      <c r="F75">
        <f t="shared" ref="F75:L75" si="7">F69+$C75*(0.00008617)*((1-F$63)*LN(1-F$63)+F$63*LN(F$63))</f>
        <v>-8.2924556255462994E-2</v>
      </c>
      <c r="G75">
        <f t="shared" si="7"/>
        <v>-0.10117280399555659</v>
      </c>
      <c r="H75">
        <f t="shared" ref="H75:I75" si="8">H69+$C75*(0.00008617)*((1-H$63)*LN(1-H$63)+H$63*LN(H$63))</f>
        <v>-0.11837211815021229</v>
      </c>
      <c r="I75">
        <f t="shared" si="8"/>
        <v>-0.11125340324245572</v>
      </c>
      <c r="J75">
        <f t="shared" si="7"/>
        <v>-0.11444035347245743</v>
      </c>
      <c r="K75">
        <f t="shared" si="7"/>
        <v>-9.8767103794403302E-2</v>
      </c>
      <c r="L75">
        <f t="shared" si="7"/>
        <v>-7.474392194471402E-2</v>
      </c>
      <c r="M75">
        <f t="shared" ref="M75" si="9">M69+$C75*(0.00008617)*((1-M$63)*LN(1-M$63)+M$63*LN(M$63))</f>
        <v>-3.5170668623250835E-2</v>
      </c>
      <c r="N75">
        <v>0</v>
      </c>
    </row>
    <row r="76" spans="3:14" x14ac:dyDescent="0.2">
      <c r="C76">
        <v>1200</v>
      </c>
      <c r="D76">
        <v>0</v>
      </c>
      <c r="E76">
        <f t="shared" ref="E76:L78" si="10">E70+$C76*(0.00008617)*((1-E$63)*LN(1-E$63)+E$63*LN(E$63))</f>
        <v>-3.3642212639241144E-2</v>
      </c>
      <c r="F76">
        <f t="shared" si="10"/>
        <v>-7.7561812342122421E-2</v>
      </c>
      <c r="G76">
        <f t="shared" si="10"/>
        <v>-9.4892713225266795E-2</v>
      </c>
      <c r="H76">
        <f t="shared" ref="H76:I76" si="11">H70+$C76*(0.00008617)*((1-H$63)*LN(1-H$63)+H$63*LN(H$63))</f>
        <v>-0.10456658396829341</v>
      </c>
      <c r="I76">
        <f t="shared" si="11"/>
        <v>-0.10590847590643682</v>
      </c>
      <c r="J76">
        <f t="shared" si="10"/>
        <v>-0.10431000359244491</v>
      </c>
      <c r="K76">
        <f t="shared" si="10"/>
        <v>-8.792818606924574E-2</v>
      </c>
      <c r="L76">
        <f t="shared" si="10"/>
        <v>-7.2105176559060652E-2</v>
      </c>
      <c r="M76">
        <f t="shared" ref="M76" si="12">M70+$C76*(0.00008617)*((1-M$63)*LN(1-M$63)+M$63*LN(M$63))</f>
        <v>-3.6024253838325263E-2</v>
      </c>
      <c r="N76">
        <v>0</v>
      </c>
    </row>
    <row r="77" spans="3:14" x14ac:dyDescent="0.2">
      <c r="C77">
        <v>1100</v>
      </c>
      <c r="D77">
        <v>0</v>
      </c>
      <c r="E77">
        <f t="shared" si="10"/>
        <v>-3.2543145406686624E-2</v>
      </c>
      <c r="F77">
        <f t="shared" si="10"/>
        <v>-7.2025718636612432E-2</v>
      </c>
      <c r="G77">
        <f t="shared" si="10"/>
        <v>-9.1976453570216304E-2</v>
      </c>
      <c r="H77">
        <f t="shared" ref="H77:I77" si="13">H71+$C77*(0.00008617)*((1-H$63)*LN(1-H$63)+H$63*LN(H$63))</f>
        <v>-0.10724048862695176</v>
      </c>
      <c r="I77">
        <f t="shared" si="13"/>
        <v>-0.10581385187704209</v>
      </c>
      <c r="J77">
        <f t="shared" si="10"/>
        <v>-0.1023034247045797</v>
      </c>
      <c r="K77">
        <f t="shared" si="10"/>
        <v>-8.9905262459679863E-2</v>
      </c>
      <c r="L77">
        <f t="shared" si="10"/>
        <v>-7.7639941557036449E-2</v>
      </c>
      <c r="M77">
        <f t="shared" ref="M77" si="14">M71+$C77*(0.00008617)*((1-M$63)*LN(1-M$63)+M$63*LN(M$63))</f>
        <v>-3.3004224346765462E-2</v>
      </c>
      <c r="N77">
        <v>0</v>
      </c>
    </row>
    <row r="78" spans="3:14" x14ac:dyDescent="0.2">
      <c r="C78">
        <v>1000</v>
      </c>
      <c r="D78">
        <v>0</v>
      </c>
      <c r="E78">
        <f t="shared" si="10"/>
        <v>-3.2036898701241164E-2</v>
      </c>
      <c r="F78">
        <f t="shared" si="10"/>
        <v>-6.9874820078039537E-2</v>
      </c>
      <c r="G78">
        <f t="shared" si="10"/>
        <v>-9.1296819736575968E-2</v>
      </c>
      <c r="H78">
        <f t="shared" ref="H78:I78" si="15">H72+$C78*(0.00008617)*((1-H$63)*LN(1-H$63)+H$63*LN(H$63))</f>
        <v>-9.8850265861609873E-2</v>
      </c>
      <c r="I78">
        <f t="shared" si="15"/>
        <v>-0.10002376200825708</v>
      </c>
      <c r="J78">
        <f t="shared" si="10"/>
        <v>-0.10062320385973907</v>
      </c>
      <c r="K78">
        <f t="shared" si="10"/>
        <v>-8.4227454296761706E-2</v>
      </c>
      <c r="L78">
        <f t="shared" si="10"/>
        <v>-7.2201711752427525E-2</v>
      </c>
      <c r="M78">
        <f t="shared" ref="M78" si="16">M72+$C78*(0.00008617)*((1-M$63)*LN(1-M$63)+M$63*LN(M$63))</f>
        <v>-3.30183358834375E-2</v>
      </c>
      <c r="N78"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A2006"/>
  <sheetViews>
    <sheetView topLeftCell="A54" workbookViewId="0">
      <selection activeCell="N85" sqref="N85"/>
    </sheetView>
  </sheetViews>
  <sheetFormatPr baseColWidth="10" defaultRowHeight="16" x14ac:dyDescent="0.2"/>
  <cols>
    <col min="15" max="15" width="12.83203125" bestFit="1" customWidth="1"/>
  </cols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30</v>
      </c>
    </row>
    <row r="12" spans="1:12" x14ac:dyDescent="0.2">
      <c r="A12" s="1"/>
      <c r="K12">
        <v>44.74</v>
      </c>
      <c r="L12" t="s">
        <v>15</v>
      </c>
    </row>
    <row r="13" spans="1:12" x14ac:dyDescent="0.2">
      <c r="A13" s="1"/>
    </row>
    <row r="14" spans="1:12" x14ac:dyDescent="0.2">
      <c r="A14" s="1"/>
      <c r="K14" t="s">
        <v>16</v>
      </c>
    </row>
    <row r="15" spans="1:12" x14ac:dyDescent="0.2">
      <c r="A15" s="1"/>
      <c r="K15" t="s">
        <v>18</v>
      </c>
      <c r="L15">
        <f>100/(6.022E+23)</f>
        <v>1.6605778811026237E-22</v>
      </c>
    </row>
    <row r="16" spans="1:12" x14ac:dyDescent="0.2">
      <c r="A16" s="1"/>
      <c r="K16" t="s">
        <v>19</v>
      </c>
      <c r="L16">
        <f>L15*K12</f>
        <v>7.4294254400531385E-21</v>
      </c>
    </row>
    <row r="17" spans="1:26" x14ac:dyDescent="0.2">
      <c r="A17" s="1"/>
      <c r="B17" t="s">
        <v>22</v>
      </c>
      <c r="Y17" t="s">
        <v>56</v>
      </c>
      <c r="Z17" t="s">
        <v>57</v>
      </c>
    </row>
    <row r="18" spans="1:26" x14ac:dyDescent="0.2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 x14ac:dyDescent="0.2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 x14ac:dyDescent="0.2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 x14ac:dyDescent="0.2">
      <c r="A54" s="1"/>
    </row>
    <row r="55" spans="1:27" x14ac:dyDescent="0.2">
      <c r="A55" s="1"/>
    </row>
    <row r="56" spans="1:27" s="10" customFormat="1" x14ac:dyDescent="0.2">
      <c r="A56" s="9"/>
    </row>
    <row r="57" spans="1:27" x14ac:dyDescent="0.2">
      <c r="A57" s="1"/>
    </row>
    <row r="58" spans="1:27" x14ac:dyDescent="0.2">
      <c r="A58" s="1"/>
      <c r="B58" t="s">
        <v>70</v>
      </c>
    </row>
    <row r="59" spans="1:27" x14ac:dyDescent="0.2">
      <c r="A59" s="1"/>
    </row>
    <row r="60" spans="1:27" x14ac:dyDescent="0.2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8" t="s">
        <v>73</v>
      </c>
      <c r="Z60" t="s">
        <v>56</v>
      </c>
      <c r="AA60" t="s">
        <v>57</v>
      </c>
    </row>
    <row r="61" spans="1:27" x14ac:dyDescent="0.2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>F61^(1/3)</f>
        <v>17.130211176245197</v>
      </c>
      <c r="H61" s="4">
        <f>F61*(10^-24)</f>
        <v>5.026760000000001E-21</v>
      </c>
      <c r="I61" s="3">
        <f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 x14ac:dyDescent="0.2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18">F$61*(B62/B$61)^3</f>
        <v>5182.2159572542041</v>
      </c>
      <c r="G62">
        <f>F62^(1/3)</f>
        <v>17.305009249472189</v>
      </c>
      <c r="H62" s="4">
        <f t="shared" ref="H62" si="19">F62*(10^-24)</f>
        <v>5.1822159572542049E-21</v>
      </c>
      <c r="I62" s="3">
        <f>$L$16/H62</f>
        <v>1.4336387177483851</v>
      </c>
      <c r="O62">
        <v>1300</v>
      </c>
      <c r="P62">
        <f>-K64*(2*0.00000661*K64-0.0825)</f>
        <v>47.432936334175672</v>
      </c>
      <c r="Q62" t="s">
        <v>74</v>
      </c>
    </row>
    <row r="63" spans="1:27" x14ac:dyDescent="0.2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18"/>
        <v>5340.8443760677956</v>
      </c>
      <c r="G63">
        <f>F63^(1/3)</f>
        <v>17.479807322699184</v>
      </c>
      <c r="H63" s="4">
        <f>F63*(10^-24)</f>
        <v>5.340844376067796E-21</v>
      </c>
      <c r="I63" s="3">
        <f>$L$16/H63</f>
        <v>1.3910582141925401</v>
      </c>
      <c r="O63">
        <v>1200</v>
      </c>
      <c r="P63">
        <f>-K72*(2*0.00000872*K72-0.105)</f>
        <v>51.575673288626497</v>
      </c>
      <c r="Q63" t="s">
        <v>74</v>
      </c>
      <c r="S63">
        <v>1300</v>
      </c>
      <c r="T63">
        <v>1.3270076807103106</v>
      </c>
      <c r="U63">
        <v>5599.8148864134901</v>
      </c>
      <c r="V63">
        <v>17.757884362345656</v>
      </c>
      <c r="W63">
        <v>-459.05433291257862</v>
      </c>
      <c r="X63">
        <v>33.376433039999995</v>
      </c>
      <c r="Y63">
        <f>W63+X63</f>
        <v>-425.67789987257862</v>
      </c>
      <c r="Z63">
        <f>(Y63-Y64)/(S63-S64)</f>
        <v>6.2048565911534868E-2</v>
      </c>
      <c r="AA63">
        <f>Z63*(1.602*10^-19)*(6.022*10^23)/100</f>
        <v>59.859765519865924</v>
      </c>
    </row>
    <row r="64" spans="1:27" x14ac:dyDescent="0.2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18"/>
        <v>5502.6773015070239</v>
      </c>
      <c r="G64">
        <f>F64^(1/3)</f>
        <v>17.654605395926165</v>
      </c>
      <c r="H64" s="4">
        <f t="shared" ref="H64" si="20">F64*(10^-24)</f>
        <v>5.5026773015070242E-21</v>
      </c>
      <c r="I64" s="3">
        <f>$L$16/H64</f>
        <v>1.3501473978891028</v>
      </c>
      <c r="J64">
        <f>(I64-I65)/(E64-E65)*(0-E65)+I65</f>
        <v>1.3270076807103106</v>
      </c>
      <c r="K64">
        <f>(F64-F65)/(E64-E65)*(0-E65)+F65</f>
        <v>5599.8148864134901</v>
      </c>
      <c r="L64">
        <f>K64^(1/3)</f>
        <v>17.757884362345656</v>
      </c>
      <c r="M64">
        <f>(C64-C65)/(E64-E65)*(0-E65)+C65</f>
        <v>-459.05433291257862</v>
      </c>
      <c r="O64">
        <v>1100</v>
      </c>
      <c r="P64">
        <f>-K81*(2*0.00000895*K81-0.105)</f>
        <v>50.09352628566279</v>
      </c>
      <c r="Q64" t="s">
        <v>74</v>
      </c>
      <c r="S64">
        <v>1200</v>
      </c>
      <c r="T64">
        <v>1.3556039060366873</v>
      </c>
      <c r="U64">
        <v>5481.0927242241596</v>
      </c>
      <c r="V64">
        <v>17.631491402793248</v>
      </c>
      <c r="W64">
        <v>-462.6916689237321</v>
      </c>
      <c r="X64">
        <v>30.808912459999998</v>
      </c>
      <c r="Y64">
        <f t="shared" ref="Y64:Y66" si="21">W64+X64</f>
        <v>-431.88275646373211</v>
      </c>
      <c r="Z64">
        <f t="shared" ref="Z64:Z65" si="22">(Y64-Y65)/(S64-S65)</f>
        <v>6.4012801399682073E-2</v>
      </c>
      <c r="AA64">
        <f t="shared" ref="AA64:AA65" si="23">Z64*(1.602*10^-19)*(6.022*10^23)/100</f>
        <v>61.754711422627445</v>
      </c>
    </row>
    <row r="65" spans="1:27" x14ac:dyDescent="0.2">
      <c r="A65" s="1"/>
      <c r="B65">
        <v>1.02</v>
      </c>
      <c r="C65">
        <v>-458.61293321599902</v>
      </c>
      <c r="D65">
        <v>33.377521600000001</v>
      </c>
      <c r="E65">
        <v>-0.54077900000000001</v>
      </c>
      <c r="F65">
        <f>F$61*(B65/B$61)^3</f>
        <v>5667.746778638153</v>
      </c>
      <c r="G65">
        <f>F65^(1/3)</f>
        <v>17.82940346915316</v>
      </c>
      <c r="H65" s="4">
        <f>F65*(10^-24)</f>
        <v>5.6677467786381535E-21</v>
      </c>
      <c r="I65" s="3">
        <f>$L$16/H65</f>
        <v>1.310825223888757</v>
      </c>
      <c r="O65">
        <v>1000</v>
      </c>
      <c r="P65">
        <f>-K89*(2*0.000000106*K89-0.014)</f>
        <v>67.162812491039901</v>
      </c>
      <c r="Q65" t="s">
        <v>74</v>
      </c>
      <c r="S65">
        <v>1100</v>
      </c>
      <c r="T65">
        <v>1.3907519537120387</v>
      </c>
      <c r="U65">
        <v>5342.0558656928943</v>
      </c>
      <c r="V65">
        <v>17.481128899259836</v>
      </c>
      <c r="W65">
        <v>-466.52432774370033</v>
      </c>
      <c r="X65">
        <v>28.24029114</v>
      </c>
      <c r="Y65">
        <f t="shared" si="21"/>
        <v>-438.28403660370032</v>
      </c>
      <c r="Z65">
        <f t="shared" si="22"/>
        <v>6.5055828186980302E-2</v>
      </c>
      <c r="AA65">
        <f t="shared" si="23"/>
        <v>62.76094481418766</v>
      </c>
    </row>
    <row r="66" spans="1:27" x14ac:dyDescent="0.2">
      <c r="A66" s="1"/>
      <c r="D66">
        <f>AVERAGE(D61:D65)</f>
        <v>33.376433039999995</v>
      </c>
      <c r="S66">
        <v>1000</v>
      </c>
      <c r="T66">
        <v>1.4266960273945462</v>
      </c>
      <c r="U66">
        <v>5208.0800946216141</v>
      </c>
      <c r="V66">
        <v>17.333750916747114</v>
      </c>
      <c r="W66">
        <v>-470.46578467098732</v>
      </c>
      <c r="X66">
        <v>25.676165248588962</v>
      </c>
      <c r="Y66">
        <f t="shared" si="21"/>
        <v>-444.78961942239835</v>
      </c>
    </row>
    <row r="67" spans="1:27" x14ac:dyDescent="0.2">
      <c r="A67" s="1"/>
      <c r="B67" t="s">
        <v>22</v>
      </c>
      <c r="P67" t="s">
        <v>76</v>
      </c>
    </row>
    <row r="68" spans="1:27" x14ac:dyDescent="0.2">
      <c r="A68" s="1"/>
      <c r="O68">
        <v>1300</v>
      </c>
      <c r="P68">
        <v>-459.05433291257862</v>
      </c>
      <c r="U68" t="s">
        <v>79</v>
      </c>
    </row>
    <row r="69" spans="1:27" x14ac:dyDescent="0.2">
      <c r="A69" s="1"/>
      <c r="B69" t="s">
        <v>9</v>
      </c>
      <c r="F69" t="s">
        <v>1</v>
      </c>
      <c r="G69" t="s">
        <v>4</v>
      </c>
      <c r="H69" t="s">
        <v>17</v>
      </c>
      <c r="I69" t="s">
        <v>20</v>
      </c>
      <c r="J69" t="s">
        <v>46</v>
      </c>
      <c r="K69" t="s">
        <v>47</v>
      </c>
      <c r="L69" t="s">
        <v>48</v>
      </c>
      <c r="O69">
        <v>1200</v>
      </c>
      <c r="P69">
        <v>-462.6916689237321</v>
      </c>
      <c r="U69">
        <f>U63/200</f>
        <v>27.999074432067449</v>
      </c>
    </row>
    <row r="70" spans="1:27" x14ac:dyDescent="0.2">
      <c r="A70" s="1"/>
      <c r="B70">
        <v>0.98</v>
      </c>
      <c r="C70">
        <v>-466.30382371000002</v>
      </c>
      <c r="D70">
        <v>30.807290200000001</v>
      </c>
      <c r="E70">
        <v>5.7925089999999999</v>
      </c>
      <c r="F70">
        <v>5026.76</v>
      </c>
      <c r="G70">
        <f>F70^(1/3)</f>
        <v>17.130211176245197</v>
      </c>
      <c r="H70" s="4">
        <f>F70*(10^-24)</f>
        <v>5.026760000000001E-21</v>
      </c>
      <c r="I70" s="3">
        <f>$L$16/H70</f>
        <v>1.4779749659926349</v>
      </c>
      <c r="O70">
        <v>1100</v>
      </c>
      <c r="P70">
        <v>-466.52432774370033</v>
      </c>
      <c r="U70">
        <f t="shared" ref="U70:U72" si="24">U64/200</f>
        <v>27.405463621120798</v>
      </c>
    </row>
    <row r="71" spans="1:27" x14ac:dyDescent="0.2">
      <c r="A71" s="1"/>
      <c r="B71">
        <v>0.99</v>
      </c>
      <c r="C71">
        <v>-465.21526385900103</v>
      </c>
      <c r="D71">
        <v>30.804706400000001</v>
      </c>
      <c r="E71">
        <v>3.2071179999999999</v>
      </c>
      <c r="F71">
        <f t="shared" ref="F71:F73" si="25">F$61*(B71/B$61)^3</f>
        <v>5182.2159572542041</v>
      </c>
      <c r="G71">
        <f>F71^(1/3)</f>
        <v>17.305009249472189</v>
      </c>
      <c r="H71" s="4">
        <f t="shared" ref="H71" si="26">F71*(10^-24)</f>
        <v>5.1822159572542049E-21</v>
      </c>
      <c r="I71" s="3">
        <f>$L$16/H71</f>
        <v>1.4336387177483851</v>
      </c>
      <c r="O71">
        <v>1000</v>
      </c>
      <c r="P71">
        <v>-470.46578467098732</v>
      </c>
      <c r="U71">
        <f t="shared" si="24"/>
        <v>26.71027932846447</v>
      </c>
    </row>
    <row r="72" spans="1:27" x14ac:dyDescent="0.2">
      <c r="A72" s="1"/>
      <c r="B72">
        <v>1</v>
      </c>
      <c r="C72">
        <v>-463.72113488799999</v>
      </c>
      <c r="D72">
        <v>30.808429799999999</v>
      </c>
      <c r="E72">
        <v>1.083153</v>
      </c>
      <c r="F72">
        <f t="shared" si="25"/>
        <v>5340.8443760677956</v>
      </c>
      <c r="G72">
        <f>F72^(1/3)</f>
        <v>17.479807322699184</v>
      </c>
      <c r="H72" s="4">
        <f>F72*(10^-24)</f>
        <v>5.340844376067796E-21</v>
      </c>
      <c r="I72" s="3">
        <f>$L$16/H72</f>
        <v>1.3910582141925401</v>
      </c>
      <c r="J72">
        <f>(I72-I73)/(E72-E73)*(0-E73)+I73</f>
        <v>1.3556039060366873</v>
      </c>
      <c r="K72">
        <f>(F72-F73)/(E72-E73)*(0-E73)+F73</f>
        <v>5481.0927242241596</v>
      </c>
      <c r="L72">
        <f>K72^(1/3)</f>
        <v>17.631491402793248</v>
      </c>
      <c r="M72">
        <f>(C72-C73)/(E72-E73)*(0-E73)+C73</f>
        <v>-462.6916689237321</v>
      </c>
      <c r="U72">
        <f t="shared" si="24"/>
        <v>26.040400473108072</v>
      </c>
    </row>
    <row r="73" spans="1:27" x14ac:dyDescent="0.2">
      <c r="A73" s="1"/>
      <c r="B73">
        <v>1.01</v>
      </c>
      <c r="C73">
        <v>-462.533231495</v>
      </c>
      <c r="D73">
        <v>30.811708200000002</v>
      </c>
      <c r="E73">
        <v>-0.16669999999999999</v>
      </c>
      <c r="F73">
        <f t="shared" si="25"/>
        <v>5502.6773015070239</v>
      </c>
      <c r="G73">
        <f>F73^(1/3)</f>
        <v>17.654605395926165</v>
      </c>
      <c r="H73" s="4">
        <f t="shared" ref="H73" si="27">F73*(10^-24)</f>
        <v>5.5026773015070242E-21</v>
      </c>
      <c r="I73" s="3">
        <f>$L$16/H73</f>
        <v>1.3501473978891028</v>
      </c>
    </row>
    <row r="74" spans="1:27" x14ac:dyDescent="0.2">
      <c r="A74" s="1"/>
      <c r="B74">
        <v>1.02</v>
      </c>
      <c r="C74">
        <v>-461.46884597500002</v>
      </c>
      <c r="D74">
        <v>30.812427700000001</v>
      </c>
      <c r="E74">
        <v>-1.741276</v>
      </c>
      <c r="F74">
        <f>F$61*(B74/B$61)^3</f>
        <v>5667.746778638153</v>
      </c>
      <c r="G74">
        <f>F74^(1/3)</f>
        <v>17.82940346915316</v>
      </c>
      <c r="H74" s="4">
        <f>F74*(10^-24)</f>
        <v>5.6677467786381535E-21</v>
      </c>
      <c r="I74" s="3">
        <f>$L$16/H74</f>
        <v>1.310825223888757</v>
      </c>
    </row>
    <row r="75" spans="1:27" x14ac:dyDescent="0.2">
      <c r="A75" s="1"/>
      <c r="D75">
        <f>AVERAGE(D70:D74)</f>
        <v>30.808912459999998</v>
      </c>
    </row>
    <row r="76" spans="1:27" x14ac:dyDescent="0.2">
      <c r="A76" s="1"/>
      <c r="B76" t="s">
        <v>11</v>
      </c>
    </row>
    <row r="77" spans="1:27" x14ac:dyDescent="0.2">
      <c r="A77" s="1"/>
    </row>
    <row r="78" spans="1:27" x14ac:dyDescent="0.2">
      <c r="A78" s="1"/>
      <c r="B78" t="s">
        <v>9</v>
      </c>
      <c r="F78" t="s">
        <v>1</v>
      </c>
      <c r="G78" t="s">
        <v>4</v>
      </c>
      <c r="H78" t="s">
        <v>17</v>
      </c>
      <c r="I78" t="s">
        <v>20</v>
      </c>
      <c r="J78" t="s">
        <v>46</v>
      </c>
      <c r="K78" t="s">
        <v>47</v>
      </c>
      <c r="L78" t="s">
        <v>48</v>
      </c>
    </row>
    <row r="79" spans="1:27" x14ac:dyDescent="0.2">
      <c r="A79" s="1"/>
      <c r="B79">
        <v>0.98</v>
      </c>
      <c r="C79">
        <v>-468.85702297699999</v>
      </c>
      <c r="D79">
        <v>28.2404975</v>
      </c>
      <c r="E79">
        <v>3.9177230000000098</v>
      </c>
      <c r="F79">
        <v>5026.76</v>
      </c>
      <c r="G79">
        <f>F79^(1/3)</f>
        <v>17.130211176245197</v>
      </c>
      <c r="H79" s="4">
        <f>F79*(10^-24)</f>
        <v>5.026760000000001E-21</v>
      </c>
      <c r="I79" s="3">
        <f>$L$16/H79</f>
        <v>1.4779749659926349</v>
      </c>
    </row>
    <row r="80" spans="1:27" x14ac:dyDescent="0.2">
      <c r="A80" s="1"/>
      <c r="B80">
        <v>0.99</v>
      </c>
      <c r="C80">
        <v>-467.93183688400001</v>
      </c>
      <c r="D80">
        <v>28.237783700000001</v>
      </c>
      <c r="E80">
        <v>1.5986020000000001</v>
      </c>
      <c r="F80">
        <f t="shared" ref="F80:F82" si="28">F$61*(B80/B$61)^3</f>
        <v>5182.2159572542041</v>
      </c>
      <c r="G80">
        <f>F80^(1/3)</f>
        <v>17.305009249472189</v>
      </c>
      <c r="H80" s="4">
        <f t="shared" ref="H80" si="29">F80*(10^-24)</f>
        <v>5.1822159572542049E-21</v>
      </c>
      <c r="I80" s="3">
        <f>$L$16/H80</f>
        <v>1.4336387177483851</v>
      </c>
    </row>
    <row r="81" spans="1:13" x14ac:dyDescent="0.2">
      <c r="A81" s="1"/>
      <c r="B81">
        <v>1</v>
      </c>
      <c r="C81">
        <v>-466.53396966799897</v>
      </c>
      <c r="D81">
        <v>28.240247100000001</v>
      </c>
      <c r="E81">
        <v>1.11230000000002E-2</v>
      </c>
      <c r="F81">
        <f t="shared" si="28"/>
        <v>5340.8443760677956</v>
      </c>
      <c r="G81">
        <f>F81^(1/3)</f>
        <v>17.479807322699184</v>
      </c>
      <c r="H81" s="4">
        <f>F81*(10^-24)</f>
        <v>5.340844376067796E-21</v>
      </c>
      <c r="I81" s="3">
        <f>$L$16/H81</f>
        <v>1.3910582141925401</v>
      </c>
      <c r="J81">
        <f>(I81-I82)/(E81-E82)*(0-E82)+I82</f>
        <v>1.3907519537120387</v>
      </c>
      <c r="K81">
        <f>(F81-F82)/(E81-E82)*(0-E82)+F82</f>
        <v>5342.0558656928943</v>
      </c>
      <c r="L81">
        <f>K81^(1/3)</f>
        <v>17.481128899259836</v>
      </c>
      <c r="M81">
        <f>(C81-C82)/(E81-E82)*(0-E82)+C82</f>
        <v>-466.52432774370033</v>
      </c>
    </row>
    <row r="82" spans="1:13" x14ac:dyDescent="0.2">
      <c r="A82" s="1"/>
      <c r="B82">
        <v>1.01</v>
      </c>
      <c r="C82">
        <v>-465.245984378</v>
      </c>
      <c r="D82">
        <v>28.2408486</v>
      </c>
      <c r="E82">
        <v>-1.474707</v>
      </c>
      <c r="F82">
        <f t="shared" si="28"/>
        <v>5502.6773015070239</v>
      </c>
      <c r="G82">
        <f>F82^(1/3)</f>
        <v>17.654605395926165</v>
      </c>
      <c r="H82" s="4">
        <f t="shared" ref="H82" si="30">F82*(10^-24)</f>
        <v>5.5026773015070242E-21</v>
      </c>
      <c r="I82" s="3">
        <f>$L$16/H82</f>
        <v>1.3501473978891028</v>
      </c>
    </row>
    <row r="83" spans="1:13" x14ac:dyDescent="0.2">
      <c r="A83" s="1"/>
      <c r="B83">
        <v>1.02</v>
      </c>
      <c r="C83">
        <v>-463.88069726399999</v>
      </c>
      <c r="D83">
        <v>28.242078800000002</v>
      </c>
      <c r="E83">
        <v>-2.7305259999999998</v>
      </c>
      <c r="F83">
        <f>F$61*(B83/B$61)^3</f>
        <v>5667.746778638153</v>
      </c>
      <c r="G83">
        <f>F83^(1/3)</f>
        <v>17.82940346915316</v>
      </c>
      <c r="H83" s="4">
        <f>F83*(10^-24)</f>
        <v>5.6677467786381535E-21</v>
      </c>
      <c r="I83" s="3">
        <f>$L$16/H83</f>
        <v>1.310825223888757</v>
      </c>
    </row>
    <row r="84" spans="1:13" x14ac:dyDescent="0.2">
      <c r="A84" s="1"/>
      <c r="D84">
        <f>AVERAGE(D79:D83)</f>
        <v>28.24029114</v>
      </c>
    </row>
    <row r="85" spans="1:13" x14ac:dyDescent="0.2">
      <c r="A85" s="1"/>
      <c r="B85" t="s">
        <v>8</v>
      </c>
    </row>
    <row r="86" spans="1:13" x14ac:dyDescent="0.2">
      <c r="A86" s="1"/>
    </row>
    <row r="87" spans="1:13" x14ac:dyDescent="0.2">
      <c r="A87" s="1"/>
      <c r="B87" t="s">
        <v>9</v>
      </c>
      <c r="F87" t="s">
        <v>1</v>
      </c>
      <c r="G87" t="s">
        <v>4</v>
      </c>
      <c r="H87" t="s">
        <v>17</v>
      </c>
      <c r="I87" t="s">
        <v>20</v>
      </c>
      <c r="J87" t="s">
        <v>46</v>
      </c>
      <c r="K87" t="s">
        <v>47</v>
      </c>
      <c r="L87" t="s">
        <v>48</v>
      </c>
    </row>
    <row r="88" spans="1:13" x14ac:dyDescent="0.2">
      <c r="A88" s="1"/>
      <c r="B88">
        <v>0.98</v>
      </c>
      <c r="C88">
        <v>-472.060713182999</v>
      </c>
      <c r="D88">
        <v>25.6742949</v>
      </c>
      <c r="E88">
        <v>2.3337979999999998</v>
      </c>
      <c r="F88">
        <v>5026.76</v>
      </c>
      <c r="G88">
        <f>F88^(1/3)</f>
        <v>17.130211176245197</v>
      </c>
      <c r="H88" s="4">
        <f>F88*(10^-24)</f>
        <v>5.026760000000001E-21</v>
      </c>
      <c r="I88" s="3">
        <f>$L$16/H88</f>
        <v>1.4779749659926349</v>
      </c>
    </row>
    <row r="89" spans="1:13" x14ac:dyDescent="0.2">
      <c r="A89" s="1"/>
      <c r="B89">
        <v>0.99</v>
      </c>
      <c r="C89">
        <v>-470.65983118700001</v>
      </c>
      <c r="D89">
        <v>25.6748431</v>
      </c>
      <c r="E89">
        <v>0.33216099999999998</v>
      </c>
      <c r="F89">
        <f t="shared" ref="F89:F91" si="31">F$61*(B89/B$61)^3</f>
        <v>5182.2159572542041</v>
      </c>
      <c r="G89">
        <f>F89^(1/3)</f>
        <v>17.305009249472189</v>
      </c>
      <c r="H89" s="4">
        <f t="shared" ref="H89" si="32">F89*(10^-24)</f>
        <v>5.1822159572542049E-21</v>
      </c>
      <c r="I89" s="3">
        <f>$L$16/H89</f>
        <v>1.4336387177483851</v>
      </c>
      <c r="J89">
        <f>(I89-I90)/(E89-E90)*(0-E90)+I90</f>
        <v>1.4266960273945462</v>
      </c>
      <c r="K89">
        <f>(F89-F90)/(E89-E90)*(0-E90)+F90</f>
        <v>5208.0800946216141</v>
      </c>
      <c r="L89">
        <f>K89^(1/3)</f>
        <v>17.333750916747114</v>
      </c>
      <c r="M89">
        <f>(C89-C90)/(E89-E90)*(0-E90)+C90</f>
        <v>-470.46578467098732</v>
      </c>
    </row>
    <row r="90" spans="1:13" x14ac:dyDescent="0.2">
      <c r="A90" s="1"/>
      <c r="B90">
        <v>1</v>
      </c>
      <c r="C90">
        <v>-469.469716412472</v>
      </c>
      <c r="D90">
        <v>25.6808840429448</v>
      </c>
      <c r="E90">
        <v>-1.70502947239264</v>
      </c>
      <c r="F90">
        <f t="shared" si="31"/>
        <v>5340.8443760677956</v>
      </c>
      <c r="G90">
        <f>F90^(1/3)</f>
        <v>17.479807322699184</v>
      </c>
      <c r="H90" s="4">
        <f>F90*(10^-24)</f>
        <v>5.340844376067796E-21</v>
      </c>
      <c r="I90" s="3">
        <f>$L$16/H90</f>
        <v>1.3910582141925401</v>
      </c>
    </row>
    <row r="91" spans="1:13" x14ac:dyDescent="0.2">
      <c r="A91" s="1"/>
      <c r="B91">
        <v>1.01</v>
      </c>
      <c r="C91">
        <v>-468.11030921299999</v>
      </c>
      <c r="D91">
        <v>25.673815000000001</v>
      </c>
      <c r="E91">
        <v>-2.9394969999999998</v>
      </c>
      <c r="F91">
        <f t="shared" si="31"/>
        <v>5502.6773015070239</v>
      </c>
      <c r="G91">
        <f>F91^(1/3)</f>
        <v>17.654605395926165</v>
      </c>
      <c r="H91" s="4">
        <f t="shared" ref="H91" si="33">F91*(10^-24)</f>
        <v>5.5026773015070242E-21</v>
      </c>
      <c r="I91" s="3">
        <f>$L$16/H91</f>
        <v>1.3501473978891028</v>
      </c>
    </row>
    <row r="92" spans="1:13" x14ac:dyDescent="0.2">
      <c r="A92" s="1"/>
      <c r="B92">
        <v>1.02</v>
      </c>
      <c r="C92">
        <v>-466.85435574799999</v>
      </c>
      <c r="D92">
        <v>25.676989200000001</v>
      </c>
      <c r="E92">
        <v>-4.0021529999999998</v>
      </c>
      <c r="F92">
        <f>F$61*(B92/B$61)^3</f>
        <v>5667.746778638153</v>
      </c>
      <c r="G92">
        <f>F92^(1/3)</f>
        <v>17.82940346915316</v>
      </c>
      <c r="H92" s="4">
        <f>F92*(10^-24)</f>
        <v>5.6677467786381535E-21</v>
      </c>
      <c r="I92" s="3">
        <f>$L$16/H92</f>
        <v>1.310825223888757</v>
      </c>
    </row>
    <row r="93" spans="1:13" x14ac:dyDescent="0.2">
      <c r="A93" s="1"/>
      <c r="D93">
        <f>AVERAGE(D88:D92)</f>
        <v>25.676165248588962</v>
      </c>
    </row>
    <row r="94" spans="1:13" x14ac:dyDescent="0.2">
      <c r="A94" s="1"/>
      <c r="B94" t="s">
        <v>10</v>
      </c>
    </row>
    <row r="95" spans="1:13" x14ac:dyDescent="0.2">
      <c r="A95" s="1"/>
    </row>
    <row r="96" spans="1:13" x14ac:dyDescent="0.2">
      <c r="A96" s="1"/>
      <c r="B96" t="s">
        <v>9</v>
      </c>
      <c r="F96" t="s">
        <v>1</v>
      </c>
      <c r="G96" t="s">
        <v>4</v>
      </c>
      <c r="H96" t="s">
        <v>17</v>
      </c>
      <c r="I96" t="s">
        <v>20</v>
      </c>
      <c r="J96" t="s">
        <v>46</v>
      </c>
      <c r="K96" t="s">
        <v>47</v>
      </c>
      <c r="L96" t="s">
        <v>48</v>
      </c>
    </row>
    <row r="97" spans="1:13" x14ac:dyDescent="0.2">
      <c r="A97" s="1"/>
      <c r="B97">
        <v>0.98</v>
      </c>
      <c r="F97">
        <v>5026.76</v>
      </c>
      <c r="G97">
        <f>F97^(1/3)</f>
        <v>17.130211176245197</v>
      </c>
      <c r="H97" s="4">
        <f>F97*(10^-24)</f>
        <v>5.026760000000001E-21</v>
      </c>
      <c r="I97" s="3">
        <f>$L$16/H97</f>
        <v>1.4779749659926349</v>
      </c>
    </row>
    <row r="98" spans="1:13" x14ac:dyDescent="0.2">
      <c r="A98" s="1"/>
      <c r="B98">
        <v>0.99</v>
      </c>
      <c r="F98">
        <f t="shared" ref="F98:F100" si="34">F$61*(B98/B$61)^3</f>
        <v>5182.2159572542041</v>
      </c>
      <c r="G98">
        <f>F98^(1/3)</f>
        <v>17.305009249472189</v>
      </c>
      <c r="H98" s="4">
        <f t="shared" ref="H98" si="35">F98*(10^-24)</f>
        <v>5.1822159572542049E-21</v>
      </c>
      <c r="I98" s="3">
        <f>$L$16/H98</f>
        <v>1.4336387177483851</v>
      </c>
      <c r="J98" t="e">
        <f>(I98-I99)/(E98-E99)*(0-E99)+I99</f>
        <v>#DIV/0!</v>
      </c>
      <c r="K98" t="e">
        <f>(F98-F99)/(E98-E99)*(0-E99)+F99</f>
        <v>#DIV/0!</v>
      </c>
      <c r="L98" t="e">
        <f>K98^(1/3)</f>
        <v>#DIV/0!</v>
      </c>
      <c r="M98" t="e">
        <f>(C98-C99)/(E98-E99)*(0-E99)+C99</f>
        <v>#DIV/0!</v>
      </c>
    </row>
    <row r="99" spans="1:13" x14ac:dyDescent="0.2">
      <c r="A99" s="1"/>
      <c r="B99">
        <v>1</v>
      </c>
      <c r="F99">
        <f t="shared" si="34"/>
        <v>5340.8443760677956</v>
      </c>
      <c r="G99">
        <f>F99^(1/3)</f>
        <v>17.479807322699184</v>
      </c>
      <c r="H99" s="4">
        <f>F99*(10^-24)</f>
        <v>5.340844376067796E-21</v>
      </c>
      <c r="I99" s="3">
        <f>$L$16/H99</f>
        <v>1.3910582141925401</v>
      </c>
    </row>
    <row r="100" spans="1:13" x14ac:dyDescent="0.2">
      <c r="A100" s="1"/>
      <c r="B100">
        <v>1.01</v>
      </c>
      <c r="F100">
        <f t="shared" si="34"/>
        <v>5502.6773015070239</v>
      </c>
      <c r="G100">
        <f>F100^(1/3)</f>
        <v>17.654605395926165</v>
      </c>
      <c r="H100" s="4">
        <f t="shared" ref="H100" si="36">F100*(10^-24)</f>
        <v>5.5026773015070242E-21</v>
      </c>
      <c r="I100" s="3">
        <f>$L$16/H100</f>
        <v>1.3501473978891028</v>
      </c>
    </row>
    <row r="101" spans="1:13" x14ac:dyDescent="0.2">
      <c r="A101" s="1"/>
      <c r="B101">
        <v>1.02</v>
      </c>
      <c r="F101">
        <f>F$61*(B101/B$61)^3</f>
        <v>5667.746778638153</v>
      </c>
      <c r="G101">
        <f>F101^(1/3)</f>
        <v>17.82940346915316</v>
      </c>
      <c r="H101" s="4">
        <f>F101*(10^-24)</f>
        <v>5.6677467786381535E-21</v>
      </c>
      <c r="I101" s="3">
        <f>$L$16/H101</f>
        <v>1.310825223888757</v>
      </c>
    </row>
    <row r="102" spans="1:13" x14ac:dyDescent="0.2">
      <c r="A102" s="1"/>
    </row>
    <row r="103" spans="1:13" x14ac:dyDescent="0.2">
      <c r="A103" s="1"/>
    </row>
    <row r="104" spans="1:13" x14ac:dyDescent="0.2">
      <c r="A104" s="1"/>
    </row>
    <row r="105" spans="1:13" x14ac:dyDescent="0.2">
      <c r="A105" s="1"/>
    </row>
    <row r="106" spans="1:13" x14ac:dyDescent="0.2">
      <c r="A106" s="1"/>
    </row>
    <row r="107" spans="1:13" x14ac:dyDescent="0.2">
      <c r="A107" s="1"/>
    </row>
    <row r="108" spans="1:13" x14ac:dyDescent="0.2">
      <c r="A108" s="1"/>
    </row>
    <row r="109" spans="1:13" x14ac:dyDescent="0.2">
      <c r="A109" s="1"/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A114"/>
  <sheetViews>
    <sheetView topLeftCell="A55" workbookViewId="0">
      <selection activeCell="B71" sqref="B71:AA106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30</v>
      </c>
    </row>
    <row r="15" spans="11:12" x14ac:dyDescent="0.2">
      <c r="K15">
        <f>0.8*(7+35.5)+0.2*(35.5+39)</f>
        <v>48.9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8.12022583859183E-21</v>
      </c>
    </row>
    <row r="20" spans="2:26" x14ac:dyDescent="0.2">
      <c r="B20" t="s">
        <v>22</v>
      </c>
      <c r="Y20" t="s">
        <v>56</v>
      </c>
      <c r="Z20" t="s">
        <v>57</v>
      </c>
    </row>
    <row r="21" spans="2:26" x14ac:dyDescent="0.2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 x14ac:dyDescent="0.2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 x14ac:dyDescent="0.2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 x14ac:dyDescent="0.2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 x14ac:dyDescent="0.2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 x14ac:dyDescent="0.2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 x14ac:dyDescent="0.2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 x14ac:dyDescent="0.2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 x14ac:dyDescent="0.2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 x14ac:dyDescent="0.2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 x14ac:dyDescent="0.2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 x14ac:dyDescent="0.2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 x14ac:dyDescent="0.2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10" customFormat="1" x14ac:dyDescent="0.2"/>
    <row r="71" spans="2:27" x14ac:dyDescent="0.2">
      <c r="B71" t="s">
        <v>70</v>
      </c>
    </row>
    <row r="73" spans="2:27" x14ac:dyDescent="0.2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8" t="s">
        <v>73</v>
      </c>
      <c r="S73" t="s">
        <v>30</v>
      </c>
    </row>
    <row r="74" spans="2:27" x14ac:dyDescent="0.2">
      <c r="B74">
        <v>0.98</v>
      </c>
      <c r="C74">
        <v>-438.69152968984503</v>
      </c>
      <c r="D74">
        <v>33.397711054929601</v>
      </c>
      <c r="E74">
        <v>4.9471203521126697</v>
      </c>
      <c r="F74">
        <v>5543.93</v>
      </c>
      <c r="G74">
        <f>F74^(1/3)</f>
        <v>17.698613529454605</v>
      </c>
      <c r="H74" s="4">
        <f>F74*(10^-24)</f>
        <v>5.543930000000001E-21</v>
      </c>
      <c r="I74" s="3">
        <f>$T$78/H74</f>
        <v>1.4647056940819652</v>
      </c>
      <c r="S74">
        <f>0.8*(7+35.5)+0.2*(35.5+39)</f>
        <v>48.9</v>
      </c>
      <c r="T74" t="s">
        <v>15</v>
      </c>
    </row>
    <row r="75" spans="2:27" x14ac:dyDescent="0.2">
      <c r="B75">
        <v>0.99</v>
      </c>
      <c r="C75">
        <v>-437.62816465999998</v>
      </c>
      <c r="D75">
        <v>33.376794750000002</v>
      </c>
      <c r="E75">
        <v>3.2379862500000027</v>
      </c>
      <c r="F75">
        <f>F$74*(B75/B$74)^3</f>
        <v>5715.3797897453433</v>
      </c>
      <c r="G75">
        <f>F75^(1/3)</f>
        <v>17.879211626693934</v>
      </c>
      <c r="H75" s="4">
        <f t="shared" ref="H75" si="25">F75*(10^-24)</f>
        <v>5.7153797897453436E-21</v>
      </c>
      <c r="I75" s="3">
        <f t="shared" ref="I75:I78" si="26">$T$78/H75</f>
        <v>1.4207674970544062</v>
      </c>
      <c r="O75">
        <v>1300</v>
      </c>
      <c r="P75">
        <f>-K76*(2*0.00000293*K76-0.0435)</f>
        <v>48.652861841406349</v>
      </c>
      <c r="Q75" t="s">
        <v>74</v>
      </c>
      <c r="AA75">
        <v>48.652861841406349</v>
      </c>
    </row>
    <row r="76" spans="2:27" x14ac:dyDescent="0.2">
      <c r="B76">
        <v>1</v>
      </c>
      <c r="C76">
        <v>-435.95907552789998</v>
      </c>
      <c r="D76">
        <v>33.375975600501803</v>
      </c>
      <c r="E76">
        <v>1.64779075865529</v>
      </c>
      <c r="F76">
        <f t="shared" ref="F76:F78" si="27">F$74*(B76/B$74)^3</f>
        <v>5890.3284345808297</v>
      </c>
      <c r="G76">
        <f>F76^(1/3)</f>
        <v>18.05980972393327</v>
      </c>
      <c r="H76" s="4">
        <f>F76*(10^-24)</f>
        <v>5.8903284345808303E-21</v>
      </c>
      <c r="I76" s="3">
        <f t="shared" si="26"/>
        <v>1.3785692816243929</v>
      </c>
      <c r="J76">
        <f>(I76-I77)/(E76-E77)*(0-E77)+I77</f>
        <v>1.3420379371587519</v>
      </c>
      <c r="K76">
        <f>(F76-F77)/(E76-E77)*(0-E77)+F77</f>
        <v>6051.148669148015</v>
      </c>
      <c r="L76">
        <f>K76^(1/3)</f>
        <v>18.222695059844906</v>
      </c>
      <c r="M76">
        <f>(C76-C77)/(E76-E77)*(0-E77)+C77</f>
        <v>-435.0928427473213</v>
      </c>
      <c r="O76">
        <v>1200</v>
      </c>
      <c r="P76">
        <f>-K85*(2*0.00000461*K85-0.0632)</f>
        <v>52.134054670714661</v>
      </c>
      <c r="Q76" t="s">
        <v>74</v>
      </c>
      <c r="S76" t="s">
        <v>16</v>
      </c>
      <c r="AA76">
        <v>52.134054670714661</v>
      </c>
    </row>
    <row r="77" spans="2:27" x14ac:dyDescent="0.2">
      <c r="B77">
        <v>1.01</v>
      </c>
      <c r="C77">
        <v>-434.99770590399999</v>
      </c>
      <c r="D77">
        <v>33.381241099999997</v>
      </c>
      <c r="E77">
        <v>-0.180974</v>
      </c>
      <c r="F77">
        <f t="shared" si="27"/>
        <v>6068.8112764770622</v>
      </c>
      <c r="G77">
        <f>F77^(1/3)</f>
        <v>18.240407821172607</v>
      </c>
      <c r="H77" s="4">
        <f t="shared" ref="H77" si="28">F77*(10^-24)</f>
        <v>6.0688112764770627E-21</v>
      </c>
      <c r="I77" s="3">
        <f t="shared" si="26"/>
        <v>1.3380257629803263</v>
      </c>
      <c r="O77">
        <v>1100</v>
      </c>
      <c r="P77">
        <f>-K93*(2*0.00000409*K93-0.0557)</f>
        <v>49.303541820019241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 x14ac:dyDescent="0.2">
      <c r="B78">
        <v>1.02</v>
      </c>
      <c r="C78">
        <v>-433.34753362651998</v>
      </c>
      <c r="D78">
        <v>33.384637587344301</v>
      </c>
      <c r="E78">
        <v>-1.2481698929563401</v>
      </c>
      <c r="F78">
        <f t="shared" si="27"/>
        <v>6250.8636574046541</v>
      </c>
      <c r="G78">
        <f>F78^(1/3)</f>
        <v>18.421005918411936</v>
      </c>
      <c r="H78" s="4">
        <f>F78*(10^-24)</f>
        <v>6.2508636574046546E-21</v>
      </c>
      <c r="I78" s="3">
        <f t="shared" si="26"/>
        <v>1.2990566237951398</v>
      </c>
      <c r="O78">
        <v>1000</v>
      </c>
      <c r="P78">
        <f>-K101*(2*0.0000125*K101-0.151)</f>
        <v>56.864447460076299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80" spans="2:27" x14ac:dyDescent="0.2">
      <c r="B80" t="s">
        <v>22</v>
      </c>
    </row>
    <row r="81" spans="2:27" x14ac:dyDescent="0.2">
      <c r="P81" t="s">
        <v>76</v>
      </c>
      <c r="Z81" t="s">
        <v>56</v>
      </c>
      <c r="AA81" t="s">
        <v>57</v>
      </c>
    </row>
    <row r="82" spans="2:27" x14ac:dyDescent="0.2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O82">
        <v>1300</v>
      </c>
      <c r="P82">
        <v>-435.0928427473213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3" spans="2:27" x14ac:dyDescent="0.2">
      <c r="B83">
        <v>0.98</v>
      </c>
      <c r="C83">
        <v>-441.548747015</v>
      </c>
      <c r="D83">
        <v>30.819102375</v>
      </c>
      <c r="E83">
        <v>3.4478737499999998</v>
      </c>
      <c r="F83">
        <v>5543.93</v>
      </c>
      <c r="G83">
        <f>F83^(1/3)</f>
        <v>17.698613529454605</v>
      </c>
      <c r="H83" s="4">
        <f>F83*(10^-24)</f>
        <v>5.543930000000001E-21</v>
      </c>
      <c r="I83" s="3">
        <f>$T$78/H83</f>
        <v>1.4647056940819652</v>
      </c>
      <c r="O83">
        <v>1200</v>
      </c>
      <c r="P83">
        <v>-439.06055895576571</v>
      </c>
    </row>
    <row r="84" spans="2:27" x14ac:dyDescent="0.2">
      <c r="B84">
        <v>0.99</v>
      </c>
      <c r="C84">
        <v>-440.69497299699998</v>
      </c>
      <c r="D84">
        <v>30.80597594</v>
      </c>
      <c r="E84">
        <v>1.5334129999999999</v>
      </c>
      <c r="F84">
        <f>F$74*(B84/B$74)^3</f>
        <v>5715.3797897453433</v>
      </c>
      <c r="G84">
        <f>F84^(1/3)</f>
        <v>17.879211626693934</v>
      </c>
      <c r="H84" s="4">
        <f t="shared" ref="H84" si="29">F84*(10^-24)</f>
        <v>5.7153797897453436E-21</v>
      </c>
      <c r="I84" s="3">
        <f t="shared" ref="I84:I87" si="30">$T$78/H84</f>
        <v>1.4207674970544062</v>
      </c>
      <c r="O84">
        <v>1100</v>
      </c>
      <c r="P84">
        <v>-442.64384139502408</v>
      </c>
      <c r="S84">
        <v>1300</v>
      </c>
      <c r="T84">
        <v>1.3420379371587519</v>
      </c>
      <c r="U84">
        <v>6051.148669148015</v>
      </c>
      <c r="V84">
        <v>18.222695059844906</v>
      </c>
      <c r="W84">
        <v>-435.0928427473213</v>
      </c>
      <c r="X84">
        <v>33.376433039999995</v>
      </c>
      <c r="Y84">
        <f>W84+X84</f>
        <v>-401.7164097073213</v>
      </c>
      <c r="Z84">
        <f>(Y84-Y85)/(S84-S85)</f>
        <v>6.5352367884444221E-2</v>
      </c>
      <c r="AA84">
        <f>Z84*(1.602*10^-19)*(6.022*10^23)/100</f>
        <v>63.047023895899713</v>
      </c>
    </row>
    <row r="85" spans="2:27" x14ac:dyDescent="0.2">
      <c r="B85">
        <v>1</v>
      </c>
      <c r="C85">
        <v>-439.09866368399997</v>
      </c>
      <c r="D85">
        <v>30.811402520000001</v>
      </c>
      <c r="E85">
        <v>3.1697000000000003E-2</v>
      </c>
      <c r="F85">
        <f t="shared" ref="F85:F87" si="31">F$74*(B85/B$74)^3</f>
        <v>5890.3284345808297</v>
      </c>
      <c r="G85">
        <f>F85^(1/3)</f>
        <v>18.05980972393327</v>
      </c>
      <c r="H85" s="4">
        <f>F85*(10^-24)</f>
        <v>5.8903284345808303E-21</v>
      </c>
      <c r="I85" s="3">
        <f t="shared" si="30"/>
        <v>1.3785692816243929</v>
      </c>
      <c r="J85">
        <f>(I85-I86)/(E85-E86)*(0-E86)+I86</f>
        <v>1.3773808491318988</v>
      </c>
      <c r="K85">
        <f>(F85-F86)/(E85-E86)*(0-E86)+F86</f>
        <v>5895.5602155351253</v>
      </c>
      <c r="L85">
        <f>K85^(1/3)</f>
        <v>18.065155040389648</v>
      </c>
      <c r="M85">
        <f>(C85-C86)/(E85-E86)*(0-E86)+C86</f>
        <v>-439.06055895576571</v>
      </c>
      <c r="O85">
        <v>1000</v>
      </c>
      <c r="P85">
        <v>-446.78050730437872</v>
      </c>
      <c r="S85">
        <v>1200</v>
      </c>
      <c r="T85">
        <v>1.3773808491318988</v>
      </c>
      <c r="U85">
        <v>5895.5602155351253</v>
      </c>
      <c r="V85">
        <v>18.065155040389648</v>
      </c>
      <c r="W85">
        <v>-439.06055895576571</v>
      </c>
      <c r="X85">
        <v>30.808912459999998</v>
      </c>
      <c r="Y85">
        <f t="shared" ref="Y85:Y87" si="32">W85+X85</f>
        <v>-408.25164649576573</v>
      </c>
      <c r="Z85">
        <f t="shared" ref="Z85:Z86" si="33">(Y85-Y86)/(S85-S86)</f>
        <v>6.151903759258346E-2</v>
      </c>
      <c r="AA85">
        <f t="shared" ref="AA85:AA86" si="34">Z85*(1.602*10^-19)*(6.022*10^23)/100</f>
        <v>59.348916630082513</v>
      </c>
    </row>
    <row r="86" spans="2:27" x14ac:dyDescent="0.2">
      <c r="B86">
        <v>1.01</v>
      </c>
      <c r="C86">
        <v>-437.79871625799899</v>
      </c>
      <c r="D86">
        <v>30.8158338</v>
      </c>
      <c r="E86">
        <v>-1.04965</v>
      </c>
      <c r="F86">
        <f t="shared" si="31"/>
        <v>6068.8112764770622</v>
      </c>
      <c r="G86">
        <f>F86^(1/3)</f>
        <v>18.240407821172607</v>
      </c>
      <c r="H86" s="4">
        <f t="shared" ref="H86" si="35">F86*(10^-24)</f>
        <v>6.0688112764770627E-21</v>
      </c>
      <c r="I86" s="3">
        <f t="shared" si="30"/>
        <v>1.3380257629803263</v>
      </c>
      <c r="S86">
        <v>1100</v>
      </c>
      <c r="T86">
        <v>1.4091562216540066</v>
      </c>
      <c r="U86">
        <v>5763.5187187358506</v>
      </c>
      <c r="V86">
        <v>17.929268429038757</v>
      </c>
      <c r="W86">
        <v>-442.64384139502408</v>
      </c>
      <c r="X86">
        <v>28.24029114</v>
      </c>
      <c r="Y86">
        <f t="shared" si="32"/>
        <v>-414.40355025502407</v>
      </c>
      <c r="Z86">
        <f t="shared" si="33"/>
        <v>6.7007918007656708E-2</v>
      </c>
      <c r="AA86">
        <f t="shared" si="34"/>
        <v>64.644173495185811</v>
      </c>
    </row>
    <row r="87" spans="2:27" x14ac:dyDescent="0.2">
      <c r="B87">
        <v>1.02</v>
      </c>
      <c r="C87">
        <v>-436.30389341984898</v>
      </c>
      <c r="D87">
        <v>30.828034536720999</v>
      </c>
      <c r="E87">
        <v>-2.2577694315893302</v>
      </c>
      <c r="F87">
        <f t="shared" si="31"/>
        <v>6250.8636574046541</v>
      </c>
      <c r="G87">
        <f>F87^(1/3)</f>
        <v>18.421005918411936</v>
      </c>
      <c r="H87" s="4">
        <f>F87*(10^-24)</f>
        <v>6.2508636574046546E-21</v>
      </c>
      <c r="I87" s="3">
        <f t="shared" si="30"/>
        <v>1.2990566237951398</v>
      </c>
      <c r="S87">
        <v>1000</v>
      </c>
      <c r="T87">
        <v>1.440994620726382</v>
      </c>
      <c r="U87">
        <v>5636.4521974607042</v>
      </c>
      <c r="V87">
        <v>17.796527746584108</v>
      </c>
      <c r="W87">
        <v>-446.78050730437872</v>
      </c>
      <c r="X87">
        <v>25.676165248588962</v>
      </c>
      <c r="Y87">
        <f t="shared" si="32"/>
        <v>-421.10434205578974</v>
      </c>
    </row>
    <row r="89" spans="2:27" x14ac:dyDescent="0.2">
      <c r="B89" t="s">
        <v>11</v>
      </c>
      <c r="U89" t="s">
        <v>79</v>
      </c>
    </row>
    <row r="90" spans="2:27" x14ac:dyDescent="0.2">
      <c r="U90">
        <f>U84/200</f>
        <v>30.255743345740076</v>
      </c>
    </row>
    <row r="91" spans="2:27" x14ac:dyDescent="0.2">
      <c r="B91" t="s">
        <v>9</v>
      </c>
      <c r="F91" t="s">
        <v>1</v>
      </c>
      <c r="G91" t="s">
        <v>4</v>
      </c>
      <c r="H91" t="s">
        <v>17</v>
      </c>
      <c r="I91" t="s">
        <v>20</v>
      </c>
      <c r="J91" t="s">
        <v>46</v>
      </c>
      <c r="K91" t="s">
        <v>47</v>
      </c>
      <c r="L91" t="s">
        <v>48</v>
      </c>
      <c r="U91">
        <f t="shared" ref="U91:U93" si="36">U85/200</f>
        <v>29.477801077675625</v>
      </c>
    </row>
    <row r="92" spans="2:27" x14ac:dyDescent="0.2">
      <c r="B92">
        <v>0.98</v>
      </c>
      <c r="C92">
        <v>-444.43958850199999</v>
      </c>
      <c r="D92">
        <v>28.242613500000001</v>
      </c>
      <c r="E92">
        <v>2.0634049999999999</v>
      </c>
      <c r="F92">
        <v>5543.93</v>
      </c>
      <c r="G92">
        <f>F92^(1/3)</f>
        <v>17.698613529454605</v>
      </c>
      <c r="H92" s="4">
        <f>F92*(10^-24)</f>
        <v>5.543930000000001E-21</v>
      </c>
      <c r="I92" s="3">
        <f>$T$78/H92</f>
        <v>1.4647056940819652</v>
      </c>
      <c r="U92">
        <f t="shared" si="36"/>
        <v>28.817593593679252</v>
      </c>
    </row>
    <row r="93" spans="2:27" x14ac:dyDescent="0.2">
      <c r="B93">
        <v>0.99</v>
      </c>
      <c r="C93">
        <v>-442.916849688978</v>
      </c>
      <c r="D93">
        <v>28.2526878468801</v>
      </c>
      <c r="E93">
        <v>0.40410787303309798</v>
      </c>
      <c r="F93">
        <f>F$74*(B93/B$74)^3</f>
        <v>5715.3797897453433</v>
      </c>
      <c r="G93">
        <f>F93^(1/3)</f>
        <v>17.879211626693934</v>
      </c>
      <c r="H93" s="4">
        <f t="shared" ref="H93" si="37">F93*(10^-24)</f>
        <v>5.7153797897453436E-21</v>
      </c>
      <c r="I93" s="3">
        <f t="shared" ref="I93:I96" si="38">$T$78/H93</f>
        <v>1.4207674970544062</v>
      </c>
      <c r="J93">
        <f>(I93-I94)/(E93-E94)*(0-E94)+I94</f>
        <v>1.4091562216540066</v>
      </c>
      <c r="K93">
        <f>(F93-F94)/(E93-E94)*(0-E94)+F94</f>
        <v>5763.5187187358506</v>
      </c>
      <c r="L93">
        <f>K93^(1/3)</f>
        <v>17.929268429038757</v>
      </c>
      <c r="M93">
        <f>(C93-C94)/(E93-E94)*(0-E94)+C94</f>
        <v>-442.64384139502408</v>
      </c>
      <c r="U93">
        <f t="shared" si="36"/>
        <v>28.182260987303522</v>
      </c>
    </row>
    <row r="94" spans="2:27" x14ac:dyDescent="0.2">
      <c r="B94">
        <v>1</v>
      </c>
      <c r="C94">
        <v>-441.92467075899998</v>
      </c>
      <c r="D94">
        <v>28.244612799999999</v>
      </c>
      <c r="E94">
        <v>-1.064519</v>
      </c>
      <c r="F94">
        <f t="shared" ref="F94:F96" si="39">F$74*(B94/B$74)^3</f>
        <v>5890.3284345808297</v>
      </c>
      <c r="G94">
        <f>F94^(1/3)</f>
        <v>18.05980972393327</v>
      </c>
      <c r="H94" s="4">
        <f>F94*(10^-24)</f>
        <v>5.8903284345808303E-21</v>
      </c>
      <c r="I94" s="3">
        <f t="shared" si="38"/>
        <v>1.3785692816243929</v>
      </c>
    </row>
    <row r="95" spans="2:27" x14ac:dyDescent="0.2">
      <c r="B95">
        <v>1.01</v>
      </c>
      <c r="C95">
        <v>-440.274951284</v>
      </c>
      <c r="D95">
        <v>28.2494868</v>
      </c>
      <c r="E95">
        <v>-2.282162</v>
      </c>
      <c r="F95">
        <f t="shared" si="39"/>
        <v>6068.8112764770622</v>
      </c>
      <c r="G95">
        <f>F95^(1/3)</f>
        <v>18.240407821172607</v>
      </c>
      <c r="H95" s="4">
        <f t="shared" ref="H95" si="40">F95*(10^-24)</f>
        <v>6.0688112764770627E-21</v>
      </c>
      <c r="I95" s="3">
        <f t="shared" si="38"/>
        <v>1.3380257629803263</v>
      </c>
    </row>
    <row r="96" spans="2:27" x14ac:dyDescent="0.2">
      <c r="B96">
        <v>1.02</v>
      </c>
      <c r="C96">
        <v>-438.89261729566698</v>
      </c>
      <c r="D96">
        <v>28.252998906594499</v>
      </c>
      <c r="E96">
        <v>-3.03774431863908</v>
      </c>
      <c r="F96">
        <f t="shared" si="39"/>
        <v>6250.8636574046541</v>
      </c>
      <c r="G96">
        <f>F96^(1/3)</f>
        <v>18.421005918411936</v>
      </c>
      <c r="H96" s="4">
        <f>F96*(10^-24)</f>
        <v>6.2508636574046546E-21</v>
      </c>
      <c r="I96" s="3">
        <f t="shared" si="38"/>
        <v>1.2990566237951398</v>
      </c>
    </row>
    <row r="98" spans="2:13" x14ac:dyDescent="0.2">
      <c r="B98" t="s">
        <v>8</v>
      </c>
    </row>
    <row r="100" spans="2:13" x14ac:dyDescent="0.2">
      <c r="B100" t="s">
        <v>9</v>
      </c>
      <c r="F100" t="s">
        <v>1</v>
      </c>
      <c r="G100" t="s">
        <v>4</v>
      </c>
      <c r="H100" t="s">
        <v>17</v>
      </c>
      <c r="I100" t="s">
        <v>20</v>
      </c>
      <c r="J100" t="s">
        <v>46</v>
      </c>
      <c r="K100" t="s">
        <v>47</v>
      </c>
      <c r="L100" t="s">
        <v>48</v>
      </c>
    </row>
    <row r="101" spans="2:13" x14ac:dyDescent="0.2">
      <c r="B101">
        <v>0.98</v>
      </c>
      <c r="C101">
        <v>-447.57076543619928</v>
      </c>
      <c r="D101">
        <v>25.674782294557627</v>
      </c>
      <c r="E101">
        <v>1.0333789250477401</v>
      </c>
      <c r="F101">
        <v>5543.93</v>
      </c>
      <c r="G101">
        <f>F101^(1/3)</f>
        <v>17.698613529454605</v>
      </c>
      <c r="H101" s="4">
        <f>F101*(10^-24)</f>
        <v>5.543930000000001E-21</v>
      </c>
      <c r="I101" s="3">
        <f>$T$78/H101</f>
        <v>1.4647056940819652</v>
      </c>
      <c r="J101">
        <f>(I101-I102)/(E101-E102)*(0-E102)+I102</f>
        <v>1.440994620726382</v>
      </c>
      <c r="K101">
        <f>(F101-F102)/(E101-E102)*(0-E102)+F102</f>
        <v>5636.4521974607042</v>
      </c>
      <c r="L101">
        <f>K101^(1/3)</f>
        <v>17.796527746584108</v>
      </c>
      <c r="M101">
        <f>(C101-C102)/(E101-E102)*(0-E102)+C102</f>
        <v>-446.78050730437872</v>
      </c>
    </row>
    <row r="102" spans="2:13" x14ac:dyDescent="0.2">
      <c r="B102">
        <v>0.99</v>
      </c>
      <c r="C102">
        <v>-446.10636452199998</v>
      </c>
      <c r="D102">
        <v>25.665783486999999</v>
      </c>
      <c r="E102">
        <v>-0.88154100000000002</v>
      </c>
      <c r="F102">
        <f>F$74*(B102/B$74)^3</f>
        <v>5715.3797897453433</v>
      </c>
      <c r="G102">
        <f>F102^(1/3)</f>
        <v>17.879211626693934</v>
      </c>
      <c r="H102" s="4">
        <f t="shared" ref="H102" si="41">F102*(10^-24)</f>
        <v>5.7153797897453436E-21</v>
      </c>
      <c r="I102" s="3">
        <f>$T$78/H102</f>
        <v>1.4207674970544062</v>
      </c>
    </row>
    <row r="103" spans="2:13" x14ac:dyDescent="0.2">
      <c r="B103">
        <v>1</v>
      </c>
      <c r="C103">
        <v>-444.630965344</v>
      </c>
      <c r="D103">
        <v>25.677418100000001</v>
      </c>
      <c r="E103">
        <v>-2.080908</v>
      </c>
      <c r="F103">
        <f t="shared" ref="F103:F105" si="42">F$74*(B103/B$74)^3</f>
        <v>5890.3284345808297</v>
      </c>
      <c r="G103">
        <f>F103^(1/3)</f>
        <v>18.05980972393327</v>
      </c>
      <c r="H103" s="4">
        <f>F103*(10^-24)</f>
        <v>5.8903284345808303E-21</v>
      </c>
      <c r="I103" s="3">
        <f>$T$78/H103</f>
        <v>1.3785692816243929</v>
      </c>
    </row>
    <row r="104" spans="2:13" x14ac:dyDescent="0.2">
      <c r="B104">
        <v>1.01</v>
      </c>
      <c r="C104">
        <v>-443.45313059599903</v>
      </c>
      <c r="D104">
        <v>25.677918200000001</v>
      </c>
      <c r="E104">
        <v>-3.3564090000000002</v>
      </c>
      <c r="F104">
        <f t="shared" si="42"/>
        <v>6068.8112764770622</v>
      </c>
      <c r="G104">
        <f>F104^(1/3)</f>
        <v>18.240407821172607</v>
      </c>
      <c r="H104" s="4">
        <f t="shared" ref="H104" si="43">F104*(10^-24)</f>
        <v>6.0688112764770627E-21</v>
      </c>
      <c r="I104" s="3">
        <f>$T$78/H104</f>
        <v>1.3380257629803263</v>
      </c>
    </row>
    <row r="105" spans="2:13" x14ac:dyDescent="0.2">
      <c r="B105">
        <v>1.02</v>
      </c>
      <c r="C105">
        <v>-441.85445049241702</v>
      </c>
      <c r="D105">
        <v>25.683104945158899</v>
      </c>
      <c r="E105">
        <v>-4.10824837853965</v>
      </c>
      <c r="F105">
        <f t="shared" si="42"/>
        <v>6250.8636574046541</v>
      </c>
      <c r="G105">
        <f>F105^(1/3)</f>
        <v>18.421005918411936</v>
      </c>
      <c r="H105" s="4">
        <f>F105*(10^-24)</f>
        <v>6.2508636574046546E-21</v>
      </c>
      <c r="I105" s="3">
        <f>$T$78/H105</f>
        <v>1.2990566237951398</v>
      </c>
    </row>
    <row r="107" spans="2:13" x14ac:dyDescent="0.2">
      <c r="B107" t="s">
        <v>10</v>
      </c>
    </row>
    <row r="109" spans="2:13" x14ac:dyDescent="0.2">
      <c r="B109" t="s">
        <v>9</v>
      </c>
      <c r="F109" t="s">
        <v>1</v>
      </c>
      <c r="G109" t="s">
        <v>4</v>
      </c>
      <c r="H109" t="s">
        <v>17</v>
      </c>
      <c r="I109" t="s">
        <v>20</v>
      </c>
      <c r="J109" t="s">
        <v>46</v>
      </c>
      <c r="K109" t="s">
        <v>47</v>
      </c>
      <c r="L109" t="s">
        <v>48</v>
      </c>
    </row>
    <row r="110" spans="2:13" x14ac:dyDescent="0.2">
      <c r="B110">
        <v>0.98</v>
      </c>
      <c r="F110">
        <v>5543.93</v>
      </c>
      <c r="G110">
        <f>F110^(1/3)</f>
        <v>17.698613529454605</v>
      </c>
      <c r="H110" s="4">
        <f>F110*(10^-24)</f>
        <v>5.543930000000001E-21</v>
      </c>
      <c r="I110" s="3">
        <f>$T$78/H110</f>
        <v>1.4647056940819652</v>
      </c>
      <c r="J110" t="e">
        <f>(I110-I111)/(E110-E111)*(0-E111)+I111</f>
        <v>#DIV/0!</v>
      </c>
      <c r="K110" t="e">
        <f>(F110-F111)/(E110-E111)*(0-E111)+F111</f>
        <v>#DIV/0!</v>
      </c>
      <c r="L110" t="e">
        <f>K110^(1/3)</f>
        <v>#DIV/0!</v>
      </c>
      <c r="M110" t="e">
        <f>(C110-C111)/(E110-E111)*(0-E111)+C111</f>
        <v>#DIV/0!</v>
      </c>
    </row>
    <row r="111" spans="2:13" x14ac:dyDescent="0.2">
      <c r="B111">
        <v>0.99</v>
      </c>
      <c r="F111">
        <f>F$74*(B111/B$74)^3</f>
        <v>5715.3797897453433</v>
      </c>
      <c r="G111">
        <f>F111^(1/3)</f>
        <v>17.879211626693934</v>
      </c>
      <c r="H111" s="4">
        <f t="shared" ref="H111" si="44">F111*(10^-24)</f>
        <v>5.7153797897453436E-21</v>
      </c>
      <c r="I111" s="3">
        <f>$T$78/H111</f>
        <v>1.4207674970544062</v>
      </c>
    </row>
    <row r="112" spans="2:13" x14ac:dyDescent="0.2">
      <c r="B112">
        <v>1</v>
      </c>
      <c r="F112">
        <f t="shared" ref="F112:F114" si="45">F$74*(B112/B$74)^3</f>
        <v>5890.3284345808297</v>
      </c>
      <c r="G112">
        <f>F112^(1/3)</f>
        <v>18.05980972393327</v>
      </c>
      <c r="H112" s="4">
        <f>F112*(10^-24)</f>
        <v>5.8903284345808303E-21</v>
      </c>
      <c r="I112" s="3">
        <f>$T$78/H112</f>
        <v>1.3785692816243929</v>
      </c>
    </row>
    <row r="113" spans="2:9" x14ac:dyDescent="0.2">
      <c r="B113">
        <v>1.01</v>
      </c>
      <c r="F113">
        <f t="shared" si="45"/>
        <v>6068.8112764770622</v>
      </c>
      <c r="G113">
        <f>F113^(1/3)</f>
        <v>18.240407821172607</v>
      </c>
      <c r="H113" s="4">
        <f t="shared" ref="H113" si="46">F113*(10^-24)</f>
        <v>6.0688112764770627E-21</v>
      </c>
      <c r="I113" s="3">
        <f>$T$78/H113</f>
        <v>1.3380257629803263</v>
      </c>
    </row>
    <row r="114" spans="2:9" x14ac:dyDescent="0.2">
      <c r="B114">
        <v>1.02</v>
      </c>
      <c r="F114">
        <f t="shared" si="45"/>
        <v>6250.8636574046541</v>
      </c>
      <c r="G114">
        <f>F114^(1/3)</f>
        <v>18.421005918411936</v>
      </c>
      <c r="H114" s="4">
        <f>F114*(10^-24)</f>
        <v>6.2508636574046546E-21</v>
      </c>
      <c r="I114" s="3">
        <f>$T$78/H114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Z121"/>
  <sheetViews>
    <sheetView topLeftCell="A63" workbookViewId="0">
      <selection activeCell="P112" sqref="P112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44</v>
      </c>
    </row>
    <row r="15" spans="11:12" x14ac:dyDescent="0.2">
      <c r="K15">
        <f>0.7*(7+35.5)+0.3*(35.5+39)</f>
        <v>52.099999999999994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 x14ac:dyDescent="0.2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 x14ac:dyDescent="0.2">
      <c r="O21">
        <v>1200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 x14ac:dyDescent="0.2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 x14ac:dyDescent="0.2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 x14ac:dyDescent="0.2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 x14ac:dyDescent="0.2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 x14ac:dyDescent="0.2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 x14ac:dyDescent="0.2">
      <c r="B30" t="s">
        <v>11</v>
      </c>
      <c r="O30">
        <v>1100</v>
      </c>
    </row>
    <row r="31" spans="2:26" x14ac:dyDescent="0.2">
      <c r="P31">
        <v>-423.05647221999999</v>
      </c>
      <c r="Q31">
        <v>28.249801999999999</v>
      </c>
      <c r="R31">
        <v>0.22572</v>
      </c>
    </row>
    <row r="32" spans="2:26" x14ac:dyDescent="0.2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 x14ac:dyDescent="0.2">
      <c r="B39" t="s">
        <v>8</v>
      </c>
      <c r="O39">
        <v>1000</v>
      </c>
    </row>
    <row r="40" spans="2:18" x14ac:dyDescent="0.2">
      <c r="P40">
        <v>-427.98234845000002</v>
      </c>
      <c r="Q40">
        <v>25.711793</v>
      </c>
      <c r="R40">
        <v>9.2400000000000093E-2</v>
      </c>
    </row>
    <row r="41" spans="2:18" x14ac:dyDescent="0.2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 x14ac:dyDescent="0.2">
      <c r="B57" t="s">
        <v>12</v>
      </c>
      <c r="O57">
        <v>800</v>
      </c>
    </row>
    <row r="58" spans="2:18" x14ac:dyDescent="0.2">
      <c r="P58">
        <v>-436.71966007999998</v>
      </c>
      <c r="Q58">
        <v>20.537441999999999</v>
      </c>
      <c r="R58">
        <v>-0.87133000000000005</v>
      </c>
    </row>
    <row r="59" spans="2:18" x14ac:dyDescent="0.2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6" s="10" customFormat="1" x14ac:dyDescent="0.2"/>
    <row r="68" spans="2:26" x14ac:dyDescent="0.2">
      <c r="B68" t="s">
        <v>70</v>
      </c>
    </row>
    <row r="70" spans="2:26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8" t="s">
        <v>73</v>
      </c>
      <c r="S70" t="s">
        <v>44</v>
      </c>
    </row>
    <row r="71" spans="2:26" x14ac:dyDescent="0.2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6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6" x14ac:dyDescent="0.2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5" si="26">$T$75/H72</f>
        <v>1.4766417634916398</v>
      </c>
      <c r="O72">
        <v>1300</v>
      </c>
      <c r="P72">
        <f>-K75*(2*0.0000065*K75-0.0886)</f>
        <v>31.931171630897701</v>
      </c>
      <c r="Q72" t="s">
        <v>74</v>
      </c>
      <c r="Z72">
        <v>44.841303776883471</v>
      </c>
    </row>
    <row r="73" spans="2:26" x14ac:dyDescent="0.2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5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>
        <f>-K84*(2*0.00000511*K84-0.071)</f>
        <v>44.841303776883471</v>
      </c>
      <c r="Q73" t="s">
        <v>74</v>
      </c>
      <c r="S73" t="s">
        <v>16</v>
      </c>
      <c r="Z73">
        <v>47.576594028333027</v>
      </c>
    </row>
    <row r="74" spans="2:26" x14ac:dyDescent="0.2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>
        <f>-K92*(2*0.0000053*K92-0.0725)</f>
        <v>47.576594028333027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6" x14ac:dyDescent="0.2">
      <c r="B75">
        <v>1.02</v>
      </c>
      <c r="C75">
        <v>-416.19245207199998</v>
      </c>
      <c r="D75">
        <v>33.384425800000002</v>
      </c>
      <c r="E75">
        <v>0.12820500000000001</v>
      </c>
      <c r="F75">
        <f t="shared" si="27"/>
        <v>6407.9152072690813</v>
      </c>
      <c r="G75">
        <f t="shared" si="24"/>
        <v>18.574006168274096</v>
      </c>
      <c r="H75" s="4">
        <f>F75*(10^-24)</f>
        <v>6.4079152072690823E-21</v>
      </c>
      <c r="I75" s="3">
        <f t="shared" si="26"/>
        <v>1.350144388728858</v>
      </c>
      <c r="J75">
        <f>(I75-I76)/(E75-E76)*(0-E76)+I76</f>
        <v>1.3448885283913488</v>
      </c>
      <c r="K75">
        <f>(F75-F76)/(E75-E76)*(0-E76)+F76</f>
        <v>6433.6009137638475</v>
      </c>
      <c r="L75">
        <f>K75^(1/3)</f>
        <v>18.598790642613395</v>
      </c>
      <c r="M75">
        <f>(C75-C76)/(E75-E76)*(0-E76)+C76</f>
        <v>-415.99524005868636</v>
      </c>
      <c r="O75">
        <v>1000</v>
      </c>
      <c r="P75">
        <f>-K100*(2*0.00000603*K100-0.0818)</f>
        <v>62.203817046567906</v>
      </c>
      <c r="Q75" t="s">
        <v>74</v>
      </c>
      <c r="S75" t="s">
        <v>19</v>
      </c>
      <c r="T75">
        <f>T74*S71</f>
        <v>8.6516107605446689E-21</v>
      </c>
    </row>
    <row r="76" spans="2:26" x14ac:dyDescent="0.2">
      <c r="B76">
        <v>1.03</v>
      </c>
      <c r="C76">
        <v>-414.73118189000002</v>
      </c>
      <c r="D76">
        <v>33.386733100000001</v>
      </c>
      <c r="E76">
        <v>-0.82174800000000103</v>
      </c>
      <c r="F76">
        <f t="shared" ref="F76" si="29">F$71*(B76/B$71)^3</f>
        <v>6598.2370663371557</v>
      </c>
      <c r="G76">
        <f t="shared" si="24"/>
        <v>18.75610426796305</v>
      </c>
      <c r="H76" s="4">
        <f>F76*(10^-24)</f>
        <v>6.5982370663371561E-21</v>
      </c>
      <c r="I76" s="3">
        <f t="shared" ref="I76" si="30">$T$75/H76</f>
        <v>1.3112003514822772</v>
      </c>
    </row>
    <row r="78" spans="2:26" x14ac:dyDescent="0.2">
      <c r="B78" t="s">
        <v>22</v>
      </c>
      <c r="Y78" t="s">
        <v>56</v>
      </c>
      <c r="Z78" t="s">
        <v>57</v>
      </c>
    </row>
    <row r="79" spans="2:26" x14ac:dyDescent="0.2"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6" x14ac:dyDescent="0.2"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  <c r="M80" t="s">
        <v>75</v>
      </c>
    </row>
    <row r="81" spans="2:26" x14ac:dyDescent="0.2">
      <c r="B81">
        <v>0.98</v>
      </c>
      <c r="C81">
        <v>-424.21222697499996</v>
      </c>
      <c r="D81">
        <v>30.812499833333401</v>
      </c>
      <c r="E81">
        <v>5.7154916666666731</v>
      </c>
      <c r="F81">
        <v>5683.22</v>
      </c>
      <c r="G81">
        <f>F81^(1/3)</f>
        <v>17.845613769518245</v>
      </c>
      <c r="H81" s="4">
        <f>F81*(10^-24)</f>
        <v>5.6832200000000011E-21</v>
      </c>
      <c r="I81" s="3">
        <f>$T$75/H81</f>
        <v>1.5223079100482944</v>
      </c>
      <c r="R81">
        <v>1300</v>
      </c>
      <c r="S81">
        <v>1.3448885283913488</v>
      </c>
      <c r="T81">
        <v>6433.6009137638475</v>
      </c>
      <c r="U81">
        <v>18.598790642613395</v>
      </c>
      <c r="V81">
        <v>-415.99524005868636</v>
      </c>
      <c r="W81">
        <v>33.376433039999995</v>
      </c>
      <c r="X81">
        <f>V81+W81</f>
        <v>-382.61880701868637</v>
      </c>
      <c r="Y81">
        <f>(X81-X82)/(R81-R82)</f>
        <v>6.6302965685877666E-2</v>
      </c>
      <c r="Z81">
        <f>Y81*(1.602*10^-19)*(6.022*10^23)/100</f>
        <v>63.964088789528915</v>
      </c>
    </row>
    <row r="82" spans="2:26" x14ac:dyDescent="0.2">
      <c r="B82">
        <v>0.99</v>
      </c>
      <c r="C82">
        <v>-422.71293348100016</v>
      </c>
      <c r="D82">
        <v>30.811266199999999</v>
      </c>
      <c r="E82">
        <v>3.2171419999999977</v>
      </c>
      <c r="F82">
        <f>F$71*(B82/B$71)^3</f>
        <v>5858.9774273261983</v>
      </c>
      <c r="G82">
        <f>F82^(1/3)</f>
        <v>18.027711869207199</v>
      </c>
      <c r="H82" s="4">
        <f t="shared" ref="H82" si="31">F82*(10^-24)</f>
        <v>5.8589774273261989E-21</v>
      </c>
      <c r="I82" s="3">
        <f t="shared" ref="I82:I85" si="32">$T$75/H82</f>
        <v>1.4766417634916398</v>
      </c>
      <c r="R82">
        <v>1200</v>
      </c>
      <c r="S82">
        <v>1.3856020129745559</v>
      </c>
      <c r="T82">
        <v>6244.531111114291</v>
      </c>
      <c r="U82">
        <v>18.414783242989536</v>
      </c>
      <c r="V82">
        <v>-420.05801604727412</v>
      </c>
      <c r="W82">
        <v>30.808912459999998</v>
      </c>
      <c r="X82">
        <f t="shared" ref="X82:X84" si="33">V82+W82</f>
        <v>-389.24910358727413</v>
      </c>
      <c r="Y82">
        <f t="shared" ref="Y82:Y83" si="34">(X82-X83)/(R82-R83)</f>
        <v>6.494987687164723E-2</v>
      </c>
      <c r="Z82">
        <f>Y82*(1.602*10^-19)*(6.022*10^23)/100</f>
        <v>62.658730995073746</v>
      </c>
    </row>
    <row r="83" spans="2:26" x14ac:dyDescent="0.2">
      <c r="B83">
        <v>1</v>
      </c>
      <c r="C83">
        <v>-421.65094554499899</v>
      </c>
      <c r="D83">
        <v>30.818702800000001</v>
      </c>
      <c r="E83">
        <v>1.7850189999999999</v>
      </c>
      <c r="F83">
        <f t="shared" ref="F83:F85" si="35">F$71*(B83/B$71)^3</f>
        <v>6038.3216176933083</v>
      </c>
      <c r="G83">
        <f>F83^(1/3)</f>
        <v>18.20980996889617</v>
      </c>
      <c r="H83" s="4">
        <f>F83*(10^-24)</f>
        <v>6.0383216176933089E-21</v>
      </c>
      <c r="I83" s="3">
        <f t="shared" si="32"/>
        <v>1.4327840264741742</v>
      </c>
      <c r="R83">
        <v>1100</v>
      </c>
      <c r="S83">
        <v>1.417577309498123</v>
      </c>
      <c r="T83">
        <v>6104.3506746031362</v>
      </c>
      <c r="U83">
        <v>18.275944259374128</v>
      </c>
      <c r="V83">
        <v>-423.98438241443887</v>
      </c>
      <c r="W83">
        <v>28.24029114</v>
      </c>
      <c r="X83">
        <f t="shared" si="33"/>
        <v>-395.74409127443886</v>
      </c>
      <c r="Y83">
        <f t="shared" si="34"/>
        <v>7.0562094890381677E-2</v>
      </c>
      <c r="Z83">
        <f>Y83*(1.602*10^-19)*(6.022*10^23)/100</f>
        <v>68.072974655866531</v>
      </c>
    </row>
    <row r="84" spans="2:26" x14ac:dyDescent="0.2">
      <c r="B84">
        <v>1.01</v>
      </c>
      <c r="C84">
        <v>-420.21453539538498</v>
      </c>
      <c r="D84">
        <v>30.8390253769231</v>
      </c>
      <c r="E84">
        <v>0.16690584615384599</v>
      </c>
      <c r="F84">
        <f t="shared" si="35"/>
        <v>6221.2888010310317</v>
      </c>
      <c r="G84">
        <f>F84^(1/3)</f>
        <v>18.391908068585128</v>
      </c>
      <c r="H84" s="4">
        <f t="shared" ref="H84" si="36">F84*(10^-24)</f>
        <v>6.2212888010310321E-21</v>
      </c>
      <c r="I84" s="3">
        <f t="shared" si="32"/>
        <v>1.3906460602039352</v>
      </c>
      <c r="J84">
        <f>(I84-I85)/(E84-E85)*(0-E85)+I85</f>
        <v>1.3856020129745559</v>
      </c>
      <c r="K84">
        <f>(F84-F85)/(E84-E85)*(0-E85)+F85</f>
        <v>6244.531111114291</v>
      </c>
      <c r="L84">
        <f>K84^(1/3)</f>
        <v>18.414783242989536</v>
      </c>
      <c r="M84">
        <f>(C84-C85)/(E84-E85)*(0-E85)+C85</f>
        <v>-420.05801604727412</v>
      </c>
      <c r="R84">
        <v>1000</v>
      </c>
      <c r="S84">
        <v>1.4641592242016661</v>
      </c>
      <c r="T84">
        <v>5910.0213492183484</v>
      </c>
      <c r="U84">
        <v>18.079913565092863</v>
      </c>
      <c r="V84">
        <v>-428.476466012066</v>
      </c>
      <c r="W84">
        <v>25.676165248588962</v>
      </c>
      <c r="X84">
        <f t="shared" si="33"/>
        <v>-402.80030076347703</v>
      </c>
    </row>
    <row r="85" spans="2:26" x14ac:dyDescent="0.2">
      <c r="B85">
        <v>1.02</v>
      </c>
      <c r="C85">
        <v>-418.95774795300002</v>
      </c>
      <c r="D85">
        <v>30.817880200000001</v>
      </c>
      <c r="E85">
        <v>-1.173281</v>
      </c>
      <c r="F85">
        <f t="shared" si="35"/>
        <v>6407.9152072690813</v>
      </c>
      <c r="G85">
        <f>F85^(1/3)</f>
        <v>18.574006168274096</v>
      </c>
      <c r="H85" s="4">
        <f>F85*(10^-24)</f>
        <v>6.4079152072690823E-21</v>
      </c>
      <c r="I85" s="3">
        <f t="shared" si="32"/>
        <v>1.350144388728858</v>
      </c>
      <c r="O85">
        <v>-417.70872084500002</v>
      </c>
      <c r="P85">
        <v>33.389066999999997</v>
      </c>
      <c r="Q85">
        <v>1.3065800000000001</v>
      </c>
    </row>
    <row r="86" spans="2:26" x14ac:dyDescent="0.2">
      <c r="O86">
        <v>-417.450586015</v>
      </c>
      <c r="P86">
        <v>33.380372999999999</v>
      </c>
      <c r="Q86">
        <v>0.67474000000000101</v>
      </c>
      <c r="T86" t="s">
        <v>79</v>
      </c>
    </row>
    <row r="87" spans="2:26" x14ac:dyDescent="0.2">
      <c r="B87" t="s">
        <v>11</v>
      </c>
      <c r="O87">
        <v>-417.49579803499898</v>
      </c>
      <c r="P87">
        <v>33.390450000000001</v>
      </c>
      <c r="Q87">
        <v>1.5529500000000001</v>
      </c>
      <c r="T87">
        <f>T81/200</f>
        <v>32.168004568819235</v>
      </c>
    </row>
    <row r="88" spans="2:26" x14ac:dyDescent="0.2">
      <c r="O88">
        <v>-417.902974465</v>
      </c>
      <c r="P88">
        <v>33.392131999999997</v>
      </c>
      <c r="Q88">
        <v>1.117945</v>
      </c>
      <c r="T88">
        <f t="shared" ref="T88:T90" si="37">T82/200</f>
        <v>31.222655555571453</v>
      </c>
    </row>
    <row r="89" spans="2:26" x14ac:dyDescent="0.2">
      <c r="B89" t="s">
        <v>9</v>
      </c>
      <c r="F89" t="s">
        <v>1</v>
      </c>
      <c r="G89" t="s">
        <v>4</v>
      </c>
      <c r="H89" t="s">
        <v>17</v>
      </c>
      <c r="I89" t="s">
        <v>20</v>
      </c>
      <c r="J89" t="s">
        <v>46</v>
      </c>
      <c r="K89" t="s">
        <v>47</v>
      </c>
      <c r="L89" t="s">
        <v>48</v>
      </c>
      <c r="M89" t="s">
        <v>75</v>
      </c>
      <c r="T89">
        <f t="shared" si="37"/>
        <v>30.521753373015681</v>
      </c>
    </row>
    <row r="90" spans="2:26" x14ac:dyDescent="0.2">
      <c r="B90">
        <v>0.98</v>
      </c>
      <c r="C90">
        <v>-427.23180404833329</v>
      </c>
      <c r="D90">
        <v>28.245988000000001</v>
      </c>
      <c r="E90">
        <v>4.2083866666666703</v>
      </c>
      <c r="F90">
        <v>5683.22</v>
      </c>
      <c r="G90">
        <f>F90^(1/3)</f>
        <v>17.845613769518245</v>
      </c>
      <c r="H90" s="4">
        <f>F90*(10^-24)</f>
        <v>5.6832200000000011E-21</v>
      </c>
      <c r="I90" s="3">
        <f>$T$75/H90</f>
        <v>1.5223079100482944</v>
      </c>
      <c r="T90">
        <f t="shared" si="37"/>
        <v>29.550106746091743</v>
      </c>
    </row>
    <row r="91" spans="2:26" x14ac:dyDescent="0.2">
      <c r="B91">
        <v>0.99</v>
      </c>
      <c r="C91">
        <v>-425.93406086099998</v>
      </c>
      <c r="D91">
        <v>28.251022500000001</v>
      </c>
      <c r="E91">
        <v>2.0288949999999999</v>
      </c>
      <c r="F91">
        <f>F$71*(B91/B$71)^3</f>
        <v>5858.9774273261983</v>
      </c>
      <c r="G91">
        <f>F91^(1/3)</f>
        <v>18.027711869207199</v>
      </c>
      <c r="H91" s="4">
        <f t="shared" ref="H91" si="38">F91*(10^-24)</f>
        <v>5.8589774273261989E-21</v>
      </c>
      <c r="I91" s="3">
        <f t="shared" ref="I91:I94" si="39">$T$75/H91</f>
        <v>1.4766417634916398</v>
      </c>
      <c r="O91">
        <f>AVERAGE(O85:O89)</f>
        <v>-417.63951983999976</v>
      </c>
      <c r="P91">
        <f t="shared" ref="P91:Q91" si="40">AVERAGE(P85:P89)</f>
        <v>33.388005499999998</v>
      </c>
      <c r="Q91">
        <f t="shared" si="40"/>
        <v>1.1630537500000002</v>
      </c>
    </row>
    <row r="92" spans="2:26" x14ac:dyDescent="0.2">
      <c r="B92">
        <v>1</v>
      </c>
      <c r="C92">
        <v>-424.522645590906</v>
      </c>
      <c r="D92">
        <v>28.287128263456399</v>
      </c>
      <c r="E92">
        <v>0.51653102728731903</v>
      </c>
      <c r="F92">
        <f t="shared" ref="F92:F94" si="41">F$71*(B92/B$71)^3</f>
        <v>6038.3216176933083</v>
      </c>
      <c r="G92">
        <f>F92^(1/3)</f>
        <v>18.20980996889617</v>
      </c>
      <c r="H92" s="4">
        <f>F92*(10^-24)</f>
        <v>6.0383216176933089E-21</v>
      </c>
      <c r="I92" s="3">
        <f t="shared" si="39"/>
        <v>1.4327840264741742</v>
      </c>
      <c r="J92">
        <f>(I92-I93)/(E92-E93)*(0-E93)+I93</f>
        <v>1.417577309498123</v>
      </c>
      <c r="K92">
        <f>(F92-F93)/(E92-E93)*(0-E93)+F93</f>
        <v>6104.3506746031362</v>
      </c>
      <c r="L92">
        <f>K92^(1/3)</f>
        <v>18.275944259374128</v>
      </c>
      <c r="M92">
        <f>(C92-C93)/(E92-E93)*(0-E93)+C93</f>
        <v>-423.98438241443887</v>
      </c>
    </row>
    <row r="93" spans="2:26" x14ac:dyDescent="0.2">
      <c r="B93">
        <v>1.01</v>
      </c>
      <c r="C93">
        <v>-423.03111289451903</v>
      </c>
      <c r="D93">
        <v>28.2472148954568</v>
      </c>
      <c r="E93">
        <v>-0.91478166431095398</v>
      </c>
      <c r="F93">
        <f t="shared" si="41"/>
        <v>6221.2888010310317</v>
      </c>
      <c r="G93">
        <f>F93^(1/3)</f>
        <v>18.391908068585128</v>
      </c>
      <c r="H93" s="4">
        <f t="shared" ref="H93" si="42">F93*(10^-24)</f>
        <v>6.2212888010310321E-21</v>
      </c>
      <c r="I93" s="3">
        <f t="shared" si="39"/>
        <v>1.3906460602039352</v>
      </c>
    </row>
    <row r="94" spans="2:26" x14ac:dyDescent="0.2">
      <c r="B94">
        <v>1.02</v>
      </c>
      <c r="C94">
        <v>-420.48275553545301</v>
      </c>
      <c r="D94">
        <v>35.901882308562698</v>
      </c>
      <c r="E94">
        <v>-2.0211947889908299</v>
      </c>
      <c r="F94">
        <f t="shared" si="41"/>
        <v>6407.9152072690813</v>
      </c>
      <c r="G94">
        <f>F94^(1/3)</f>
        <v>18.574006168274096</v>
      </c>
      <c r="H94" s="4">
        <f>F94*(10^-24)</f>
        <v>6.4079152072690823E-21</v>
      </c>
      <c r="I94" s="3">
        <f t="shared" si="39"/>
        <v>1.350144388728858</v>
      </c>
    </row>
    <row r="96" spans="2:26" x14ac:dyDescent="0.2">
      <c r="B96" t="s">
        <v>8</v>
      </c>
    </row>
    <row r="98" spans="2:13" x14ac:dyDescent="0.2">
      <c r="B98" t="s">
        <v>9</v>
      </c>
      <c r="F98" t="s">
        <v>1</v>
      </c>
      <c r="G98" t="s">
        <v>4</v>
      </c>
      <c r="H98" t="s">
        <v>17</v>
      </c>
      <c r="I98" t="s">
        <v>20</v>
      </c>
      <c r="J98" t="s">
        <v>46</v>
      </c>
      <c r="K98" t="s">
        <v>47</v>
      </c>
      <c r="L98" t="s">
        <v>48</v>
      </c>
      <c r="M98" t="s">
        <v>75</v>
      </c>
    </row>
    <row r="99" spans="2:13" x14ac:dyDescent="0.2">
      <c r="B99">
        <v>0.98</v>
      </c>
      <c r="C99">
        <v>-429.91987954504799</v>
      </c>
      <c r="D99">
        <v>25.6970863664841</v>
      </c>
      <c r="E99">
        <v>2.6350994983570599</v>
      </c>
      <c r="F99">
        <v>5683.22</v>
      </c>
      <c r="G99">
        <f>F99^(1/3)</f>
        <v>17.845613769518245</v>
      </c>
      <c r="H99" s="4">
        <f>F99*(10^-24)</f>
        <v>5.6832200000000011E-21</v>
      </c>
      <c r="I99" s="3">
        <f>$T$75/H99</f>
        <v>1.5223079100482944</v>
      </c>
    </row>
    <row r="100" spans="2:13" x14ac:dyDescent="0.2">
      <c r="B100">
        <v>0.99</v>
      </c>
      <c r="C100">
        <v>-428.91879570399999</v>
      </c>
      <c r="D100">
        <v>25.678693800000001</v>
      </c>
      <c r="E100">
        <v>0.51656500000000005</v>
      </c>
      <c r="F100">
        <f>F$71*(B100/B$71)^3</f>
        <v>5858.9774273261983</v>
      </c>
      <c r="G100">
        <f>F100^(1/3)</f>
        <v>18.027711869207199</v>
      </c>
      <c r="H100" s="4">
        <f t="shared" ref="H100" si="43">F100*(10^-24)</f>
        <v>5.8589774273261989E-21</v>
      </c>
      <c r="I100" s="3">
        <f t="shared" ref="I100:I103" si="44">$T$75/H100</f>
        <v>1.4766417634916398</v>
      </c>
      <c r="J100">
        <f>(I100-I101)/(E100-E101)*(0-E101)+I101</f>
        <v>1.4641592242016661</v>
      </c>
      <c r="K100">
        <f>(F100-F101)/(E100-E101)*(0-E101)+F101</f>
        <v>5910.0213492183484</v>
      </c>
      <c r="L100">
        <f>K100^(1/3)</f>
        <v>18.079913565092863</v>
      </c>
      <c r="M100">
        <f>(C100-C101)/(E100-E101)*(0-E101)+C101</f>
        <v>-428.476466012066</v>
      </c>
    </row>
    <row r="101" spans="2:13" x14ac:dyDescent="0.2">
      <c r="B101">
        <v>1</v>
      </c>
      <c r="C101">
        <v>-427.36465845250029</v>
      </c>
      <c r="D101">
        <v>25.678244625000026</v>
      </c>
      <c r="E101">
        <v>-1.2984</v>
      </c>
      <c r="F101">
        <f t="shared" ref="F101:F103" si="45">F$71*(B101/B$71)^3</f>
        <v>6038.3216176933083</v>
      </c>
      <c r="G101">
        <f>F101^(1/3)</f>
        <v>18.20980996889617</v>
      </c>
      <c r="H101" s="4">
        <f>F101*(10^-24)</f>
        <v>6.0383216176933089E-21</v>
      </c>
      <c r="I101" s="3">
        <f t="shared" si="44"/>
        <v>1.4327840264741742</v>
      </c>
    </row>
    <row r="102" spans="2:13" x14ac:dyDescent="0.2">
      <c r="B102">
        <v>1.01</v>
      </c>
      <c r="C102">
        <v>-425.83257111500069</v>
      </c>
      <c r="D102">
        <v>25.678579083333332</v>
      </c>
      <c r="E102">
        <v>-2.7128400000000035</v>
      </c>
      <c r="F102">
        <f t="shared" si="45"/>
        <v>6221.2888010310317</v>
      </c>
      <c r="G102">
        <f>F102^(1/3)</f>
        <v>18.391908068585128</v>
      </c>
      <c r="H102" s="4">
        <f t="shared" ref="H102" si="46">F102*(10^-24)</f>
        <v>6.2212888010310321E-21</v>
      </c>
      <c r="I102" s="3">
        <f t="shared" si="44"/>
        <v>1.3906460602039352</v>
      </c>
    </row>
    <row r="103" spans="2:13" x14ac:dyDescent="0.2">
      <c r="B103">
        <v>1.02</v>
      </c>
      <c r="F103">
        <f t="shared" si="45"/>
        <v>6407.9152072690813</v>
      </c>
      <c r="G103">
        <f>F103^(1/3)</f>
        <v>18.574006168274096</v>
      </c>
      <c r="H103" s="4">
        <f>F103*(10^-24)</f>
        <v>6.4079152072690823E-21</v>
      </c>
      <c r="I103" s="3">
        <f t="shared" si="44"/>
        <v>1.350144388728858</v>
      </c>
    </row>
    <row r="105" spans="2:13" x14ac:dyDescent="0.2">
      <c r="B105" t="s">
        <v>10</v>
      </c>
    </row>
    <row r="107" spans="2:13" x14ac:dyDescent="0.2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  <c r="M107" t="s">
        <v>75</v>
      </c>
    </row>
    <row r="108" spans="2:13" x14ac:dyDescent="0.2">
      <c r="B108">
        <v>0.98</v>
      </c>
      <c r="F108">
        <v>5683.22</v>
      </c>
      <c r="G108">
        <f>F108^(1/3)</f>
        <v>17.845613769518245</v>
      </c>
      <c r="H108" s="4">
        <f>F108*(10^-24)</f>
        <v>5.6832200000000011E-21</v>
      </c>
      <c r="I108" s="3">
        <f>$T$75/H108</f>
        <v>1.5223079100482944</v>
      </c>
    </row>
    <row r="109" spans="2:13" x14ac:dyDescent="0.2">
      <c r="B109">
        <v>0.99</v>
      </c>
      <c r="F109">
        <f>F$71*(B109/B$71)^3</f>
        <v>5858.9774273261983</v>
      </c>
      <c r="G109">
        <f>F109^(1/3)</f>
        <v>18.027711869207199</v>
      </c>
      <c r="H109" s="4">
        <f t="shared" ref="H109" si="47">F109*(10^-24)</f>
        <v>5.8589774273261989E-21</v>
      </c>
      <c r="I109" s="3">
        <f t="shared" ref="I109:I112" si="48">$T$75/H109</f>
        <v>1.4766417634916398</v>
      </c>
      <c r="J109" t="e">
        <f>(I109-I110)/(E109-E110)*(0-E110)+I110</f>
        <v>#DIV/0!</v>
      </c>
      <c r="K109" t="e">
        <f>(F109-F110)/(E109-E110)*(0-E110)+F110</f>
        <v>#DIV/0!</v>
      </c>
      <c r="L109" t="e">
        <f>K109^(1/3)</f>
        <v>#DIV/0!</v>
      </c>
      <c r="M109" t="e">
        <f>(C109-C110)/(E109-E110)*(0-E110)+C110</f>
        <v>#DIV/0!</v>
      </c>
    </row>
    <row r="110" spans="2:13" x14ac:dyDescent="0.2">
      <c r="B110">
        <v>1</v>
      </c>
      <c r="F110">
        <f t="shared" ref="F110:F112" si="49">F$71*(B110/B$71)^3</f>
        <v>6038.3216176933083</v>
      </c>
      <c r="G110">
        <f>F110^(1/3)</f>
        <v>18.20980996889617</v>
      </c>
      <c r="H110" s="4">
        <f>F110*(10^-24)</f>
        <v>6.0383216176933089E-21</v>
      </c>
      <c r="I110" s="3">
        <f t="shared" si="48"/>
        <v>1.4327840264741742</v>
      </c>
    </row>
    <row r="111" spans="2:13" x14ac:dyDescent="0.2">
      <c r="B111">
        <v>1.01</v>
      </c>
      <c r="F111">
        <f t="shared" si="49"/>
        <v>6221.2888010310317</v>
      </c>
      <c r="G111">
        <f>F111^(1/3)</f>
        <v>18.391908068585128</v>
      </c>
      <c r="H111" s="4">
        <f t="shared" ref="H111" si="50">F111*(10^-24)</f>
        <v>6.2212888010310321E-21</v>
      </c>
      <c r="I111" s="3">
        <f t="shared" si="48"/>
        <v>1.3906460602039352</v>
      </c>
    </row>
    <row r="112" spans="2:13" x14ac:dyDescent="0.2">
      <c r="B112">
        <v>1.02</v>
      </c>
      <c r="F112">
        <f t="shared" si="49"/>
        <v>6407.9152072690813</v>
      </c>
      <c r="G112">
        <f>F112^(1/3)</f>
        <v>18.574006168274096</v>
      </c>
      <c r="H112" s="4">
        <f>F112*(10^-24)</f>
        <v>6.4079152072690823E-21</v>
      </c>
      <c r="I112" s="3">
        <f t="shared" si="48"/>
        <v>1.350144388728858</v>
      </c>
    </row>
    <row r="114" spans="2:13" x14ac:dyDescent="0.2">
      <c r="B114" t="s">
        <v>12</v>
      </c>
    </row>
    <row r="116" spans="2:13" x14ac:dyDescent="0.2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 x14ac:dyDescent="0.2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 x14ac:dyDescent="0.2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51">F118*(10^-24)</f>
        <v>5.8589774273261989E-21</v>
      </c>
      <c r="I118" s="3">
        <f t="shared" ref="I118:I121" si="52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 x14ac:dyDescent="0.2">
      <c r="B119">
        <v>1</v>
      </c>
      <c r="F119">
        <f t="shared" ref="F119:F121" si="53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52"/>
        <v>1.4327840264741742</v>
      </c>
    </row>
    <row r="120" spans="2:13" x14ac:dyDescent="0.2">
      <c r="B120">
        <v>1.01</v>
      </c>
      <c r="F120">
        <f t="shared" si="53"/>
        <v>6221.2888010310317</v>
      </c>
      <c r="G120">
        <f>F120^(1/3)</f>
        <v>18.391908068585128</v>
      </c>
      <c r="H120" s="4">
        <f t="shared" ref="H120" si="54">F120*(10^-24)</f>
        <v>6.2212888010310321E-21</v>
      </c>
      <c r="I120" s="3">
        <f t="shared" si="52"/>
        <v>1.3906460602039352</v>
      </c>
    </row>
    <row r="121" spans="2:13" x14ac:dyDescent="0.2">
      <c r="B121">
        <v>1.02</v>
      </c>
      <c r="F121">
        <f t="shared" si="53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52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41"/>
  <sheetViews>
    <sheetView tabSelected="1" topLeftCell="G67" workbookViewId="0">
      <selection activeCell="AC111" sqref="AC111"/>
    </sheetView>
  </sheetViews>
  <sheetFormatPr baseColWidth="10" defaultRowHeight="16" x14ac:dyDescent="0.2"/>
  <cols>
    <col min="15" max="15" width="12.1640625" bestFit="1" customWidth="1"/>
    <col min="28" max="28" width="12.1640625" bestFit="1" customWidth="1"/>
  </cols>
  <sheetData>
    <row r="14" spans="14:15" x14ac:dyDescent="0.2">
      <c r="N14" t="s">
        <v>44</v>
      </c>
    </row>
    <row r="15" spans="14:15" x14ac:dyDescent="0.2">
      <c r="N15">
        <f>0.59*(7+35.5)+0.41*(35.5+39)</f>
        <v>55.62</v>
      </c>
      <c r="O15" t="s">
        <v>15</v>
      </c>
    </row>
    <row r="17" spans="5:34" x14ac:dyDescent="0.2">
      <c r="N17" t="s">
        <v>16</v>
      </c>
    </row>
    <row r="18" spans="5:34" x14ac:dyDescent="0.2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 x14ac:dyDescent="0.2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 x14ac:dyDescent="0.2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 x14ac:dyDescent="0.2">
      <c r="R21">
        <v>1200</v>
      </c>
      <c r="W21">
        <v>1200</v>
      </c>
    </row>
    <row r="22" spans="5:34" x14ac:dyDescent="0.2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 x14ac:dyDescent="0.2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 x14ac:dyDescent="0.2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 x14ac:dyDescent="0.2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 x14ac:dyDescent="0.2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 x14ac:dyDescent="0.2">
      <c r="E29" t="s">
        <v>11</v>
      </c>
    </row>
    <row r="30" spans="5:34" x14ac:dyDescent="0.2">
      <c r="R30">
        <v>1100</v>
      </c>
    </row>
    <row r="31" spans="5:34" x14ac:dyDescent="0.2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 x14ac:dyDescent="0.2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 x14ac:dyDescent="0.2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 x14ac:dyDescent="0.2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 x14ac:dyDescent="0.2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 x14ac:dyDescent="0.2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 x14ac:dyDescent="0.2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 x14ac:dyDescent="0.2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 x14ac:dyDescent="0.2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 x14ac:dyDescent="0.2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 x14ac:dyDescent="0.2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 x14ac:dyDescent="0.2">
      <c r="E65" t="s">
        <v>45</v>
      </c>
    </row>
    <row r="66" spans="5:23" x14ac:dyDescent="0.2">
      <c r="R66">
        <v>700</v>
      </c>
    </row>
    <row r="67" spans="5:23" x14ac:dyDescent="0.2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 x14ac:dyDescent="0.2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 x14ac:dyDescent="0.2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 x14ac:dyDescent="0.2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 x14ac:dyDescent="0.2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10" customFormat="1" x14ac:dyDescent="0.2"/>
    <row r="77" spans="5:23" x14ac:dyDescent="0.2">
      <c r="E77" t="s">
        <v>70</v>
      </c>
    </row>
    <row r="79" spans="5:23" x14ac:dyDescent="0.2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8" t="s">
        <v>73</v>
      </c>
      <c r="V79" t="s">
        <v>44</v>
      </c>
    </row>
    <row r="80" spans="5:23" x14ac:dyDescent="0.2">
      <c r="E80">
        <v>0.98</v>
      </c>
      <c r="F80">
        <v>-400.20966565100002</v>
      </c>
      <c r="G80">
        <v>33.384101299999998</v>
      </c>
      <c r="H80">
        <v>6.5348620000000004</v>
      </c>
      <c r="I80">
        <v>6011.42</v>
      </c>
      <c r="J80">
        <f>I80^(1/3)</f>
        <v>18.182727242426516</v>
      </c>
      <c r="K80" s="4">
        <f>I80*(10^-24)</f>
        <v>6.0114200000000008E-21</v>
      </c>
      <c r="L80" s="3">
        <f>$W$84/K80</f>
        <v>1.5364313547702191</v>
      </c>
      <c r="V80">
        <f>0.59*(7+35.5)+0.41*(35.5+39)</f>
        <v>55.62</v>
      </c>
      <c r="W80" t="s">
        <v>15</v>
      </c>
    </row>
    <row r="81" spans="5:28" x14ac:dyDescent="0.2">
      <c r="E81">
        <v>0.99</v>
      </c>
      <c r="F81">
        <v>-399.14113469375002</v>
      </c>
      <c r="G81">
        <v>33.392829249999977</v>
      </c>
      <c r="H81">
        <v>4.5915799999999969</v>
      </c>
      <c r="I81">
        <f>I$80*(E81/E$80)^3</f>
        <v>6197.3272345918776</v>
      </c>
      <c r="J81">
        <f>I81^(1/3)</f>
        <v>18.368265275512499</v>
      </c>
      <c r="K81" s="4">
        <f t="shared" ref="K81" si="29">I81*(10^-24)</f>
        <v>6.1973272345918786E-21</v>
      </c>
      <c r="L81" s="3">
        <f t="shared" ref="L81:L84" si="30">$W$84/K81</f>
        <v>1.4903415335467649</v>
      </c>
      <c r="R81">
        <v>1300</v>
      </c>
      <c r="S81">
        <f>-N83*(2*0.00000457*N83-0.0674)</f>
        <v>38.840440138207853</v>
      </c>
      <c r="T81" t="s">
        <v>74</v>
      </c>
    </row>
    <row r="82" spans="5:28" x14ac:dyDescent="0.2">
      <c r="E82">
        <v>1</v>
      </c>
      <c r="F82">
        <v>-397.60502661181602</v>
      </c>
      <c r="G82">
        <v>33.393774254234003</v>
      </c>
      <c r="H82">
        <v>2.6126966680530499</v>
      </c>
      <c r="I82">
        <f t="shared" ref="I82:I83" si="31">I$80*(E82/E$80)^3</f>
        <v>6387.028364031994</v>
      </c>
      <c r="J82">
        <f>I82^(1/3)</f>
        <v>18.553803308598486</v>
      </c>
      <c r="K82" s="4">
        <f>I82*(10^-24)</f>
        <v>6.3870283640319944E-21</v>
      </c>
      <c r="L82" s="3">
        <f t="shared" si="30"/>
        <v>1.4460768996588922</v>
      </c>
      <c r="R82">
        <v>1200</v>
      </c>
      <c r="S82">
        <f>-N92*(2*0.00000584*N92-0.0835)</f>
        <v>41.267216237997978</v>
      </c>
      <c r="T82" t="s">
        <v>74</v>
      </c>
      <c r="V82" t="s">
        <v>16</v>
      </c>
    </row>
    <row r="83" spans="5:28" x14ac:dyDescent="0.2">
      <c r="E83">
        <v>1.01</v>
      </c>
      <c r="F83">
        <v>-396.82020806510303</v>
      </c>
      <c r="G83">
        <v>33.412620738901175</v>
      </c>
      <c r="H83">
        <v>0.82208788562598756</v>
      </c>
      <c r="I83">
        <f t="shared" si="31"/>
        <v>6580.561710490525</v>
      </c>
      <c r="J83">
        <f>I83^(1/3)</f>
        <v>18.739341341684458</v>
      </c>
      <c r="K83" s="4">
        <f t="shared" ref="K83" si="32">I83*(10^-24)</f>
        <v>6.5805617104905255E-21</v>
      </c>
      <c r="L83" s="3">
        <f t="shared" si="30"/>
        <v>1.4035479919546741</v>
      </c>
      <c r="M83">
        <f>(L83-L84)/(H83-H84)*(0-H84)+L84</f>
        <v>1.3696894604993008</v>
      </c>
      <c r="N83">
        <f>(I83-I84)/(H83-H84)*(0-H84)+I84</f>
        <v>6744.0701638214714</v>
      </c>
      <c r="O83">
        <f>N83^(1/3)</f>
        <v>18.893279960073187</v>
      </c>
      <c r="P83">
        <f>(F83-F84)/(H83-H84)*(0-H84)+F84</f>
        <v>-395.3223726471781</v>
      </c>
      <c r="R83">
        <v>1100</v>
      </c>
      <c r="S83">
        <f>-N101*(2*0.00000653*N101-0.0906)</f>
        <v>41.423960412088817</v>
      </c>
      <c r="T83" t="s">
        <v>74</v>
      </c>
      <c r="V83" t="s">
        <v>18</v>
      </c>
      <c r="W83">
        <f>100/(6.022E+23)</f>
        <v>1.6605778811026237E-22</v>
      </c>
    </row>
    <row r="84" spans="5:28" x14ac:dyDescent="0.2">
      <c r="E84">
        <v>1.02</v>
      </c>
      <c r="F84">
        <v>-395.01187017470767</v>
      </c>
      <c r="G84">
        <v>33.392394979313366</v>
      </c>
      <c r="H84">
        <v>-0.17041947200612573</v>
      </c>
      <c r="I84">
        <f>I$80*(E84/E$80)^3</f>
        <v>6777.9655961376648</v>
      </c>
      <c r="J84">
        <f>I84^(1/3)</f>
        <v>18.924879374770459</v>
      </c>
      <c r="K84" s="4">
        <f>I84*(10^-24)</f>
        <v>6.7779655961376658E-21</v>
      </c>
      <c r="L84" s="3">
        <f t="shared" si="30"/>
        <v>1.3626705600211193</v>
      </c>
      <c r="R84">
        <v>1000</v>
      </c>
      <c r="S84">
        <f>-N111*(2*0.00000816*N111-0.112)</f>
        <v>58.100496912634732</v>
      </c>
      <c r="T84" t="s">
        <v>74</v>
      </c>
      <c r="V84" t="s">
        <v>19</v>
      </c>
      <c r="W84">
        <f>W83*V80</f>
        <v>9.236134174692792E-21</v>
      </c>
    </row>
    <row r="86" spans="5:28" x14ac:dyDescent="0.2">
      <c r="E86" t="s">
        <v>22</v>
      </c>
    </row>
    <row r="87" spans="5:28" x14ac:dyDescent="0.2">
      <c r="Z87" t="s">
        <v>56</v>
      </c>
      <c r="AA87" t="s">
        <v>57</v>
      </c>
      <c r="AB87" t="s">
        <v>81</v>
      </c>
    </row>
    <row r="88" spans="5:28" x14ac:dyDescent="0.2">
      <c r="E88" t="s">
        <v>9</v>
      </c>
      <c r="I88" t="s">
        <v>1</v>
      </c>
      <c r="J88" t="s">
        <v>4</v>
      </c>
      <c r="K88" t="s">
        <v>17</v>
      </c>
      <c r="L88" t="s">
        <v>20</v>
      </c>
      <c r="M88" t="s">
        <v>46</v>
      </c>
      <c r="N88" t="s">
        <v>47</v>
      </c>
      <c r="O88" t="s">
        <v>48</v>
      </c>
      <c r="P88" t="s">
        <v>75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28" x14ac:dyDescent="0.2">
      <c r="E89">
        <v>0.98</v>
      </c>
      <c r="F89">
        <v>-402.44243475648801</v>
      </c>
      <c r="G89">
        <v>30.8367459235984</v>
      </c>
      <c r="H89">
        <v>5.8772553962465297</v>
      </c>
      <c r="I89">
        <v>6011.42</v>
      </c>
      <c r="J89">
        <f>I89^(1/3)</f>
        <v>18.182727242426516</v>
      </c>
      <c r="K89" s="4">
        <f>I89*(10^-24)</f>
        <v>6.0114200000000008E-21</v>
      </c>
      <c r="L89" s="3">
        <f>$W$84/K89</f>
        <v>1.5364313547702191</v>
      </c>
    </row>
    <row r="90" spans="5:28" x14ac:dyDescent="0.2">
      <c r="E90">
        <v>0.99</v>
      </c>
      <c r="F90">
        <v>-402.03848646875019</v>
      </c>
      <c r="G90">
        <v>30.820396875</v>
      </c>
      <c r="H90">
        <v>3.3171612499999972</v>
      </c>
      <c r="I90">
        <f>I$80*(E90/E$80)^3</f>
        <v>6197.3272345918776</v>
      </c>
      <c r="J90">
        <f>I90^(1/3)</f>
        <v>18.368265275512499</v>
      </c>
      <c r="K90" s="4">
        <f t="shared" ref="K90" si="33">I90*(10^-24)</f>
        <v>6.1973272345918786E-21</v>
      </c>
      <c r="L90" s="3">
        <f t="shared" ref="L90:L93" si="34">$W$84/K90</f>
        <v>1.4903415335467649</v>
      </c>
      <c r="S90">
        <v>1300</v>
      </c>
      <c r="T90">
        <v>1.3696894604993008</v>
      </c>
      <c r="U90">
        <v>6744.0701638214714</v>
      </c>
      <c r="V90">
        <v>18.893279960073187</v>
      </c>
      <c r="W90">
        <v>-395.3223726471781</v>
      </c>
      <c r="X90">
        <v>33.376433039999995</v>
      </c>
      <c r="Y90">
        <f>W90+X90</f>
        <v>-361.9459396071781</v>
      </c>
      <c r="Z90">
        <f>(Y90-Y91)/(S90-S91)</f>
        <v>6.0353898796980728E-2</v>
      </c>
      <c r="AA90">
        <f>Z90*(1.602*10^-19)*(6.022*10^23)/100</f>
        <v>58.224878804577955</v>
      </c>
      <c r="AB90">
        <f>AA90/$V$80</f>
        <v>1.04683349163211</v>
      </c>
    </row>
    <row r="91" spans="5:28" x14ac:dyDescent="0.2">
      <c r="E91">
        <v>1</v>
      </c>
      <c r="F91">
        <v>-400.559154584</v>
      </c>
      <c r="G91">
        <v>30.821770600000001</v>
      </c>
      <c r="H91">
        <v>1.6449480000000001</v>
      </c>
      <c r="I91">
        <f t="shared" ref="I91:I92" si="35">I$80*(E91/E$80)^3</f>
        <v>6387.028364031994</v>
      </c>
      <c r="J91">
        <f>I91^(1/3)</f>
        <v>18.553803308598486</v>
      </c>
      <c r="K91" s="4">
        <f>I91*(10^-24)</f>
        <v>6.3870283640319944E-21</v>
      </c>
      <c r="L91" s="3">
        <f t="shared" si="34"/>
        <v>1.4460768996588922</v>
      </c>
      <c r="S91">
        <v>1200</v>
      </c>
      <c r="T91">
        <v>1.3964481211350457</v>
      </c>
      <c r="U91">
        <v>6614.8481619893755</v>
      </c>
      <c r="V91">
        <v>18.77183060785018</v>
      </c>
      <c r="W91">
        <v>-398.79024194687617</v>
      </c>
      <c r="X91">
        <v>30.808912459999998</v>
      </c>
      <c r="Y91">
        <f t="shared" ref="Y91:Y93" si="36">W91+X91</f>
        <v>-367.98132948687618</v>
      </c>
      <c r="Z91">
        <f t="shared" ref="Z91:Z92" si="37">(Y91-Y92)/(S91-S92)</f>
        <v>7.0953784335331421E-2</v>
      </c>
      <c r="AA91">
        <f t="shared" ref="AA91:AA92" si="38">Z91*(1.602*10^-19)*(6.022*10^23)/100</f>
        <v>68.450847020631997</v>
      </c>
      <c r="AB91">
        <f>AA91/$V$80</f>
        <v>1.2306876486988854</v>
      </c>
    </row>
    <row r="92" spans="5:28" x14ac:dyDescent="0.2">
      <c r="E92">
        <v>1.01</v>
      </c>
      <c r="F92">
        <v>-399.01608612199999</v>
      </c>
      <c r="G92">
        <v>30.822824600000001</v>
      </c>
      <c r="H92">
        <v>0.22492500000000001</v>
      </c>
      <c r="I92">
        <f t="shared" si="35"/>
        <v>6580.561710490525</v>
      </c>
      <c r="J92">
        <f>I92^(1/3)</f>
        <v>18.739341341684458</v>
      </c>
      <c r="K92" s="4">
        <f t="shared" ref="K92" si="39">I92*(10^-24)</f>
        <v>6.5805617104905255E-21</v>
      </c>
      <c r="L92" s="3">
        <f t="shared" si="34"/>
        <v>1.4035479919546741</v>
      </c>
      <c r="M92">
        <f>(L92-L93)/(H92-H93)*(0-H93)+L93</f>
        <v>1.3964481211350457</v>
      </c>
      <c r="N92">
        <f>(I92-I93)/(H92-H93)*(0-H93)+I93</f>
        <v>6614.8481619893755</v>
      </c>
      <c r="O92">
        <f>N92^(1/3)</f>
        <v>18.77183060785018</v>
      </c>
      <c r="P92">
        <f>(F91-F93)/(H91-H93)*(0-H93)+F93</f>
        <v>-398.79024194687617</v>
      </c>
      <c r="S92">
        <v>1100</v>
      </c>
      <c r="T92">
        <v>1.4333194626522601</v>
      </c>
      <c r="U92">
        <v>6445.0827465545563</v>
      </c>
      <c r="V92">
        <v>18.609848280758481</v>
      </c>
      <c r="W92">
        <v>-403.31699906040933</v>
      </c>
      <c r="X92">
        <v>28.24029114</v>
      </c>
      <c r="Y92">
        <f t="shared" si="36"/>
        <v>-375.07670792040932</v>
      </c>
      <c r="Z92">
        <f t="shared" si="37"/>
        <v>6.4664346730765487E-2</v>
      </c>
      <c r="AA92">
        <f t="shared" si="38"/>
        <v>62.38327310122969</v>
      </c>
      <c r="AB92">
        <f t="shared" ref="AB91:AB92" si="40">AA92/$V$80</f>
        <v>1.1215978623018643</v>
      </c>
    </row>
    <row r="93" spans="5:28" x14ac:dyDescent="0.2">
      <c r="E93">
        <v>1.02</v>
      </c>
      <c r="F93">
        <v>-397.63952162833374</v>
      </c>
      <c r="G93">
        <v>30.815123099999997</v>
      </c>
      <c r="H93">
        <v>-1.0700783333333332</v>
      </c>
      <c r="I93">
        <f>I$80*(E93/E$80)^3</f>
        <v>6777.9655961376648</v>
      </c>
      <c r="J93">
        <f>I93^(1/3)</f>
        <v>18.924879374770459</v>
      </c>
      <c r="K93" s="4">
        <f>I93*(10^-24)</f>
        <v>6.7779655961376658E-21</v>
      </c>
      <c r="L93" s="3">
        <f t="shared" si="34"/>
        <v>1.3626705600211193</v>
      </c>
      <c r="S93">
        <v>1000</v>
      </c>
      <c r="T93">
        <v>1.4669855961842322</v>
      </c>
      <c r="U93">
        <v>6297.4217639633034</v>
      </c>
      <c r="V93">
        <v>18.466627699245166</v>
      </c>
      <c r="W93">
        <v>-407.21930784207484</v>
      </c>
      <c r="X93">
        <v>25.676165248588962</v>
      </c>
      <c r="Y93">
        <f t="shared" si="36"/>
        <v>-381.54314259348587</v>
      </c>
    </row>
    <row r="95" spans="5:28" x14ac:dyDescent="0.2">
      <c r="E95" t="s">
        <v>11</v>
      </c>
      <c r="U95" t="s">
        <v>79</v>
      </c>
    </row>
    <row r="96" spans="5:28" x14ac:dyDescent="0.2">
      <c r="U96">
        <f>U90/200</f>
        <v>33.72035081910736</v>
      </c>
    </row>
    <row r="97" spans="5:21" x14ac:dyDescent="0.2">
      <c r="E97" t="s">
        <v>9</v>
      </c>
      <c r="I97" t="s">
        <v>1</v>
      </c>
      <c r="J97" t="s">
        <v>4</v>
      </c>
      <c r="K97" t="s">
        <v>17</v>
      </c>
      <c r="L97" t="s">
        <v>20</v>
      </c>
      <c r="M97" t="s">
        <v>46</v>
      </c>
      <c r="N97" t="s">
        <v>47</v>
      </c>
      <c r="O97" t="s">
        <v>48</v>
      </c>
      <c r="P97" t="s">
        <v>75</v>
      </c>
      <c r="U97">
        <f t="shared" ref="U97:U99" si="41">U91/200</f>
        <v>33.074240809946879</v>
      </c>
    </row>
    <row r="98" spans="5:21" x14ac:dyDescent="0.2">
      <c r="E98">
        <v>0.97</v>
      </c>
      <c r="F98">
        <v>-407.20977099700002</v>
      </c>
      <c r="G98">
        <v>28.24695668</v>
      </c>
      <c r="H98">
        <v>6.4321929999999998</v>
      </c>
      <c r="I98">
        <f>I$80*(E98/E$80)^3</f>
        <v>5829.2683380861718</v>
      </c>
      <c r="J98">
        <f t="shared" ref="J98:J103" si="42">I98^(1/3)</f>
        <v>17.997189209340526</v>
      </c>
      <c r="K98" s="4">
        <f>I98*(10^-24)</f>
        <v>5.8292683380861722E-21</v>
      </c>
      <c r="L98" s="3">
        <f>$W$84/K98</f>
        <v>1.5844414151167967</v>
      </c>
      <c r="U98">
        <f t="shared" si="41"/>
        <v>32.225413732772779</v>
      </c>
    </row>
    <row r="99" spans="5:21" x14ac:dyDescent="0.2">
      <c r="E99">
        <v>0.98</v>
      </c>
      <c r="F99">
        <v>-406.36183611303898</v>
      </c>
      <c r="G99">
        <v>28.274963222771401</v>
      </c>
      <c r="H99">
        <v>3.6522311120917901</v>
      </c>
      <c r="I99">
        <v>6011.42</v>
      </c>
      <c r="J99">
        <f t="shared" si="42"/>
        <v>18.182727242426516</v>
      </c>
      <c r="K99" s="4">
        <f>I99*(10^-24)</f>
        <v>6.0114200000000008E-21</v>
      </c>
      <c r="L99" s="3">
        <f>$W$84/K99</f>
        <v>1.5364313547702191</v>
      </c>
      <c r="U99">
        <f t="shared" si="41"/>
        <v>31.487108819816516</v>
      </c>
    </row>
    <row r="100" spans="5:21" x14ac:dyDescent="0.2">
      <c r="E100">
        <v>0.99</v>
      </c>
      <c r="F100">
        <v>-404.89664738500028</v>
      </c>
      <c r="G100">
        <v>28.248498749999975</v>
      </c>
      <c r="H100">
        <v>1.9349587500000001</v>
      </c>
      <c r="I100">
        <f>I$80*(E100/E$80)^3</f>
        <v>6197.3272345918776</v>
      </c>
      <c r="J100">
        <f t="shared" si="42"/>
        <v>18.368265275512499</v>
      </c>
      <c r="K100" s="4">
        <f t="shared" ref="K100" si="43">I100*(10^-24)</f>
        <v>6.1973272345918786E-21</v>
      </c>
      <c r="L100" s="3">
        <f t="shared" ref="L100:L103" si="44">$W$84/K100</f>
        <v>1.4903415335467649</v>
      </c>
    </row>
    <row r="101" spans="5:21" x14ac:dyDescent="0.2">
      <c r="E101">
        <v>1</v>
      </c>
      <c r="F101">
        <v>-403.68328581998929</v>
      </c>
      <c r="G101">
        <v>28.288877057844164</v>
      </c>
      <c r="H101">
        <v>0.41492581016134533</v>
      </c>
      <c r="I101">
        <f t="shared" ref="I101:I102" si="45">I$80*(E101/E$80)^3</f>
        <v>6387.028364031994</v>
      </c>
      <c r="J101">
        <f t="shared" si="42"/>
        <v>18.553803308598486</v>
      </c>
      <c r="K101" s="4">
        <f>I101*(10^-24)</f>
        <v>6.3870283640319944E-21</v>
      </c>
      <c r="L101" s="3">
        <f t="shared" si="44"/>
        <v>1.4460768996588922</v>
      </c>
      <c r="M101">
        <f>(L101-L102)/(H101-H102)*(0-H102)+L102</f>
        <v>1.4333194626522601</v>
      </c>
      <c r="N101">
        <f>(I101-I102)/(H101-H102)*(0-H102)+I102</f>
        <v>6445.0827465545563</v>
      </c>
      <c r="O101">
        <f>N101^(1/3)</f>
        <v>18.609848280758481</v>
      </c>
      <c r="P101">
        <f>(F101-F102)/(H101-H102)*(0-H102)+F102</f>
        <v>-403.31699906040933</v>
      </c>
    </row>
    <row r="102" spans="5:21" x14ac:dyDescent="0.2">
      <c r="E102">
        <v>1.01</v>
      </c>
      <c r="F102">
        <v>-402.46221172937413</v>
      </c>
      <c r="G102">
        <v>28.253394781893</v>
      </c>
      <c r="H102">
        <v>-0.96829414814814818</v>
      </c>
      <c r="I102">
        <f t="shared" si="45"/>
        <v>6580.561710490525</v>
      </c>
      <c r="J102">
        <f t="shared" si="42"/>
        <v>18.739341341684458</v>
      </c>
      <c r="K102" s="4">
        <f t="shared" ref="K102" si="46">I102*(10^-24)</f>
        <v>6.5805617104905255E-21</v>
      </c>
      <c r="L102" s="3">
        <f t="shared" si="44"/>
        <v>1.4035479919546741</v>
      </c>
    </row>
    <row r="103" spans="5:21" x14ac:dyDescent="0.2">
      <c r="E103">
        <v>1.02</v>
      </c>
      <c r="F103">
        <v>-400.65636878127748</v>
      </c>
      <c r="G103">
        <v>28.259609846524651</v>
      </c>
      <c r="H103">
        <v>-1.7376481468797551</v>
      </c>
      <c r="I103">
        <f>I$80*(E103/E$80)^3</f>
        <v>6777.9655961376648</v>
      </c>
      <c r="J103">
        <f t="shared" si="42"/>
        <v>18.924879374770459</v>
      </c>
      <c r="K103" s="4">
        <f>I103*(10^-24)</f>
        <v>6.7779655961376658E-21</v>
      </c>
      <c r="L103" s="3">
        <f t="shared" si="44"/>
        <v>1.3626705600211193</v>
      </c>
    </row>
    <row r="105" spans="5:21" x14ac:dyDescent="0.2">
      <c r="E105" t="s">
        <v>8</v>
      </c>
    </row>
    <row r="107" spans="5:21" x14ac:dyDescent="0.2">
      <c r="E107" t="s">
        <v>9</v>
      </c>
      <c r="I107" t="s">
        <v>1</v>
      </c>
      <c r="J107" t="s">
        <v>4</v>
      </c>
      <c r="K107" t="s">
        <v>17</v>
      </c>
      <c r="L107" t="s">
        <v>20</v>
      </c>
      <c r="M107" t="s">
        <v>46</v>
      </c>
      <c r="N107" t="s">
        <v>47</v>
      </c>
      <c r="O107" t="s">
        <v>48</v>
      </c>
      <c r="P107" t="s">
        <v>75</v>
      </c>
    </row>
    <row r="108" spans="5:21" x14ac:dyDescent="0.2">
      <c r="E108">
        <v>0.96</v>
      </c>
      <c r="F108">
        <v>-408.33428800899998</v>
      </c>
      <c r="G108">
        <v>28.250467400000002</v>
      </c>
      <c r="H108">
        <v>8.8900170000000003</v>
      </c>
      <c r="I108">
        <f>I$80*(E108/E$80)^3</f>
        <v>5650.8339266802095</v>
      </c>
      <c r="J108">
        <f t="shared" ref="J108:J114" si="47">I108^(1/3)</f>
        <v>17.811651176254536</v>
      </c>
      <c r="K108" s="4">
        <f t="shared" ref="K108:K109" si="48">I108*(10^-24)</f>
        <v>5.6508339266802102E-21</v>
      </c>
      <c r="L108" s="3">
        <f t="shared" ref="L108:L109" si="49">$W$84/K108</f>
        <v>1.6344727688925196</v>
      </c>
    </row>
    <row r="109" spans="5:21" x14ac:dyDescent="0.2">
      <c r="E109">
        <v>0.97</v>
      </c>
      <c r="F109">
        <v>-407.40616184606802</v>
      </c>
      <c r="G109">
        <v>28.2533225779768</v>
      </c>
      <c r="H109">
        <v>6.1428974166039501</v>
      </c>
      <c r="I109">
        <f>I$80*(E109/E$80)^3</f>
        <v>5829.2683380861718</v>
      </c>
      <c r="J109">
        <f t="shared" si="47"/>
        <v>17.997189209340526</v>
      </c>
      <c r="K109" s="4">
        <f t="shared" si="48"/>
        <v>5.8292683380861722E-21</v>
      </c>
      <c r="L109" s="3">
        <f t="shared" si="49"/>
        <v>1.5844414151167967</v>
      </c>
    </row>
    <row r="110" spans="5:21" x14ac:dyDescent="0.2">
      <c r="E110">
        <v>0.98</v>
      </c>
      <c r="F110">
        <v>-409.24868543625047</v>
      </c>
      <c r="G110">
        <v>25.681232200000004</v>
      </c>
      <c r="H110">
        <v>2.7082962500000027</v>
      </c>
      <c r="I110">
        <v>6011.42</v>
      </c>
      <c r="J110">
        <f t="shared" si="47"/>
        <v>18.182727242426516</v>
      </c>
      <c r="K110" s="4">
        <f>I110*(10^-24)</f>
        <v>6.0114200000000008E-21</v>
      </c>
      <c r="L110" s="3">
        <f>$W$84/K110</f>
        <v>1.5364313547702191</v>
      </c>
    </row>
    <row r="111" spans="5:21" x14ac:dyDescent="0.2">
      <c r="E111">
        <v>0.99</v>
      </c>
      <c r="F111">
        <v>-408.0496133466666</v>
      </c>
      <c r="G111">
        <v>25.681014833333336</v>
      </c>
      <c r="H111">
        <v>0.97386666666666599</v>
      </c>
      <c r="I111">
        <f>I$80*(E111/E$80)^3</f>
        <v>6197.3272345918776</v>
      </c>
      <c r="J111">
        <f t="shared" si="47"/>
        <v>18.368265275512499</v>
      </c>
      <c r="K111" s="4">
        <f t="shared" ref="K111" si="50">I111*(10^-24)</f>
        <v>6.1973272345918786E-21</v>
      </c>
      <c r="L111" s="3">
        <f t="shared" ref="L111:L114" si="51">$W$84/K111</f>
        <v>1.4903415335467649</v>
      </c>
      <c r="M111">
        <f>(L111-L112)/(H111-H112)*(0-H112)+L112</f>
        <v>1.4669855961842322</v>
      </c>
      <c r="N111">
        <f>(I111-I112)/(H111-H112)*(0-H112)+I112</f>
        <v>6297.4217639633034</v>
      </c>
      <c r="O111">
        <f>N111^(1/3)</f>
        <v>18.466627699245166</v>
      </c>
      <c r="P111">
        <f>(F111-F112)/(H111-H112)*(0-H112)+F112</f>
        <v>-407.21930784207484</v>
      </c>
    </row>
    <row r="112" spans="5:21" x14ac:dyDescent="0.2">
      <c r="E112">
        <v>1</v>
      </c>
      <c r="F112">
        <v>-406.476001951613</v>
      </c>
      <c r="G112">
        <v>25.9855768544755</v>
      </c>
      <c r="H112">
        <v>-0.87182467881346803</v>
      </c>
      <c r="I112">
        <f t="shared" ref="I112:I113" si="52">I$80*(E112/E$80)^3</f>
        <v>6387.028364031994</v>
      </c>
      <c r="J112">
        <f t="shared" si="47"/>
        <v>18.553803308598486</v>
      </c>
      <c r="K112" s="4">
        <f>I112*(10^-24)</f>
        <v>6.3870283640319944E-21</v>
      </c>
      <c r="L112" s="3">
        <f t="shared" si="51"/>
        <v>1.4460768996588922</v>
      </c>
    </row>
    <row r="113" spans="5:16" x14ac:dyDescent="0.2">
      <c r="E113">
        <v>1.01</v>
      </c>
      <c r="F113">
        <v>-404.76583854624971</v>
      </c>
      <c r="G113">
        <v>25.678643062500026</v>
      </c>
      <c r="H113">
        <v>-2.25134875</v>
      </c>
      <c r="I113">
        <f t="shared" si="52"/>
        <v>6580.561710490525</v>
      </c>
      <c r="J113">
        <f t="shared" si="47"/>
        <v>18.739341341684458</v>
      </c>
      <c r="K113" s="4">
        <f t="shared" ref="K113" si="53">I113*(10^-24)</f>
        <v>6.5805617104905255E-21</v>
      </c>
      <c r="L113" s="3">
        <f t="shared" si="51"/>
        <v>1.4035479919546741</v>
      </c>
    </row>
    <row r="114" spans="5:16" x14ac:dyDescent="0.2">
      <c r="E114">
        <v>1.02</v>
      </c>
      <c r="F114">
        <v>-403.58602205078301</v>
      </c>
      <c r="G114">
        <v>28.21096333166</v>
      </c>
      <c r="H114">
        <v>-2.8823710622671999</v>
      </c>
      <c r="I114">
        <f>I$80*(E114/E$80)^3</f>
        <v>6777.9655961376648</v>
      </c>
      <c r="J114">
        <f t="shared" si="47"/>
        <v>18.924879374770459</v>
      </c>
      <c r="K114" s="4">
        <f>I114*(10^-24)</f>
        <v>6.7779655961376658E-21</v>
      </c>
      <c r="L114" s="3">
        <f t="shared" si="51"/>
        <v>1.3626705600211193</v>
      </c>
    </row>
    <row r="116" spans="5:16" x14ac:dyDescent="0.2">
      <c r="E116" t="s">
        <v>10</v>
      </c>
    </row>
    <row r="118" spans="5:16" x14ac:dyDescent="0.2">
      <c r="E118" t="s">
        <v>9</v>
      </c>
      <c r="I118" t="s">
        <v>1</v>
      </c>
      <c r="J118" t="s">
        <v>4</v>
      </c>
      <c r="K118" t="s">
        <v>17</v>
      </c>
      <c r="L118" t="s">
        <v>20</v>
      </c>
      <c r="M118" t="s">
        <v>46</v>
      </c>
      <c r="N118" t="s">
        <v>47</v>
      </c>
      <c r="O118" t="s">
        <v>48</v>
      </c>
      <c r="P118" t="s">
        <v>75</v>
      </c>
    </row>
    <row r="119" spans="5:16" x14ac:dyDescent="0.2">
      <c r="E119">
        <v>0.96</v>
      </c>
      <c r="I119">
        <f>I$80*(E119/E$80)^3</f>
        <v>5650.8339266802095</v>
      </c>
      <c r="J119">
        <f t="shared" ref="J119:J123" si="54">I119^(1/3)</f>
        <v>17.811651176254536</v>
      </c>
      <c r="K119" s="4">
        <f t="shared" ref="K119:K120" si="55">I119*(10^-24)</f>
        <v>5.6508339266802102E-21</v>
      </c>
      <c r="L119" s="3">
        <f t="shared" ref="L119:L120" si="56">$W$84/K119</f>
        <v>1.6344727688925196</v>
      </c>
    </row>
    <row r="120" spans="5:16" x14ac:dyDescent="0.2">
      <c r="E120">
        <v>0.97</v>
      </c>
      <c r="I120">
        <f>I$80*(E120/E$80)^3</f>
        <v>5829.2683380861718</v>
      </c>
      <c r="J120">
        <f t="shared" si="54"/>
        <v>17.997189209340526</v>
      </c>
      <c r="K120" s="4">
        <f t="shared" si="55"/>
        <v>5.8292683380861722E-21</v>
      </c>
      <c r="L120" s="3">
        <f t="shared" si="56"/>
        <v>1.5844414151167967</v>
      </c>
    </row>
    <row r="121" spans="5:16" x14ac:dyDescent="0.2">
      <c r="E121">
        <v>0.98</v>
      </c>
      <c r="I121">
        <v>6011.42</v>
      </c>
      <c r="J121">
        <f t="shared" si="54"/>
        <v>18.182727242426516</v>
      </c>
      <c r="K121" s="4">
        <f>I121*(10^-24)</f>
        <v>6.0114200000000008E-21</v>
      </c>
      <c r="L121" s="3">
        <f>$W$84/K121</f>
        <v>1.5364313547702191</v>
      </c>
    </row>
    <row r="122" spans="5:16" x14ac:dyDescent="0.2">
      <c r="E122">
        <v>0.99</v>
      </c>
      <c r="I122">
        <f>I$80*(E122/E$80)^3</f>
        <v>6197.3272345918776</v>
      </c>
      <c r="J122">
        <f t="shared" si="54"/>
        <v>18.368265275512499</v>
      </c>
      <c r="K122" s="4">
        <f t="shared" ref="K122" si="57">I122*(10^-24)</f>
        <v>6.1973272345918786E-21</v>
      </c>
      <c r="L122" s="3">
        <f t="shared" ref="L122:L123" si="58">$W$84/K122</f>
        <v>1.4903415335467649</v>
      </c>
      <c r="M122" t="e">
        <f>(L122-L123)/(H122-H123)*(0-H123)+L123</f>
        <v>#DIV/0!</v>
      </c>
      <c r="N122" t="e">
        <f>(I122-I123)/(H122-H123)*(0-H123)+I123</f>
        <v>#DIV/0!</v>
      </c>
      <c r="O122" t="e">
        <f>N122^(1/3)</f>
        <v>#DIV/0!</v>
      </c>
      <c r="P122" t="e">
        <f>(F122-F123)/(H122-H123)*(0-H123)+F123</f>
        <v>#DIV/0!</v>
      </c>
    </row>
    <row r="123" spans="5:16" x14ac:dyDescent="0.2">
      <c r="E123">
        <v>1</v>
      </c>
      <c r="I123">
        <f t="shared" ref="I123" si="59">I$80*(E123/E$80)^3</f>
        <v>6387.028364031994</v>
      </c>
      <c r="J123">
        <f t="shared" si="54"/>
        <v>18.553803308598486</v>
      </c>
      <c r="K123" s="4">
        <f>I123*(10^-24)</f>
        <v>6.3870283640319944E-21</v>
      </c>
      <c r="L123" s="3">
        <f t="shared" si="58"/>
        <v>1.4460768996588922</v>
      </c>
    </row>
    <row r="125" spans="5:16" x14ac:dyDescent="0.2">
      <c r="E125" t="s">
        <v>12</v>
      </c>
    </row>
    <row r="127" spans="5:16" x14ac:dyDescent="0.2">
      <c r="E127" t="s">
        <v>9</v>
      </c>
      <c r="I127" t="s">
        <v>1</v>
      </c>
      <c r="J127" t="s">
        <v>4</v>
      </c>
      <c r="K127" t="s">
        <v>17</v>
      </c>
      <c r="L127" t="s">
        <v>20</v>
      </c>
      <c r="M127" t="s">
        <v>46</v>
      </c>
      <c r="N127" t="s">
        <v>47</v>
      </c>
      <c r="O127" t="s">
        <v>48</v>
      </c>
      <c r="P127" t="s">
        <v>75</v>
      </c>
    </row>
    <row r="128" spans="5:16" x14ac:dyDescent="0.2">
      <c r="E128">
        <v>0.96</v>
      </c>
      <c r="I128">
        <f>I$80*(E128/E$80)^3</f>
        <v>5650.8339266802095</v>
      </c>
      <c r="J128">
        <f t="shared" ref="J128:J132" si="60">I128^(1/3)</f>
        <v>17.811651176254536</v>
      </c>
      <c r="K128" s="4">
        <f t="shared" ref="K128:K129" si="61">I128*(10^-24)</f>
        <v>5.6508339266802102E-21</v>
      </c>
      <c r="L128" s="3">
        <f t="shared" ref="L128:L129" si="62">$W$84/K128</f>
        <v>1.6344727688925196</v>
      </c>
    </row>
    <row r="129" spans="5:16" x14ac:dyDescent="0.2">
      <c r="E129">
        <v>0.97</v>
      </c>
      <c r="I129">
        <f>I$80*(E129/E$80)^3</f>
        <v>5829.2683380861718</v>
      </c>
      <c r="J129">
        <f t="shared" si="60"/>
        <v>17.997189209340526</v>
      </c>
      <c r="K129" s="4">
        <f t="shared" si="61"/>
        <v>5.8292683380861722E-21</v>
      </c>
      <c r="L129" s="3">
        <f t="shared" si="62"/>
        <v>1.5844414151167967</v>
      </c>
    </row>
    <row r="130" spans="5:16" x14ac:dyDescent="0.2">
      <c r="E130">
        <v>0.98</v>
      </c>
      <c r="I130">
        <v>6011.42</v>
      </c>
      <c r="J130">
        <f t="shared" si="60"/>
        <v>18.182727242426516</v>
      </c>
      <c r="K130" s="4">
        <f>I130*(10^-24)</f>
        <v>6.0114200000000008E-21</v>
      </c>
      <c r="L130" s="3">
        <f>$W$84/K130</f>
        <v>1.5364313547702191</v>
      </c>
    </row>
    <row r="131" spans="5:16" x14ac:dyDescent="0.2">
      <c r="E131">
        <v>0.99</v>
      </c>
      <c r="I131">
        <f>I$80*(E131/E$80)^3</f>
        <v>6197.3272345918776</v>
      </c>
      <c r="J131">
        <f t="shared" si="60"/>
        <v>18.368265275512499</v>
      </c>
      <c r="K131" s="4">
        <f t="shared" ref="K131" si="63">I131*(10^-24)</f>
        <v>6.1973272345918786E-21</v>
      </c>
      <c r="L131" s="3">
        <f t="shared" ref="L131:L132" si="64">$W$84/K131</f>
        <v>1.4903415335467649</v>
      </c>
      <c r="M131" t="e">
        <f>(L131-L132)/(H131-H132)*(0-H132)+L132</f>
        <v>#DIV/0!</v>
      </c>
      <c r="N131" t="e">
        <f>(I131-I132)/(H131-H132)*(0-H132)+I132</f>
        <v>#DIV/0!</v>
      </c>
      <c r="O131" t="e">
        <f>N131^(1/3)</f>
        <v>#DIV/0!</v>
      </c>
      <c r="P131" t="e">
        <f>(F131-F132)/(H131-H132)*(0-H132)+F132</f>
        <v>#DIV/0!</v>
      </c>
    </row>
    <row r="132" spans="5:16" x14ac:dyDescent="0.2">
      <c r="E132">
        <v>1</v>
      </c>
      <c r="I132">
        <f t="shared" ref="I132" si="65">I$80*(E132/E$80)^3</f>
        <v>6387.028364031994</v>
      </c>
      <c r="J132">
        <f t="shared" si="60"/>
        <v>18.553803308598486</v>
      </c>
      <c r="K132" s="4">
        <f>I132*(10^-24)</f>
        <v>6.3870283640319944E-21</v>
      </c>
      <c r="L132" s="3">
        <f t="shared" si="64"/>
        <v>1.4460768996588922</v>
      </c>
    </row>
    <row r="134" spans="5:16" x14ac:dyDescent="0.2">
      <c r="E134" t="s">
        <v>45</v>
      </c>
    </row>
    <row r="136" spans="5:16" x14ac:dyDescent="0.2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 x14ac:dyDescent="0.2">
      <c r="E137">
        <v>0.96</v>
      </c>
      <c r="I137">
        <f>I$80*(E137/E$80)^3</f>
        <v>5650.8339266802095</v>
      </c>
      <c r="J137">
        <f t="shared" ref="J137:J141" si="66">I137^(1/3)</f>
        <v>17.811651176254536</v>
      </c>
      <c r="K137" s="4">
        <f t="shared" ref="K137:K138" si="67">I137*(10^-24)</f>
        <v>5.6508339266802102E-21</v>
      </c>
      <c r="L137" s="3">
        <f t="shared" ref="L137:L138" si="68">$W$84/K137</f>
        <v>1.6344727688925196</v>
      </c>
    </row>
    <row r="138" spans="5:16" x14ac:dyDescent="0.2">
      <c r="E138">
        <v>0.97</v>
      </c>
      <c r="I138">
        <f>I$80*(E138/E$80)^3</f>
        <v>5829.2683380861718</v>
      </c>
      <c r="J138">
        <f t="shared" si="66"/>
        <v>17.997189209340526</v>
      </c>
      <c r="K138" s="4">
        <f t="shared" si="67"/>
        <v>5.8292683380861722E-21</v>
      </c>
      <c r="L138" s="3">
        <f t="shared" si="68"/>
        <v>1.5844414151167967</v>
      </c>
    </row>
    <row r="139" spans="5:16" x14ac:dyDescent="0.2">
      <c r="E139">
        <v>0.98</v>
      </c>
      <c r="I139">
        <v>6011.42</v>
      </c>
      <c r="J139">
        <f t="shared" si="66"/>
        <v>18.182727242426516</v>
      </c>
      <c r="K139" s="4">
        <f>I139*(10^-24)</f>
        <v>6.0114200000000008E-21</v>
      </c>
      <c r="L139" s="3">
        <f>$W$84/K139</f>
        <v>1.5364313547702191</v>
      </c>
    </row>
    <row r="140" spans="5:16" x14ac:dyDescent="0.2">
      <c r="E140">
        <v>0.99</v>
      </c>
      <c r="I140">
        <f>I$80*(E140/E$80)^3</f>
        <v>6197.3272345918776</v>
      </c>
      <c r="J140">
        <f t="shared" si="66"/>
        <v>18.368265275512499</v>
      </c>
      <c r="K140" s="4">
        <f t="shared" ref="K140" si="69">I140*(10^-24)</f>
        <v>6.1973272345918786E-21</v>
      </c>
      <c r="L140" s="3">
        <f t="shared" ref="L140:L141" si="70">$W$84/K140</f>
        <v>1.4903415335467649</v>
      </c>
      <c r="M140" t="e">
        <f>(L140-L141)/(H140-H141)*(0-H141)+L141</f>
        <v>#DIV/0!</v>
      </c>
      <c r="N140" t="e">
        <f>(I140-I141)/(H140-H141)*(0-H141)+I141</f>
        <v>#DIV/0!</v>
      </c>
      <c r="O140" t="e">
        <f>N140^(1/3)</f>
        <v>#DIV/0!</v>
      </c>
      <c r="P140" t="e">
        <f>(F140-F141)/(H140-H141)*(0-H141)+F141</f>
        <v>#DIV/0!</v>
      </c>
    </row>
    <row r="141" spans="5:16" x14ac:dyDescent="0.2">
      <c r="E141">
        <v>1</v>
      </c>
      <c r="I141">
        <f t="shared" ref="I141" si="71">I$80*(E141/E$80)^3</f>
        <v>6387.028364031994</v>
      </c>
      <c r="J141">
        <f t="shared" si="66"/>
        <v>18.553803308598486</v>
      </c>
      <c r="K141" s="4">
        <f>I141*(10^-24)</f>
        <v>6.3870283640319944E-21</v>
      </c>
      <c r="L141" s="3">
        <f t="shared" si="70"/>
        <v>1.4460768996588922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I2006"/>
  <sheetViews>
    <sheetView topLeftCell="F60" workbookViewId="0">
      <selection activeCell="W69" sqref="W69:W72"/>
    </sheetView>
  </sheetViews>
  <sheetFormatPr baseColWidth="10" defaultRowHeight="16" x14ac:dyDescent="0.2"/>
  <sheetData>
    <row r="3" spans="2:31" x14ac:dyDescent="0.2">
      <c r="M3" t="s">
        <v>44</v>
      </c>
    </row>
    <row r="4" spans="2:31" x14ac:dyDescent="0.2">
      <c r="M4">
        <f>0.5*(7+35.5)+0.5*(35.5+39)</f>
        <v>58.5</v>
      </c>
      <c r="N4" t="s">
        <v>15</v>
      </c>
    </row>
    <row r="5" spans="2:31" x14ac:dyDescent="0.2">
      <c r="C5" t="s">
        <v>58</v>
      </c>
      <c r="D5" t="s">
        <v>59</v>
      </c>
      <c r="E5" t="s">
        <v>60</v>
      </c>
      <c r="F5" t="s">
        <v>65</v>
      </c>
    </row>
    <row r="6" spans="2:31" x14ac:dyDescent="0.2">
      <c r="M6" t="s">
        <v>16</v>
      </c>
    </row>
    <row r="7" spans="2:31" x14ac:dyDescent="0.2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 x14ac:dyDescent="0.2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 x14ac:dyDescent="0.2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 x14ac:dyDescent="0.2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 x14ac:dyDescent="0.2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 x14ac:dyDescent="0.2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 x14ac:dyDescent="0.2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 x14ac:dyDescent="0.2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 x14ac:dyDescent="0.2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 x14ac:dyDescent="0.2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 x14ac:dyDescent="0.2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 x14ac:dyDescent="0.2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 x14ac:dyDescent="0.2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 x14ac:dyDescent="0.2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 x14ac:dyDescent="0.2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 x14ac:dyDescent="0.2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 x14ac:dyDescent="0.2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 x14ac:dyDescent="0.2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 x14ac:dyDescent="0.2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 x14ac:dyDescent="0.2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 x14ac:dyDescent="0.2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 x14ac:dyDescent="0.2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 x14ac:dyDescent="0.2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 x14ac:dyDescent="0.2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 x14ac:dyDescent="0.2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 x14ac:dyDescent="0.2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 x14ac:dyDescent="0.2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 x14ac:dyDescent="0.2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 x14ac:dyDescent="0.2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 x14ac:dyDescent="0.2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 x14ac:dyDescent="0.2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 x14ac:dyDescent="0.2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 x14ac:dyDescent="0.2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 x14ac:dyDescent="0.2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 x14ac:dyDescent="0.2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 x14ac:dyDescent="0.2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 x14ac:dyDescent="0.2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 x14ac:dyDescent="0.2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 x14ac:dyDescent="0.2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 x14ac:dyDescent="0.2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 x14ac:dyDescent="0.2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 x14ac:dyDescent="0.2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27" x14ac:dyDescent="0.2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27" x14ac:dyDescent="0.2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27" x14ac:dyDescent="0.2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27" x14ac:dyDescent="0.2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27" x14ac:dyDescent="0.2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27" x14ac:dyDescent="0.2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27" x14ac:dyDescent="0.2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27" x14ac:dyDescent="0.2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27" x14ac:dyDescent="0.2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27" x14ac:dyDescent="0.2">
      <c r="B58">
        <v>104</v>
      </c>
      <c r="C58" s="1">
        <v>-385.79244999999997</v>
      </c>
      <c r="D58" s="1">
        <v>-388.66199</v>
      </c>
      <c r="F58" s="1">
        <v>-386.08661000000001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2:27" x14ac:dyDescent="0.2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</row>
    <row r="60" spans="2:27" x14ac:dyDescent="0.2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</row>
    <row r="61" spans="2:27" x14ac:dyDescent="0.2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</row>
    <row r="62" spans="2:27" x14ac:dyDescent="0.2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</row>
    <row r="63" spans="2:27" x14ac:dyDescent="0.2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</row>
    <row r="64" spans="2:27" x14ac:dyDescent="0.2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</row>
    <row r="65" spans="2:35" x14ac:dyDescent="0.2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>M65^(1/3)</f>
        <v>18.764263777988344</v>
      </c>
      <c r="O65" s="4">
        <f t="shared" ref="O65" si="23">M65*(10^-24)</f>
        <v>6.6068521506132647E-21</v>
      </c>
      <c r="P65" s="3">
        <f t="shared" ref="P65:P67" si="24">$W$64/O65</f>
        <v>1.4703493256692046</v>
      </c>
    </row>
    <row r="66" spans="2:35" x14ac:dyDescent="0.2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8" si="25">M$64*(I66/I$64)^3</f>
        <v>6809.0889000331499</v>
      </c>
      <c r="N66">
        <f>M66^(1/3)</f>
        <v>18.953801795947818</v>
      </c>
      <c r="O66" s="4">
        <f>M66*(10^-24)</f>
        <v>6.8090889000331505E-21</v>
      </c>
      <c r="P66" s="3">
        <f t="shared" si="24"/>
        <v>1.4266784803475034</v>
      </c>
      <c r="AG66" t="s">
        <v>56</v>
      </c>
      <c r="AH66" t="s">
        <v>57</v>
      </c>
      <c r="AI66" t="s">
        <v>81</v>
      </c>
    </row>
    <row r="67" spans="2:35" x14ac:dyDescent="0.2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25"/>
        <v>7015.4111027930521</v>
      </c>
      <c r="N67">
        <f>M67^(1/3)</f>
        <v>19.1433398139073</v>
      </c>
      <c r="O67" s="4">
        <f t="shared" ref="O67" si="26">M67*(10^-24)</f>
        <v>7.0154111027930528E-21</v>
      </c>
      <c r="P67" s="3">
        <f t="shared" si="24"/>
        <v>1.3847200772856707</v>
      </c>
      <c r="Q67">
        <f>(P67-P68)/(L67-L68)*(0-L68)+P68</f>
        <v>1.3591645030138095</v>
      </c>
      <c r="R67">
        <f>(M67-M68)/(L67-L68)*(0-L68)+M68</f>
        <v>7148.7672915694375</v>
      </c>
      <c r="S67">
        <f>R67^(1/3)</f>
        <v>19.263878037893058</v>
      </c>
      <c r="T67">
        <f>(J67-J68)/(L67-L68)*(0-L68)+J68</f>
        <v>-376.71151404345039</v>
      </c>
      <c r="V67" t="s">
        <v>72</v>
      </c>
      <c r="X67" s="8" t="s">
        <v>73</v>
      </c>
      <c r="AA67" t="s">
        <v>61</v>
      </c>
      <c r="AB67" t="s">
        <v>77</v>
      </c>
      <c r="AC67" t="s">
        <v>4</v>
      </c>
      <c r="AD67" t="s">
        <v>62</v>
      </c>
      <c r="AE67" t="s">
        <v>53</v>
      </c>
      <c r="AF67" t="s">
        <v>54</v>
      </c>
      <c r="AG67" t="s">
        <v>55</v>
      </c>
    </row>
    <row r="68" spans="2:35" x14ac:dyDescent="0.2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1.02</v>
      </c>
      <c r="J68">
        <v>-375.93841683600999</v>
      </c>
      <c r="K68">
        <v>33.374441860206446</v>
      </c>
      <c r="L68">
        <v>-0.35660868256250644</v>
      </c>
      <c r="M68">
        <f t="shared" si="25"/>
        <v>7225.8596134263789</v>
      </c>
      <c r="N68">
        <f>M68^(1/3)</f>
        <v>19.332877831866774</v>
      </c>
      <c r="O68" s="4">
        <f>M68*(10^-24)</f>
        <v>7.2258596134263799E-21</v>
      </c>
      <c r="P68" s="3">
        <f>$W$64/O68</f>
        <v>1.344390996249089</v>
      </c>
    </row>
    <row r="69" spans="2:35" x14ac:dyDescent="0.2">
      <c r="B69">
        <v>126</v>
      </c>
      <c r="C69" s="1">
        <v>-387.77742000000001</v>
      </c>
      <c r="D69" s="1">
        <v>-387.18004000000002</v>
      </c>
      <c r="F69" s="1">
        <v>-385.98896000000002</v>
      </c>
      <c r="V69">
        <v>1300</v>
      </c>
      <c r="W69">
        <f>-R67*(2*0.0000035*R67-0.0547)</f>
        <v>33.303454325757002</v>
      </c>
      <c r="X69" t="s">
        <v>74</v>
      </c>
      <c r="Z69">
        <v>1300</v>
      </c>
      <c r="AA69">
        <v>1.3591645030138095</v>
      </c>
      <c r="AB69">
        <v>7148.7672915694375</v>
      </c>
      <c r="AC69">
        <v>19.263878037893058</v>
      </c>
      <c r="AD69">
        <v>-376.71151404345039</v>
      </c>
      <c r="AE69">
        <v>33.376433039999995</v>
      </c>
      <c r="AF69">
        <f>AD69+AE69</f>
        <v>-343.3350810034504</v>
      </c>
      <c r="AG69">
        <f>(AF69-AF70)/(Z69-Z70)</f>
        <v>6.9779349986635E-2</v>
      </c>
      <c r="AH69">
        <f>AG69*(1.602*10^-19)*(6.022*10^23)/100</f>
        <v>67.317841548246449</v>
      </c>
      <c r="AI69">
        <f>AH69/$V$60</f>
        <v>1.1507323341580589</v>
      </c>
    </row>
    <row r="70" spans="2:35" x14ac:dyDescent="0.2">
      <c r="B70">
        <v>128</v>
      </c>
      <c r="C70" s="1">
        <v>-388.00301000000002</v>
      </c>
      <c r="D70" s="1">
        <v>-387.22462999999999</v>
      </c>
      <c r="F70" s="1">
        <v>-385.82722999999999</v>
      </c>
      <c r="I70" t="s">
        <v>22</v>
      </c>
      <c r="V70">
        <v>1200</v>
      </c>
      <c r="W70">
        <f>-R75*(2*0.00000508*R75-0.0762)</f>
        <v>39.129542728165056</v>
      </c>
      <c r="X70" t="s">
        <v>74</v>
      </c>
      <c r="Z70">
        <v>1200</v>
      </c>
      <c r="AA70">
        <v>1.3989391357910628</v>
      </c>
      <c r="AB70">
        <v>6945.4916764583295</v>
      </c>
      <c r="AC70">
        <v>19.079529686140031</v>
      </c>
      <c r="AD70">
        <v>-381.12192846211389</v>
      </c>
      <c r="AE70">
        <v>30.808912459999998</v>
      </c>
      <c r="AF70">
        <f t="shared" ref="AF70:AF72" si="27">AD70+AE70</f>
        <v>-350.3130160021139</v>
      </c>
      <c r="AG70">
        <f t="shared" ref="AG70:AG71" si="28">(AF70-AF71)/(Z70-Z71)</f>
        <v>6.8198854504231007E-2</v>
      </c>
      <c r="AH70">
        <f t="shared" ref="AH70:AH71" si="29">AG70*(1.602*10^-19)*(6.022*10^23)/100</f>
        <v>65.793098992281557</v>
      </c>
      <c r="AI70">
        <f>AH70/$V$60</f>
        <v>1.1246683588424198</v>
      </c>
    </row>
    <row r="71" spans="2:35" x14ac:dyDescent="0.2">
      <c r="B71">
        <v>130</v>
      </c>
      <c r="C71" s="1">
        <v>-388.20760999999999</v>
      </c>
      <c r="D71" s="1">
        <v>-387.33841999999999</v>
      </c>
      <c r="F71" s="1">
        <v>-385.64370000000002</v>
      </c>
      <c r="V71">
        <v>1100</v>
      </c>
      <c r="W71">
        <f>-R85*(2*0.00000443*R85-0.0665)</f>
        <v>46.199373292388188</v>
      </c>
      <c r="X71" t="s">
        <v>74</v>
      </c>
      <c r="Z71">
        <v>1100</v>
      </c>
      <c r="AA71">
        <v>1.443550068284535</v>
      </c>
      <c r="AB71">
        <v>6730.9577102931262</v>
      </c>
      <c r="AC71">
        <v>18.881027320292038</v>
      </c>
      <c r="AD71">
        <v>-385.37319259253701</v>
      </c>
      <c r="AE71">
        <v>28.24029114</v>
      </c>
      <c r="AF71">
        <f t="shared" si="27"/>
        <v>-357.132901452537</v>
      </c>
      <c r="AG71">
        <f t="shared" si="28"/>
        <v>6.8422794720545424E-2</v>
      </c>
      <c r="AH71">
        <f t="shared" si="29"/>
        <v>66.009139583101344</v>
      </c>
    </row>
    <row r="72" spans="2:35" x14ac:dyDescent="0.2">
      <c r="B72">
        <v>132</v>
      </c>
      <c r="C72" s="1">
        <v>-388.34611000000001</v>
      </c>
      <c r="D72" s="1">
        <v>-387.49166000000002</v>
      </c>
      <c r="F72" s="1">
        <v>-385.44313</v>
      </c>
      <c r="I72" t="s">
        <v>9</v>
      </c>
      <c r="M72" t="s">
        <v>1</v>
      </c>
      <c r="N72" t="s">
        <v>4</v>
      </c>
      <c r="O72" t="s">
        <v>17</v>
      </c>
      <c r="P72" t="s">
        <v>20</v>
      </c>
      <c r="Q72" t="s">
        <v>46</v>
      </c>
      <c r="R72" t="s">
        <v>47</v>
      </c>
      <c r="S72" t="s">
        <v>48</v>
      </c>
      <c r="T72" t="s">
        <v>75</v>
      </c>
      <c r="V72">
        <v>1000</v>
      </c>
      <c r="W72">
        <f>-R95*(2*0.00000474*R95-0.0695)</f>
        <v>47.603383244654559</v>
      </c>
      <c r="X72" t="s">
        <v>74</v>
      </c>
      <c r="Z72">
        <v>1000</v>
      </c>
      <c r="AA72">
        <v>1.4796032815210238</v>
      </c>
      <c r="AB72">
        <v>6566.5178874052144</v>
      </c>
      <c r="AC72">
        <v>18.72600107057098</v>
      </c>
      <c r="AD72">
        <v>-389.65134617318051</v>
      </c>
      <c r="AE72">
        <v>25.676165248588962</v>
      </c>
      <c r="AF72">
        <f t="shared" si="27"/>
        <v>-363.97518092459154</v>
      </c>
    </row>
    <row r="73" spans="2:35" x14ac:dyDescent="0.2">
      <c r="B73">
        <v>134</v>
      </c>
      <c r="C73" s="1">
        <v>-388.36993000000001</v>
      </c>
      <c r="D73" s="1">
        <v>-387.64294000000001</v>
      </c>
      <c r="F73" s="1">
        <v>-385.22428000000002</v>
      </c>
      <c r="I73">
        <v>0.98</v>
      </c>
      <c r="J73">
        <v>-384.61880221799998</v>
      </c>
      <c r="K73">
        <v>30.822131500000001</v>
      </c>
      <c r="L73">
        <v>4.3918220000000003</v>
      </c>
      <c r="M73">
        <v>6408.66</v>
      </c>
      <c r="N73">
        <f>M73^(1/3)</f>
        <v>18.574725760028858</v>
      </c>
      <c r="O73" s="4">
        <f>M73*(10^-24)</f>
        <v>6.4086600000000008E-21</v>
      </c>
      <c r="P73" s="3">
        <f>$W$64/O73</f>
        <v>1.5158208743247961</v>
      </c>
    </row>
    <row r="74" spans="2:35" x14ac:dyDescent="0.2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0.99</v>
      </c>
      <c r="J74">
        <v>-383.62011538100001</v>
      </c>
      <c r="K74">
        <v>30.829306800000001</v>
      </c>
      <c r="L74">
        <v>2.0438679999999998</v>
      </c>
      <c r="M74">
        <f>M$64*(I74/I$64)^3</f>
        <v>6606.8521506132638</v>
      </c>
      <c r="N74">
        <f>M74^(1/3)</f>
        <v>18.764263777988344</v>
      </c>
      <c r="O74" s="4">
        <f t="shared" ref="O74" si="30">M74*(10^-24)</f>
        <v>6.6068521506132647E-21</v>
      </c>
      <c r="P74" s="3">
        <f t="shared" ref="P74:P76" si="31">$W$64/O74</f>
        <v>1.4703493256692046</v>
      </c>
      <c r="AB74" t="s">
        <v>79</v>
      </c>
    </row>
    <row r="75" spans="2:35" x14ac:dyDescent="0.2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1</v>
      </c>
      <c r="J75">
        <v>-382.02094934899998</v>
      </c>
      <c r="K75">
        <v>30.828120800000001</v>
      </c>
      <c r="L75">
        <v>0.75631199999999998</v>
      </c>
      <c r="M75">
        <f t="shared" ref="M75:M77" si="32">M$64*(I75/I$64)^3</f>
        <v>6809.0889000331499</v>
      </c>
      <c r="N75">
        <f>M75^(1/3)</f>
        <v>18.953801795947818</v>
      </c>
      <c r="O75" s="4">
        <f>M75*(10^-24)</f>
        <v>6.8090889000331505E-21</v>
      </c>
      <c r="P75" s="3">
        <f t="shared" si="31"/>
        <v>1.4266784803475034</v>
      </c>
      <c r="Q75">
        <f>(P75-P76)/(L75-L76)*(0-L76)+P76</f>
        <v>1.3989391357910628</v>
      </c>
      <c r="R75">
        <f>(M75-M76)/(L75-L76)*(0-L76)+M76</f>
        <v>6945.4916764583295</v>
      </c>
      <c r="S75">
        <f>R75^(1/3)</f>
        <v>19.079529686140031</v>
      </c>
      <c r="T75">
        <f>(J75-J76)/(L75-L76)*(0-L76)+J76</f>
        <v>-381.12192846211389</v>
      </c>
      <c r="AB75">
        <f>AB69/200</f>
        <v>35.743836457847188</v>
      </c>
    </row>
    <row r="76" spans="2:35" x14ac:dyDescent="0.2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1.01</v>
      </c>
      <c r="J76">
        <v>-380.661094553</v>
      </c>
      <c r="K76">
        <v>30.8264283</v>
      </c>
      <c r="L76">
        <v>-0.38768200000000003</v>
      </c>
      <c r="M76">
        <f t="shared" si="32"/>
        <v>7015.4111027930521</v>
      </c>
      <c r="N76">
        <f>M76^(1/3)</f>
        <v>19.1433398139073</v>
      </c>
      <c r="O76" s="4">
        <f t="shared" ref="O76" si="33">M76*(10^-24)</f>
        <v>7.0154111027930528E-21</v>
      </c>
      <c r="P76" s="3">
        <f t="shared" si="31"/>
        <v>1.3847200772856707</v>
      </c>
      <c r="AB76">
        <f t="shared" ref="AB76:AB78" si="34">AB70/200</f>
        <v>34.727458382291644</v>
      </c>
    </row>
    <row r="77" spans="2:35" x14ac:dyDescent="0.2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1.02</v>
      </c>
      <c r="J77">
        <v>-379.176557188</v>
      </c>
      <c r="K77">
        <v>30.827195400000001</v>
      </c>
      <c r="L77">
        <v>-1.408935</v>
      </c>
      <c r="M77">
        <f t="shared" si="32"/>
        <v>7225.8596134263789</v>
      </c>
      <c r="N77">
        <f>M77^(1/3)</f>
        <v>19.332877831866774</v>
      </c>
      <c r="O77" s="4">
        <f>M77*(10^-24)</f>
        <v>7.2258596134263799E-21</v>
      </c>
      <c r="P77" s="3">
        <f>$W$64/O77</f>
        <v>1.344390996249089</v>
      </c>
      <c r="AB77">
        <f t="shared" si="34"/>
        <v>33.654788551465629</v>
      </c>
    </row>
    <row r="78" spans="2:35" x14ac:dyDescent="0.2">
      <c r="B78">
        <v>144</v>
      </c>
      <c r="C78" s="1">
        <v>-386.08224999999999</v>
      </c>
      <c r="D78" s="1">
        <v>-387.67617999999999</v>
      </c>
      <c r="F78" s="1">
        <v>-384.19821999999999</v>
      </c>
      <c r="AB78">
        <f t="shared" si="34"/>
        <v>32.832589437026073</v>
      </c>
    </row>
    <row r="79" spans="2:35" x14ac:dyDescent="0.2">
      <c r="B79">
        <v>146</v>
      </c>
      <c r="C79" s="1">
        <v>-385.50911000000002</v>
      </c>
      <c r="D79" s="1">
        <v>-387.55723999999998</v>
      </c>
      <c r="F79" s="1">
        <v>-384.19569000000001</v>
      </c>
      <c r="I79" t="s">
        <v>11</v>
      </c>
    </row>
    <row r="80" spans="2:35" x14ac:dyDescent="0.2">
      <c r="B80">
        <v>148</v>
      </c>
      <c r="C80" s="1">
        <v>-385.12680999999998</v>
      </c>
      <c r="D80" s="1">
        <v>-387.40656000000001</v>
      </c>
      <c r="F80" s="1">
        <v>-384.29118</v>
      </c>
    </row>
    <row r="81" spans="2:20" x14ac:dyDescent="0.2">
      <c r="B81">
        <v>150</v>
      </c>
      <c r="C81" s="1">
        <v>-384.97690999999998</v>
      </c>
      <c r="D81" s="1">
        <v>-387.21487999999999</v>
      </c>
      <c r="F81" s="1">
        <v>-384.45485000000002</v>
      </c>
      <c r="I81" t="s">
        <v>9</v>
      </c>
      <c r="M81" t="s">
        <v>1</v>
      </c>
      <c r="N81" t="s">
        <v>4</v>
      </c>
      <c r="O81" t="s">
        <v>17</v>
      </c>
      <c r="P81" t="s">
        <v>20</v>
      </c>
      <c r="Q81" t="s">
        <v>46</v>
      </c>
      <c r="R81" t="s">
        <v>47</v>
      </c>
      <c r="S81" t="s">
        <v>48</v>
      </c>
      <c r="T81" t="s">
        <v>75</v>
      </c>
    </row>
    <row r="82" spans="2:20" x14ac:dyDescent="0.2">
      <c r="B82">
        <v>152</v>
      </c>
      <c r="C82" s="1">
        <v>-385.03426000000002</v>
      </c>
      <c r="D82" s="1">
        <v>-386.97577999999999</v>
      </c>
      <c r="F82" s="1">
        <v>-384.65235999999999</v>
      </c>
      <c r="I82">
        <v>0.96</v>
      </c>
      <c r="J82">
        <v>-390.37012803733302</v>
      </c>
      <c r="K82">
        <v>28.4260153333333</v>
      </c>
      <c r="L82">
        <v>7.0575346666666601</v>
      </c>
      <c r="M82">
        <f>M$64*(I82/I$64)^3</f>
        <v>6024.2460770597281</v>
      </c>
      <c r="N82">
        <f t="shared" ref="N82:N88" si="35">M82^(1/3)</f>
        <v>18.195649724109902</v>
      </c>
      <c r="O82" s="4">
        <f t="shared" ref="O82" si="36">M82*(10^-24)</f>
        <v>6.0242460770597287E-21</v>
      </c>
      <c r="P82" s="3">
        <f t="shared" ref="P82" si="37">$W$64/O82</f>
        <v>1.6125471104911562</v>
      </c>
    </row>
    <row r="83" spans="2:20" x14ac:dyDescent="0.2">
      <c r="B83">
        <v>154</v>
      </c>
      <c r="C83" s="1">
        <v>-385.23581999999999</v>
      </c>
      <c r="D83" s="1">
        <v>-386.68986000000001</v>
      </c>
      <c r="F83" s="1">
        <v>-384.86189999999999</v>
      </c>
      <c r="I83">
        <v>0.97</v>
      </c>
      <c r="J83">
        <v>-388.90757825733402</v>
      </c>
      <c r="K83">
        <v>28.536056800000001</v>
      </c>
      <c r="L83">
        <v>4.476</v>
      </c>
      <c r="M83">
        <f>M$64*(I83/I$64)^3</f>
        <v>6214.4715936599541</v>
      </c>
      <c r="N83">
        <f t="shared" si="35"/>
        <v>18.385187742069384</v>
      </c>
      <c r="O83" s="4">
        <f t="shared" ref="O83" si="38">M83*(10^-24)</f>
        <v>6.2144715936599549E-21</v>
      </c>
      <c r="P83" s="3">
        <f t="shared" ref="P83" si="39">$W$64/O83</f>
        <v>1.5631869030282517</v>
      </c>
    </row>
    <row r="84" spans="2:20" x14ac:dyDescent="0.2">
      <c r="B84">
        <v>156</v>
      </c>
      <c r="C84" s="1">
        <v>-385.51717000000002</v>
      </c>
      <c r="D84" s="1">
        <v>-386.37054999999998</v>
      </c>
      <c r="F84" s="1">
        <v>-385.07663000000002</v>
      </c>
      <c r="I84">
        <v>0.98</v>
      </c>
      <c r="J84">
        <v>-387.75800380800001</v>
      </c>
      <c r="K84">
        <v>28.255696199999999</v>
      </c>
      <c r="L84">
        <v>2.5858409999999998</v>
      </c>
      <c r="M84">
        <v>6408.66</v>
      </c>
      <c r="N84">
        <f t="shared" si="35"/>
        <v>18.574725760028858</v>
      </c>
      <c r="O84" s="4">
        <f>M84*(10^-24)</f>
        <v>6.4086600000000008E-21</v>
      </c>
      <c r="P84" s="3">
        <f>$W$64/O84</f>
        <v>1.5158208743247961</v>
      </c>
    </row>
    <row r="85" spans="2:20" x14ac:dyDescent="0.2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0.99</v>
      </c>
      <c r="J85">
        <v>-386.24666593799998</v>
      </c>
      <c r="K85">
        <v>28.255821000000001</v>
      </c>
      <c r="L85">
        <v>1.012448</v>
      </c>
      <c r="M85">
        <f>M$64*(I85/I$64)^3</f>
        <v>6606.8521506132638</v>
      </c>
      <c r="N85">
        <f t="shared" si="35"/>
        <v>18.764263777988344</v>
      </c>
      <c r="O85" s="4">
        <f t="shared" ref="O85" si="40">M85*(10^-24)</f>
        <v>6.6068521506132647E-21</v>
      </c>
      <c r="P85" s="3">
        <f t="shared" ref="P85:P87" si="41">$W$64/O85</f>
        <v>1.4703493256692046</v>
      </c>
      <c r="Q85">
        <f>(P85-P86)/(L85-L86)*(0-L86)+P86</f>
        <v>1.443550068284535</v>
      </c>
      <c r="R85">
        <f>(M85-M86)/(L85-L86)*(0-L86)+M86</f>
        <v>6730.9577102931262</v>
      </c>
      <c r="S85">
        <f>R85^(1/3)</f>
        <v>18.881027320292038</v>
      </c>
      <c r="T85">
        <f>(J85-J86)/(L85-L86)*(0-L86)+J86</f>
        <v>-385.37319259253701</v>
      </c>
    </row>
    <row r="86" spans="2:20" x14ac:dyDescent="0.2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1</v>
      </c>
      <c r="J86">
        <v>-384.82329368500001</v>
      </c>
      <c r="K86">
        <v>28.259614899999999</v>
      </c>
      <c r="L86">
        <v>-0.63739100000000004</v>
      </c>
      <c r="M86">
        <f t="shared" ref="M86:M88" si="42">M$64*(I86/I$64)^3</f>
        <v>6809.0889000331499</v>
      </c>
      <c r="N86">
        <f t="shared" si="35"/>
        <v>18.953801795947818</v>
      </c>
      <c r="O86" s="4">
        <f>M86*(10^-24)</f>
        <v>6.8090889000331505E-21</v>
      </c>
      <c r="P86" s="3">
        <f t="shared" si="41"/>
        <v>1.4266784803475034</v>
      </c>
    </row>
    <row r="87" spans="2:20" x14ac:dyDescent="0.2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1.01</v>
      </c>
      <c r="J87">
        <v>-383.06163237800001</v>
      </c>
      <c r="K87">
        <v>28.2599649</v>
      </c>
      <c r="L87">
        <v>-1.651481</v>
      </c>
      <c r="M87">
        <f t="shared" si="42"/>
        <v>7015.4111027930521</v>
      </c>
      <c r="N87">
        <f t="shared" si="35"/>
        <v>19.1433398139073</v>
      </c>
      <c r="O87" s="4">
        <f t="shared" ref="O87" si="43">M87*(10^-24)</f>
        <v>7.0154111027930528E-21</v>
      </c>
      <c r="P87" s="3">
        <f t="shared" si="41"/>
        <v>1.3847200772856707</v>
      </c>
    </row>
    <row r="88" spans="2:20" x14ac:dyDescent="0.2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1.02</v>
      </c>
      <c r="J88">
        <v>-381.69621928700002</v>
      </c>
      <c r="K88">
        <v>28.256118699999998</v>
      </c>
      <c r="L88">
        <v>-2.4319039999999998</v>
      </c>
      <c r="M88">
        <f t="shared" si="42"/>
        <v>7225.8596134263789</v>
      </c>
      <c r="N88">
        <f t="shared" si="35"/>
        <v>19.332877831866774</v>
      </c>
      <c r="O88" s="4">
        <f>M88*(10^-24)</f>
        <v>7.2258596134263799E-21</v>
      </c>
      <c r="P88" s="3">
        <f>$W$64/O88</f>
        <v>1.344390996249089</v>
      </c>
    </row>
    <row r="89" spans="2:20" x14ac:dyDescent="0.2">
      <c r="B89">
        <v>166</v>
      </c>
      <c r="C89" s="1">
        <v>-386.70240999999999</v>
      </c>
      <c r="D89" s="1">
        <v>-385.24626999999998</v>
      </c>
      <c r="F89" s="1">
        <v>-386.09886999999998</v>
      </c>
    </row>
    <row r="90" spans="2:20" x14ac:dyDescent="0.2">
      <c r="B90">
        <v>168</v>
      </c>
      <c r="C90" s="1">
        <v>-386.74344000000002</v>
      </c>
      <c r="D90" s="1">
        <v>-385.26515999999998</v>
      </c>
      <c r="F90" s="1">
        <v>-386.23633999999998</v>
      </c>
      <c r="I90" t="s">
        <v>8</v>
      </c>
    </row>
    <row r="91" spans="2:20" x14ac:dyDescent="0.2">
      <c r="B91">
        <v>170</v>
      </c>
      <c r="C91" s="1">
        <v>-386.71532999999999</v>
      </c>
      <c r="D91" s="1">
        <v>-385.38297</v>
      </c>
      <c r="F91" s="1">
        <v>-386.35392000000002</v>
      </c>
    </row>
    <row r="92" spans="2:20" x14ac:dyDescent="0.2">
      <c r="B92">
        <v>172</v>
      </c>
      <c r="C92" s="1">
        <v>-386.62353999999999</v>
      </c>
      <c r="D92" s="1">
        <v>-385.59431999999998</v>
      </c>
      <c r="F92" s="1">
        <v>-386.46967000000001</v>
      </c>
      <c r="I92" t="s">
        <v>9</v>
      </c>
      <c r="M92" t="s">
        <v>1</v>
      </c>
      <c r="N92" t="s">
        <v>4</v>
      </c>
      <c r="O92" t="s">
        <v>17</v>
      </c>
      <c r="P92" t="s">
        <v>20</v>
      </c>
      <c r="Q92" t="s">
        <v>46</v>
      </c>
      <c r="R92" t="s">
        <v>47</v>
      </c>
      <c r="S92" t="s">
        <v>48</v>
      </c>
      <c r="T92" t="s">
        <v>75</v>
      </c>
    </row>
    <row r="93" spans="2:20" x14ac:dyDescent="0.2">
      <c r="B93">
        <v>174</v>
      </c>
      <c r="C93" s="1">
        <v>-386.46431999999999</v>
      </c>
      <c r="D93" s="1">
        <v>-385.88774999999998</v>
      </c>
      <c r="F93" s="1">
        <v>-386.60404</v>
      </c>
      <c r="I93">
        <v>0.96</v>
      </c>
      <c r="J93">
        <v>-393.14994294799999</v>
      </c>
      <c r="K93">
        <v>25.824608933333302</v>
      </c>
      <c r="L93">
        <v>5.1293600000000001</v>
      </c>
      <c r="M93">
        <f>M$64*(I93/I$64)^3</f>
        <v>6024.2460770597281</v>
      </c>
      <c r="N93">
        <f t="shared" ref="N93:N99" si="44">M93^(1/3)</f>
        <v>18.195649724109902</v>
      </c>
      <c r="O93" s="4">
        <f t="shared" ref="O93" si="45">M93*(10^-24)</f>
        <v>6.0242460770597287E-21</v>
      </c>
      <c r="P93" s="3">
        <f t="shared" ref="P93" si="46">$W$64/O93</f>
        <v>1.6125471104911562</v>
      </c>
    </row>
    <row r="94" spans="2:20" x14ac:dyDescent="0.2">
      <c r="B94">
        <v>176</v>
      </c>
      <c r="C94" s="1">
        <v>-386.22816</v>
      </c>
      <c r="D94" s="1">
        <v>-386.24270000000001</v>
      </c>
      <c r="F94" s="1">
        <v>-386.76549999999997</v>
      </c>
      <c r="I94">
        <v>0.97</v>
      </c>
      <c r="J94">
        <v>-392.03938279866702</v>
      </c>
      <c r="K94">
        <v>25.957028666666702</v>
      </c>
      <c r="L94">
        <v>2.9279999999999999</v>
      </c>
      <c r="M94">
        <f>M$64*(I94/I$64)^3</f>
        <v>6214.4715936599541</v>
      </c>
      <c r="N94">
        <f t="shared" si="44"/>
        <v>18.385187742069384</v>
      </c>
      <c r="O94" s="4">
        <f t="shared" ref="O94" si="47">M94*(10^-24)</f>
        <v>6.2144715936599549E-21</v>
      </c>
      <c r="P94" s="3">
        <f t="shared" ref="P94" si="48">$W$64/O94</f>
        <v>1.5631869030282517</v>
      </c>
    </row>
    <row r="95" spans="2:20" x14ac:dyDescent="0.2">
      <c r="B95">
        <v>178</v>
      </c>
      <c r="C95" s="1">
        <v>-385.90683999999999</v>
      </c>
      <c r="D95" s="1">
        <v>-386.62907000000001</v>
      </c>
      <c r="F95" s="1">
        <v>-386.94812999999999</v>
      </c>
      <c r="I95">
        <v>0.98</v>
      </c>
      <c r="J95">
        <v>-390.99348681666669</v>
      </c>
      <c r="K95">
        <v>25.685863333333334</v>
      </c>
      <c r="L95">
        <v>0.90721999999999936</v>
      </c>
      <c r="M95">
        <v>6408.66</v>
      </c>
      <c r="N95">
        <f t="shared" si="44"/>
        <v>18.574725760028858</v>
      </c>
      <c r="O95" s="4">
        <f>M95*(10^-24)</f>
        <v>6.4086600000000008E-21</v>
      </c>
      <c r="P95" s="3">
        <f>$W$64/O95</f>
        <v>1.5158208743247961</v>
      </c>
      <c r="Q95">
        <f>(P95-P96)/(L95-L96)*(0-L96)+P96</f>
        <v>1.4796032815210238</v>
      </c>
      <c r="R95">
        <f>(M95-M96)/(L95-L96)*(0-L96)+M96</f>
        <v>6566.5178874052144</v>
      </c>
      <c r="S95">
        <f>R95^(1/3)</f>
        <v>18.72600107057098</v>
      </c>
      <c r="T95">
        <f>(J95-J96)/(L95-L96)*(0-L96)+J96</f>
        <v>-389.65134617318051</v>
      </c>
    </row>
    <row r="96" spans="2:20" x14ac:dyDescent="0.2">
      <c r="B96">
        <v>180</v>
      </c>
      <c r="C96" s="1">
        <v>-385.50630999999998</v>
      </c>
      <c r="D96" s="1">
        <v>-387.02271000000002</v>
      </c>
      <c r="F96" s="1">
        <v>-387.13195999999999</v>
      </c>
      <c r="I96">
        <v>0.99</v>
      </c>
      <c r="J96">
        <v>-389.30841586500003</v>
      </c>
      <c r="K96">
        <v>25.688318875</v>
      </c>
      <c r="L96">
        <v>-0.23180374999999981</v>
      </c>
      <c r="M96">
        <f>M$64*(I96/I$64)^3</f>
        <v>6606.8521506132638</v>
      </c>
      <c r="N96">
        <f t="shared" si="44"/>
        <v>18.764263777988344</v>
      </c>
      <c r="O96" s="4">
        <f t="shared" ref="O96" si="49">M96*(10^-24)</f>
        <v>6.6068521506132647E-21</v>
      </c>
      <c r="P96" s="3">
        <f t="shared" ref="P96:P98" si="50">$W$64/O96</f>
        <v>1.4703493256692046</v>
      </c>
    </row>
    <row r="97" spans="2:16" x14ac:dyDescent="0.2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1</v>
      </c>
      <c r="J97">
        <v>-388.17101826666698</v>
      </c>
      <c r="K97">
        <v>25.460187333333302</v>
      </c>
      <c r="L97">
        <v>-1.70907866666667</v>
      </c>
      <c r="M97">
        <f t="shared" ref="M97:M99" si="51">M$64*(I97/I$64)^3</f>
        <v>6809.0889000331499</v>
      </c>
      <c r="N97">
        <f t="shared" si="44"/>
        <v>18.953801795947818</v>
      </c>
      <c r="O97" s="4">
        <f>M97*(10^-24)</f>
        <v>6.8090889000331505E-21</v>
      </c>
      <c r="P97" s="3">
        <f t="shared" si="50"/>
        <v>1.4266784803475034</v>
      </c>
    </row>
    <row r="98" spans="2:16" x14ac:dyDescent="0.2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1.01</v>
      </c>
      <c r="J98">
        <v>-386.61198422666706</v>
      </c>
      <c r="K98">
        <v>25.684383499999999</v>
      </c>
      <c r="L98">
        <v>-2.4829499999999967</v>
      </c>
      <c r="M98">
        <f t="shared" si="51"/>
        <v>7015.4111027930521</v>
      </c>
      <c r="N98">
        <f t="shared" si="44"/>
        <v>19.1433398139073</v>
      </c>
      <c r="O98" s="4">
        <f t="shared" ref="O98" si="52">M98*(10^-24)</f>
        <v>7.0154111027930528E-21</v>
      </c>
      <c r="P98" s="3">
        <f t="shared" si="50"/>
        <v>1.3847200772856707</v>
      </c>
    </row>
    <row r="99" spans="2:16" x14ac:dyDescent="0.2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1.02</v>
      </c>
      <c r="J99">
        <v>-384.58191640799998</v>
      </c>
      <c r="K99">
        <v>25.689775099999999</v>
      </c>
      <c r="L99">
        <v>-3.3065880000000001</v>
      </c>
      <c r="M99">
        <f t="shared" si="51"/>
        <v>7225.8596134263789</v>
      </c>
      <c r="N99">
        <f t="shared" si="44"/>
        <v>19.332877831866774</v>
      </c>
      <c r="O99" s="4">
        <f>M99*(10^-24)</f>
        <v>7.2258596134263799E-21</v>
      </c>
      <c r="P99" s="3">
        <f>$W$64/O99</f>
        <v>1.344390996249089</v>
      </c>
    </row>
    <row r="100" spans="2:16" x14ac:dyDescent="0.2">
      <c r="B100">
        <v>188</v>
      </c>
      <c r="C100" s="1">
        <v>-383.73833000000002</v>
      </c>
      <c r="D100" s="1">
        <v>-388.30085000000003</v>
      </c>
      <c r="F100" s="1">
        <v>-387.37731000000002</v>
      </c>
    </row>
    <row r="101" spans="2:16" x14ac:dyDescent="0.2">
      <c r="B101">
        <v>190</v>
      </c>
      <c r="C101" s="1">
        <v>-383.45961999999997</v>
      </c>
      <c r="D101" s="1">
        <v>-388.48129</v>
      </c>
      <c r="F101" s="1">
        <v>-387.26485000000002</v>
      </c>
    </row>
    <row r="102" spans="2:16" x14ac:dyDescent="0.2">
      <c r="B102">
        <v>192</v>
      </c>
      <c r="C102" s="1">
        <v>-383.29039</v>
      </c>
      <c r="D102" s="1">
        <v>-388.59325000000001</v>
      </c>
      <c r="F102" s="1">
        <v>-387.10624000000001</v>
      </c>
    </row>
    <row r="103" spans="2:16" x14ac:dyDescent="0.2">
      <c r="B103">
        <v>194</v>
      </c>
      <c r="C103" s="1">
        <v>-383.21364</v>
      </c>
      <c r="D103" s="1">
        <v>-388.64307000000002</v>
      </c>
      <c r="F103" s="1">
        <v>-386.93403999999998</v>
      </c>
    </row>
    <row r="104" spans="2:16" x14ac:dyDescent="0.2">
      <c r="B104">
        <v>196</v>
      </c>
      <c r="C104" s="1">
        <v>-383.19977999999998</v>
      </c>
      <c r="D104" s="1">
        <v>-388.64760000000001</v>
      </c>
      <c r="F104" s="1">
        <v>-386.78831000000002</v>
      </c>
    </row>
    <row r="105" spans="2:16" x14ac:dyDescent="0.2">
      <c r="B105">
        <v>198</v>
      </c>
      <c r="C105" s="1">
        <v>-383.21537999999998</v>
      </c>
      <c r="D105" s="1">
        <v>-388.62468999999999</v>
      </c>
      <c r="F105" s="1">
        <v>-386.70785999999998</v>
      </c>
    </row>
    <row r="106" spans="2:16" x14ac:dyDescent="0.2">
      <c r="B106">
        <v>200</v>
      </c>
      <c r="C106" s="1">
        <v>-383.23885000000001</v>
      </c>
      <c r="D106" s="1">
        <v>-388.59190000000001</v>
      </c>
      <c r="F106" s="1">
        <v>-386.70767999999998</v>
      </c>
    </row>
    <row r="107" spans="2:16" x14ac:dyDescent="0.2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16" x14ac:dyDescent="0.2">
      <c r="B108">
        <v>204</v>
      </c>
      <c r="C108" s="1">
        <v>-383.29091</v>
      </c>
      <c r="D108" s="1">
        <v>-388.51328999999998</v>
      </c>
      <c r="F108" s="1">
        <v>-386.87990000000002</v>
      </c>
    </row>
    <row r="109" spans="2:16" x14ac:dyDescent="0.2">
      <c r="B109">
        <v>206</v>
      </c>
      <c r="C109" s="1">
        <v>-383.33936999999997</v>
      </c>
      <c r="D109" s="1">
        <v>-388.45771999999999</v>
      </c>
      <c r="F109" s="1">
        <v>-386.99265000000003</v>
      </c>
    </row>
    <row r="110" spans="2:16" x14ac:dyDescent="0.2">
      <c r="B110">
        <v>208</v>
      </c>
      <c r="C110" s="1">
        <v>-383.42214999999999</v>
      </c>
      <c r="D110" s="1">
        <v>-388.40140000000002</v>
      </c>
      <c r="F110" s="1">
        <v>-387.09501</v>
      </c>
    </row>
    <row r="111" spans="2:16" x14ac:dyDescent="0.2">
      <c r="B111">
        <v>210</v>
      </c>
      <c r="C111" s="1">
        <v>-383.54584</v>
      </c>
      <c r="D111" s="1">
        <v>-388.37329999999997</v>
      </c>
      <c r="F111" s="1">
        <v>-387.17469</v>
      </c>
    </row>
    <row r="112" spans="2:16" x14ac:dyDescent="0.2">
      <c r="B112">
        <v>212</v>
      </c>
      <c r="C112" s="1">
        <v>-383.70868999999999</v>
      </c>
      <c r="D112" s="1">
        <v>-388.41201999999998</v>
      </c>
      <c r="F112" s="1">
        <v>-387.23171000000002</v>
      </c>
    </row>
    <row r="113" spans="2:6" x14ac:dyDescent="0.2">
      <c r="B113">
        <v>214</v>
      </c>
      <c r="C113" s="1">
        <v>-383.8974</v>
      </c>
      <c r="D113" s="1">
        <v>-388.53570000000002</v>
      </c>
      <c r="F113" s="1">
        <v>-387.26648</v>
      </c>
    </row>
    <row r="114" spans="2:6" x14ac:dyDescent="0.2">
      <c r="B114">
        <v>216</v>
      </c>
      <c r="C114" s="1">
        <v>-384.09325000000001</v>
      </c>
      <c r="D114" s="1">
        <v>-388.71186</v>
      </c>
      <c r="F114" s="1">
        <v>-387.27922999999998</v>
      </c>
    </row>
    <row r="115" spans="2:6" x14ac:dyDescent="0.2">
      <c r="B115">
        <v>218</v>
      </c>
      <c r="C115" s="1">
        <v>-384.2833</v>
      </c>
      <c r="D115" s="1">
        <v>-388.87403999999998</v>
      </c>
      <c r="F115" s="1">
        <v>-387.27</v>
      </c>
    </row>
    <row r="116" spans="2:6" x14ac:dyDescent="0.2">
      <c r="B116">
        <v>220</v>
      </c>
      <c r="C116" s="1">
        <v>-384.47077999999999</v>
      </c>
      <c r="D116" s="1">
        <v>-388.95783999999998</v>
      </c>
      <c r="F116" s="1">
        <v>-387.23707999999999</v>
      </c>
    </row>
    <row r="117" spans="2:6" x14ac:dyDescent="0.2">
      <c r="B117">
        <v>222</v>
      </c>
      <c r="C117" s="1">
        <v>-384.67408999999998</v>
      </c>
      <c r="D117" s="1">
        <v>-388.93669</v>
      </c>
      <c r="F117" s="1">
        <v>-387.17790000000002</v>
      </c>
    </row>
    <row r="118" spans="2:6" x14ac:dyDescent="0.2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6" x14ac:dyDescent="0.2">
      <c r="B119">
        <v>226</v>
      </c>
      <c r="C119" s="1">
        <v>-385.19103999999999</v>
      </c>
      <c r="D119" s="1">
        <v>-388.63776999999999</v>
      </c>
      <c r="F119" s="1">
        <v>-386.98973999999998</v>
      </c>
    </row>
    <row r="120" spans="2:6" x14ac:dyDescent="0.2">
      <c r="B120">
        <v>228</v>
      </c>
      <c r="C120" s="1">
        <v>-385.48973999999998</v>
      </c>
      <c r="D120" s="1">
        <v>-388.44403999999997</v>
      </c>
      <c r="F120" s="1">
        <v>-386.86667999999997</v>
      </c>
    </row>
    <row r="121" spans="2:6" x14ac:dyDescent="0.2">
      <c r="B121">
        <v>230</v>
      </c>
      <c r="C121" s="1">
        <v>-385.76452</v>
      </c>
      <c r="D121" s="1">
        <v>-388.28931999999998</v>
      </c>
      <c r="F121" s="1">
        <v>-386.72859999999997</v>
      </c>
    </row>
    <row r="122" spans="2:6" x14ac:dyDescent="0.2">
      <c r="B122">
        <v>232</v>
      </c>
      <c r="C122" s="1">
        <v>-385.96258</v>
      </c>
      <c r="D122" s="1">
        <v>-388.22737000000001</v>
      </c>
      <c r="F122" s="1">
        <v>-386.57655999999997</v>
      </c>
    </row>
    <row r="123" spans="2:6" x14ac:dyDescent="0.2">
      <c r="B123">
        <v>234</v>
      </c>
      <c r="C123" s="1">
        <v>-386.04590000000002</v>
      </c>
      <c r="D123" s="1">
        <v>-388.29826000000003</v>
      </c>
      <c r="F123" s="1">
        <v>-386.40170999999998</v>
      </c>
    </row>
    <row r="124" spans="2:6" x14ac:dyDescent="0.2">
      <c r="B124">
        <v>236</v>
      </c>
      <c r="C124" s="1">
        <v>-386.00912</v>
      </c>
      <c r="D124" s="1">
        <v>-388.48480999999998</v>
      </c>
      <c r="F124" s="1">
        <v>-386.19216</v>
      </c>
    </row>
    <row r="125" spans="2:6" x14ac:dyDescent="0.2">
      <c r="B125">
        <v>238</v>
      </c>
      <c r="C125" s="1">
        <v>-385.87693999999999</v>
      </c>
      <c r="D125" s="1">
        <v>-388.71051999999997</v>
      </c>
      <c r="F125" s="1">
        <v>-385.94263000000001</v>
      </c>
    </row>
    <row r="126" spans="2:6" x14ac:dyDescent="0.2">
      <c r="B126">
        <v>240</v>
      </c>
      <c r="C126" s="1">
        <v>-385.69470999999999</v>
      </c>
      <c r="D126" s="1">
        <v>-388.88630000000001</v>
      </c>
      <c r="F126" s="1">
        <v>-385.65785</v>
      </c>
    </row>
    <row r="127" spans="2:6" x14ac:dyDescent="0.2">
      <c r="B127">
        <v>242</v>
      </c>
      <c r="C127" s="1">
        <v>-385.50894</v>
      </c>
      <c r="D127" s="1">
        <v>-388.96019000000001</v>
      </c>
      <c r="F127" s="1">
        <v>-385.36243000000002</v>
      </c>
    </row>
    <row r="128" spans="2:6" x14ac:dyDescent="0.2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6" x14ac:dyDescent="0.2">
      <c r="B129">
        <v>246</v>
      </c>
      <c r="C129" s="1">
        <v>-385.28917999999999</v>
      </c>
      <c r="D129" s="1">
        <v>-388.81214999999997</v>
      </c>
      <c r="F129" s="1">
        <v>-384.90841</v>
      </c>
    </row>
    <row r="130" spans="2:6" x14ac:dyDescent="0.2">
      <c r="B130">
        <v>248</v>
      </c>
      <c r="C130" s="1">
        <v>-385.30518999999998</v>
      </c>
      <c r="D130" s="1">
        <v>-388.63364999999999</v>
      </c>
      <c r="F130" s="1">
        <v>-384.84512999999998</v>
      </c>
    </row>
    <row r="131" spans="2:6" x14ac:dyDescent="0.2">
      <c r="B131">
        <v>250</v>
      </c>
      <c r="C131" s="1">
        <v>-385.41863000000001</v>
      </c>
      <c r="D131" s="1">
        <v>-388.41390999999999</v>
      </c>
      <c r="F131" s="1">
        <v>-384.91207000000003</v>
      </c>
    </row>
    <row r="132" spans="2:6" x14ac:dyDescent="0.2">
      <c r="B132">
        <v>252</v>
      </c>
      <c r="C132" s="1">
        <v>-385.61989999999997</v>
      </c>
      <c r="D132" s="1">
        <v>-388.17209000000003</v>
      </c>
      <c r="F132" s="1">
        <v>-385.06085999999999</v>
      </c>
    </row>
    <row r="133" spans="2:6" x14ac:dyDescent="0.2">
      <c r="B133">
        <v>254</v>
      </c>
      <c r="C133" s="1">
        <v>-385.88168000000002</v>
      </c>
      <c r="D133" s="1">
        <v>-387.93700999999999</v>
      </c>
      <c r="F133" s="1">
        <v>-385.21179000000001</v>
      </c>
    </row>
    <row r="134" spans="2:6" x14ac:dyDescent="0.2">
      <c r="B134">
        <v>256</v>
      </c>
      <c r="C134" s="1">
        <v>-386.17367000000002</v>
      </c>
      <c r="D134" s="1">
        <v>-387.73527000000001</v>
      </c>
      <c r="F134" s="1">
        <v>-385.29662999999999</v>
      </c>
    </row>
    <row r="135" spans="2:6" x14ac:dyDescent="0.2">
      <c r="B135">
        <v>258</v>
      </c>
      <c r="C135" s="1">
        <v>-386.46471000000003</v>
      </c>
      <c r="D135" s="1">
        <v>-387.58427</v>
      </c>
      <c r="F135" s="1">
        <v>-385.29754000000003</v>
      </c>
    </row>
    <row r="136" spans="2:6" x14ac:dyDescent="0.2">
      <c r="B136">
        <v>260</v>
      </c>
      <c r="C136" s="1">
        <v>-386.72809999999998</v>
      </c>
      <c r="D136" s="1">
        <v>-387.48968000000002</v>
      </c>
      <c r="F136" s="1">
        <v>-385.23531000000003</v>
      </c>
    </row>
    <row r="137" spans="2:6" x14ac:dyDescent="0.2">
      <c r="B137">
        <v>262</v>
      </c>
      <c r="C137" s="1">
        <v>-386.95310999999998</v>
      </c>
      <c r="D137" s="1">
        <v>-387.44986999999998</v>
      </c>
      <c r="F137" s="1">
        <v>-385.15640999999999</v>
      </c>
    </row>
    <row r="138" spans="2:6" x14ac:dyDescent="0.2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6" x14ac:dyDescent="0.2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6" x14ac:dyDescent="0.2">
      <c r="B140">
        <v>268</v>
      </c>
      <c r="C140" s="1">
        <v>-387.42023999999998</v>
      </c>
      <c r="D140" s="1">
        <v>-387.55603000000002</v>
      </c>
      <c r="F140" s="1">
        <v>-385.20769999999999</v>
      </c>
    </row>
    <row r="141" spans="2:6" x14ac:dyDescent="0.2">
      <c r="B141">
        <v>270</v>
      </c>
      <c r="C141" s="1">
        <v>-387.51575000000003</v>
      </c>
      <c r="D141" s="1">
        <v>-387.61489</v>
      </c>
      <c r="F141" s="1">
        <v>-385.37045999999998</v>
      </c>
    </row>
    <row r="142" spans="2:6" x14ac:dyDescent="0.2">
      <c r="B142">
        <v>272</v>
      </c>
      <c r="C142" s="1">
        <v>-387.56790999999998</v>
      </c>
      <c r="D142" s="1">
        <v>-387.66566</v>
      </c>
      <c r="F142" s="1">
        <v>-385.57485000000003</v>
      </c>
    </row>
    <row r="143" spans="2:6" x14ac:dyDescent="0.2">
      <c r="B143">
        <v>274</v>
      </c>
      <c r="C143" s="1">
        <v>-387.57569000000001</v>
      </c>
      <c r="D143" s="1">
        <v>-387.70319000000001</v>
      </c>
      <c r="F143" s="1">
        <v>-385.77751999999998</v>
      </c>
    </row>
    <row r="144" spans="2:6" x14ac:dyDescent="0.2">
      <c r="B144">
        <v>276</v>
      </c>
      <c r="C144" s="1">
        <v>-387.54951999999997</v>
      </c>
      <c r="D144" s="1">
        <v>-387.72584999999998</v>
      </c>
      <c r="F144" s="1">
        <v>-385.93191000000002</v>
      </c>
    </row>
    <row r="145" spans="2:6" x14ac:dyDescent="0.2">
      <c r="B145">
        <v>278</v>
      </c>
      <c r="C145" s="1">
        <v>-387.51364999999998</v>
      </c>
      <c r="D145" s="1">
        <v>-387.72856999999999</v>
      </c>
      <c r="F145" s="1">
        <v>-386.00351999999998</v>
      </c>
    </row>
    <row r="146" spans="2:6" x14ac:dyDescent="0.2">
      <c r="B146">
        <v>280</v>
      </c>
      <c r="C146" s="1">
        <v>-387.50666999999999</v>
      </c>
      <c r="D146" s="1">
        <v>-387.70704000000001</v>
      </c>
      <c r="F146" s="1">
        <v>-385.98351000000002</v>
      </c>
    </row>
    <row r="147" spans="2:6" x14ac:dyDescent="0.2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6" x14ac:dyDescent="0.2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6" x14ac:dyDescent="0.2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6" x14ac:dyDescent="0.2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6" x14ac:dyDescent="0.2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6" x14ac:dyDescent="0.2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6" x14ac:dyDescent="0.2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6" x14ac:dyDescent="0.2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6" x14ac:dyDescent="0.2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6" x14ac:dyDescent="0.2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6" x14ac:dyDescent="0.2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6" x14ac:dyDescent="0.2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6" x14ac:dyDescent="0.2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6" x14ac:dyDescent="0.2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 x14ac:dyDescent="0.2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 x14ac:dyDescent="0.2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 x14ac:dyDescent="0.2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 x14ac:dyDescent="0.2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 x14ac:dyDescent="0.2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 x14ac:dyDescent="0.2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 x14ac:dyDescent="0.2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 x14ac:dyDescent="0.2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 x14ac:dyDescent="0.2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 x14ac:dyDescent="0.2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 x14ac:dyDescent="0.2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 x14ac:dyDescent="0.2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 x14ac:dyDescent="0.2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 x14ac:dyDescent="0.2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 x14ac:dyDescent="0.2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 x14ac:dyDescent="0.2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 x14ac:dyDescent="0.2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 x14ac:dyDescent="0.2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 x14ac:dyDescent="0.2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 x14ac:dyDescent="0.2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 x14ac:dyDescent="0.2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 x14ac:dyDescent="0.2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 x14ac:dyDescent="0.2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 x14ac:dyDescent="0.2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 x14ac:dyDescent="0.2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 x14ac:dyDescent="0.2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 x14ac:dyDescent="0.2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 x14ac:dyDescent="0.2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 x14ac:dyDescent="0.2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 x14ac:dyDescent="0.2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 x14ac:dyDescent="0.2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 x14ac:dyDescent="0.2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 x14ac:dyDescent="0.2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 x14ac:dyDescent="0.2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 x14ac:dyDescent="0.2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 x14ac:dyDescent="0.2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 x14ac:dyDescent="0.2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 x14ac:dyDescent="0.2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 x14ac:dyDescent="0.2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 x14ac:dyDescent="0.2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 x14ac:dyDescent="0.2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 x14ac:dyDescent="0.2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 x14ac:dyDescent="0.2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 x14ac:dyDescent="0.2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 x14ac:dyDescent="0.2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 x14ac:dyDescent="0.2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 x14ac:dyDescent="0.2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 x14ac:dyDescent="0.2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 x14ac:dyDescent="0.2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 x14ac:dyDescent="0.2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 x14ac:dyDescent="0.2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 x14ac:dyDescent="0.2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 x14ac:dyDescent="0.2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 x14ac:dyDescent="0.2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 x14ac:dyDescent="0.2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 x14ac:dyDescent="0.2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 x14ac:dyDescent="0.2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 x14ac:dyDescent="0.2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 x14ac:dyDescent="0.2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 x14ac:dyDescent="0.2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 x14ac:dyDescent="0.2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 x14ac:dyDescent="0.2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 x14ac:dyDescent="0.2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 x14ac:dyDescent="0.2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 x14ac:dyDescent="0.2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 x14ac:dyDescent="0.2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 x14ac:dyDescent="0.2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 x14ac:dyDescent="0.2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 x14ac:dyDescent="0.2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 x14ac:dyDescent="0.2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 x14ac:dyDescent="0.2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 x14ac:dyDescent="0.2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 x14ac:dyDescent="0.2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 x14ac:dyDescent="0.2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 x14ac:dyDescent="0.2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 x14ac:dyDescent="0.2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 x14ac:dyDescent="0.2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 x14ac:dyDescent="0.2">
      <c r="B238">
        <v>464</v>
      </c>
      <c r="C238" s="1">
        <v>-387.33193</v>
      </c>
      <c r="D238" s="1">
        <v>-388.85082</v>
      </c>
      <c r="F238" s="1">
        <v>-385.01675</v>
      </c>
    </row>
    <row r="239" spans="2:6" x14ac:dyDescent="0.2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 x14ac:dyDescent="0.2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 x14ac:dyDescent="0.2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 x14ac:dyDescent="0.2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 x14ac:dyDescent="0.2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 x14ac:dyDescent="0.2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 x14ac:dyDescent="0.2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 x14ac:dyDescent="0.2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 x14ac:dyDescent="0.2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 x14ac:dyDescent="0.2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 x14ac:dyDescent="0.2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 x14ac:dyDescent="0.2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 x14ac:dyDescent="0.2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 x14ac:dyDescent="0.2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 x14ac:dyDescent="0.2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 x14ac:dyDescent="0.2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 x14ac:dyDescent="0.2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 x14ac:dyDescent="0.2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 x14ac:dyDescent="0.2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 x14ac:dyDescent="0.2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 x14ac:dyDescent="0.2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 x14ac:dyDescent="0.2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 x14ac:dyDescent="0.2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 x14ac:dyDescent="0.2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 x14ac:dyDescent="0.2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 x14ac:dyDescent="0.2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 x14ac:dyDescent="0.2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 x14ac:dyDescent="0.2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 x14ac:dyDescent="0.2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 x14ac:dyDescent="0.2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 x14ac:dyDescent="0.2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 x14ac:dyDescent="0.2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 x14ac:dyDescent="0.2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 x14ac:dyDescent="0.2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 x14ac:dyDescent="0.2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 x14ac:dyDescent="0.2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 x14ac:dyDescent="0.2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 x14ac:dyDescent="0.2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 x14ac:dyDescent="0.2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 x14ac:dyDescent="0.2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 x14ac:dyDescent="0.2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 x14ac:dyDescent="0.2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 x14ac:dyDescent="0.2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 x14ac:dyDescent="0.2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 x14ac:dyDescent="0.2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 x14ac:dyDescent="0.2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 x14ac:dyDescent="0.2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 x14ac:dyDescent="0.2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 x14ac:dyDescent="0.2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 x14ac:dyDescent="0.2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 x14ac:dyDescent="0.2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 x14ac:dyDescent="0.2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 x14ac:dyDescent="0.2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 x14ac:dyDescent="0.2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 x14ac:dyDescent="0.2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 x14ac:dyDescent="0.2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 x14ac:dyDescent="0.2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 x14ac:dyDescent="0.2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 x14ac:dyDescent="0.2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 x14ac:dyDescent="0.2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 x14ac:dyDescent="0.2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 x14ac:dyDescent="0.2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 x14ac:dyDescent="0.2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 x14ac:dyDescent="0.2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 x14ac:dyDescent="0.2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 x14ac:dyDescent="0.2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 x14ac:dyDescent="0.2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 x14ac:dyDescent="0.2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 x14ac:dyDescent="0.2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 x14ac:dyDescent="0.2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 x14ac:dyDescent="0.2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 x14ac:dyDescent="0.2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 x14ac:dyDescent="0.2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 x14ac:dyDescent="0.2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 x14ac:dyDescent="0.2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 x14ac:dyDescent="0.2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 x14ac:dyDescent="0.2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 x14ac:dyDescent="0.2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 x14ac:dyDescent="0.2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 x14ac:dyDescent="0.2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 x14ac:dyDescent="0.2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 x14ac:dyDescent="0.2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 x14ac:dyDescent="0.2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 x14ac:dyDescent="0.2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 x14ac:dyDescent="0.2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 x14ac:dyDescent="0.2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 x14ac:dyDescent="0.2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 x14ac:dyDescent="0.2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 x14ac:dyDescent="0.2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 x14ac:dyDescent="0.2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 x14ac:dyDescent="0.2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 x14ac:dyDescent="0.2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 x14ac:dyDescent="0.2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 x14ac:dyDescent="0.2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 x14ac:dyDescent="0.2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 x14ac:dyDescent="0.2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 x14ac:dyDescent="0.2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 x14ac:dyDescent="0.2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 x14ac:dyDescent="0.2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 x14ac:dyDescent="0.2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 x14ac:dyDescent="0.2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 x14ac:dyDescent="0.2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 x14ac:dyDescent="0.2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 x14ac:dyDescent="0.2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 x14ac:dyDescent="0.2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 x14ac:dyDescent="0.2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 x14ac:dyDescent="0.2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 x14ac:dyDescent="0.2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 x14ac:dyDescent="0.2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 x14ac:dyDescent="0.2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 x14ac:dyDescent="0.2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 x14ac:dyDescent="0.2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 x14ac:dyDescent="0.2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 x14ac:dyDescent="0.2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 x14ac:dyDescent="0.2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 x14ac:dyDescent="0.2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 x14ac:dyDescent="0.2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 x14ac:dyDescent="0.2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 x14ac:dyDescent="0.2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 x14ac:dyDescent="0.2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 x14ac:dyDescent="0.2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 x14ac:dyDescent="0.2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 x14ac:dyDescent="0.2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 x14ac:dyDescent="0.2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 x14ac:dyDescent="0.2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 x14ac:dyDescent="0.2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 x14ac:dyDescent="0.2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 x14ac:dyDescent="0.2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 x14ac:dyDescent="0.2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 x14ac:dyDescent="0.2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 x14ac:dyDescent="0.2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 x14ac:dyDescent="0.2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 x14ac:dyDescent="0.2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 x14ac:dyDescent="0.2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 x14ac:dyDescent="0.2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 x14ac:dyDescent="0.2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 x14ac:dyDescent="0.2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 x14ac:dyDescent="0.2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 x14ac:dyDescent="0.2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 x14ac:dyDescent="0.2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 x14ac:dyDescent="0.2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 x14ac:dyDescent="0.2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 x14ac:dyDescent="0.2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 x14ac:dyDescent="0.2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 x14ac:dyDescent="0.2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 x14ac:dyDescent="0.2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 x14ac:dyDescent="0.2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 x14ac:dyDescent="0.2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 x14ac:dyDescent="0.2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 x14ac:dyDescent="0.2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 x14ac:dyDescent="0.2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 x14ac:dyDescent="0.2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 x14ac:dyDescent="0.2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 x14ac:dyDescent="0.2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 x14ac:dyDescent="0.2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 x14ac:dyDescent="0.2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 x14ac:dyDescent="0.2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 x14ac:dyDescent="0.2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 x14ac:dyDescent="0.2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 x14ac:dyDescent="0.2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 x14ac:dyDescent="0.2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 x14ac:dyDescent="0.2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 x14ac:dyDescent="0.2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 x14ac:dyDescent="0.2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 x14ac:dyDescent="0.2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 x14ac:dyDescent="0.2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 x14ac:dyDescent="0.2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 x14ac:dyDescent="0.2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 x14ac:dyDescent="0.2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 x14ac:dyDescent="0.2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 x14ac:dyDescent="0.2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 x14ac:dyDescent="0.2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 x14ac:dyDescent="0.2">
      <c r="B411">
        <v>810</v>
      </c>
      <c r="C411" s="1">
        <v>-385.74892</v>
      </c>
      <c r="D411" s="1">
        <v>-387.33389</v>
      </c>
      <c r="F411" s="1">
        <v>-385.96848</v>
      </c>
    </row>
    <row r="412" spans="2:6" x14ac:dyDescent="0.2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 x14ac:dyDescent="0.2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 x14ac:dyDescent="0.2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 x14ac:dyDescent="0.2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 x14ac:dyDescent="0.2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 x14ac:dyDescent="0.2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 x14ac:dyDescent="0.2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 x14ac:dyDescent="0.2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 x14ac:dyDescent="0.2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 x14ac:dyDescent="0.2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 x14ac:dyDescent="0.2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 x14ac:dyDescent="0.2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 x14ac:dyDescent="0.2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 x14ac:dyDescent="0.2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 x14ac:dyDescent="0.2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 x14ac:dyDescent="0.2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 x14ac:dyDescent="0.2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 x14ac:dyDescent="0.2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 x14ac:dyDescent="0.2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 x14ac:dyDescent="0.2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 x14ac:dyDescent="0.2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 x14ac:dyDescent="0.2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 x14ac:dyDescent="0.2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 x14ac:dyDescent="0.2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 x14ac:dyDescent="0.2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 x14ac:dyDescent="0.2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 x14ac:dyDescent="0.2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 x14ac:dyDescent="0.2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 x14ac:dyDescent="0.2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 x14ac:dyDescent="0.2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 x14ac:dyDescent="0.2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 x14ac:dyDescent="0.2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 x14ac:dyDescent="0.2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 x14ac:dyDescent="0.2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 x14ac:dyDescent="0.2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 x14ac:dyDescent="0.2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 x14ac:dyDescent="0.2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 x14ac:dyDescent="0.2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 x14ac:dyDescent="0.2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 x14ac:dyDescent="0.2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 x14ac:dyDescent="0.2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 x14ac:dyDescent="0.2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 x14ac:dyDescent="0.2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 x14ac:dyDescent="0.2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 x14ac:dyDescent="0.2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 x14ac:dyDescent="0.2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 x14ac:dyDescent="0.2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 x14ac:dyDescent="0.2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 x14ac:dyDescent="0.2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 x14ac:dyDescent="0.2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 x14ac:dyDescent="0.2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 x14ac:dyDescent="0.2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 x14ac:dyDescent="0.2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 x14ac:dyDescent="0.2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 x14ac:dyDescent="0.2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 x14ac:dyDescent="0.2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 x14ac:dyDescent="0.2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 x14ac:dyDescent="0.2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 x14ac:dyDescent="0.2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 x14ac:dyDescent="0.2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 x14ac:dyDescent="0.2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 x14ac:dyDescent="0.2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 x14ac:dyDescent="0.2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 x14ac:dyDescent="0.2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 x14ac:dyDescent="0.2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 x14ac:dyDescent="0.2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 x14ac:dyDescent="0.2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 x14ac:dyDescent="0.2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 x14ac:dyDescent="0.2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 x14ac:dyDescent="0.2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 x14ac:dyDescent="0.2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 x14ac:dyDescent="0.2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 x14ac:dyDescent="0.2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 x14ac:dyDescent="0.2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 x14ac:dyDescent="0.2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 x14ac:dyDescent="0.2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 x14ac:dyDescent="0.2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 x14ac:dyDescent="0.2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 x14ac:dyDescent="0.2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 x14ac:dyDescent="0.2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 x14ac:dyDescent="0.2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 x14ac:dyDescent="0.2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 x14ac:dyDescent="0.2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 x14ac:dyDescent="0.2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 x14ac:dyDescent="0.2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 x14ac:dyDescent="0.2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 x14ac:dyDescent="0.2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 x14ac:dyDescent="0.2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 x14ac:dyDescent="0.2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 x14ac:dyDescent="0.2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 x14ac:dyDescent="0.2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 x14ac:dyDescent="0.2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 x14ac:dyDescent="0.2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 x14ac:dyDescent="0.2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 x14ac:dyDescent="0.2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 x14ac:dyDescent="0.2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 x14ac:dyDescent="0.2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 x14ac:dyDescent="0.2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 x14ac:dyDescent="0.2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 x14ac:dyDescent="0.2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 x14ac:dyDescent="0.2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 x14ac:dyDescent="0.2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 x14ac:dyDescent="0.2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 x14ac:dyDescent="0.2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 x14ac:dyDescent="0.2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 x14ac:dyDescent="0.2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 x14ac:dyDescent="0.2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 x14ac:dyDescent="0.2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 x14ac:dyDescent="0.2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 x14ac:dyDescent="0.2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 x14ac:dyDescent="0.2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 x14ac:dyDescent="0.2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 x14ac:dyDescent="0.2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 x14ac:dyDescent="0.2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 x14ac:dyDescent="0.2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 x14ac:dyDescent="0.2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 x14ac:dyDescent="0.2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 x14ac:dyDescent="0.2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 x14ac:dyDescent="0.2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 x14ac:dyDescent="0.2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 x14ac:dyDescent="0.2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 x14ac:dyDescent="0.2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 x14ac:dyDescent="0.2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 x14ac:dyDescent="0.2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 x14ac:dyDescent="0.2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 x14ac:dyDescent="0.2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 x14ac:dyDescent="0.2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 x14ac:dyDescent="0.2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 x14ac:dyDescent="0.2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 x14ac:dyDescent="0.2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 x14ac:dyDescent="0.2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 x14ac:dyDescent="0.2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 x14ac:dyDescent="0.2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 x14ac:dyDescent="0.2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 x14ac:dyDescent="0.2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 x14ac:dyDescent="0.2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 x14ac:dyDescent="0.2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 x14ac:dyDescent="0.2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 x14ac:dyDescent="0.2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 x14ac:dyDescent="0.2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 x14ac:dyDescent="0.2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 x14ac:dyDescent="0.2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 x14ac:dyDescent="0.2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 x14ac:dyDescent="0.2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 x14ac:dyDescent="0.2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 x14ac:dyDescent="0.2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 x14ac:dyDescent="0.2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 x14ac:dyDescent="0.2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 x14ac:dyDescent="0.2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 x14ac:dyDescent="0.2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 x14ac:dyDescent="0.2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 x14ac:dyDescent="0.2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 x14ac:dyDescent="0.2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 x14ac:dyDescent="0.2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 x14ac:dyDescent="0.2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 x14ac:dyDescent="0.2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 x14ac:dyDescent="0.2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 x14ac:dyDescent="0.2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 x14ac:dyDescent="0.2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 x14ac:dyDescent="0.2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 x14ac:dyDescent="0.2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 x14ac:dyDescent="0.2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 x14ac:dyDescent="0.2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 x14ac:dyDescent="0.2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 x14ac:dyDescent="0.2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 x14ac:dyDescent="0.2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 x14ac:dyDescent="0.2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 x14ac:dyDescent="0.2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 x14ac:dyDescent="0.2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 x14ac:dyDescent="0.2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 x14ac:dyDescent="0.2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 x14ac:dyDescent="0.2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 x14ac:dyDescent="0.2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 x14ac:dyDescent="0.2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 x14ac:dyDescent="0.2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 x14ac:dyDescent="0.2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 x14ac:dyDescent="0.2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 x14ac:dyDescent="0.2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 x14ac:dyDescent="0.2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 x14ac:dyDescent="0.2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 x14ac:dyDescent="0.2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 x14ac:dyDescent="0.2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 x14ac:dyDescent="0.2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 x14ac:dyDescent="0.2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 x14ac:dyDescent="0.2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 x14ac:dyDescent="0.2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 x14ac:dyDescent="0.2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 x14ac:dyDescent="0.2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 x14ac:dyDescent="0.2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 x14ac:dyDescent="0.2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 x14ac:dyDescent="0.2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 x14ac:dyDescent="0.2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 x14ac:dyDescent="0.2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 x14ac:dyDescent="0.2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 x14ac:dyDescent="0.2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 x14ac:dyDescent="0.2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 x14ac:dyDescent="0.2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 x14ac:dyDescent="0.2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 x14ac:dyDescent="0.2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 x14ac:dyDescent="0.2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 x14ac:dyDescent="0.2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 x14ac:dyDescent="0.2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 x14ac:dyDescent="0.2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 x14ac:dyDescent="0.2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 x14ac:dyDescent="0.2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 x14ac:dyDescent="0.2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 x14ac:dyDescent="0.2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 x14ac:dyDescent="0.2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 x14ac:dyDescent="0.2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 x14ac:dyDescent="0.2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 x14ac:dyDescent="0.2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 x14ac:dyDescent="0.2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 x14ac:dyDescent="0.2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 x14ac:dyDescent="0.2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 x14ac:dyDescent="0.2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 x14ac:dyDescent="0.2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 x14ac:dyDescent="0.2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 x14ac:dyDescent="0.2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 x14ac:dyDescent="0.2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 x14ac:dyDescent="0.2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 x14ac:dyDescent="0.2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 x14ac:dyDescent="0.2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 x14ac:dyDescent="0.2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 x14ac:dyDescent="0.2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 x14ac:dyDescent="0.2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 x14ac:dyDescent="0.2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 x14ac:dyDescent="0.2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 x14ac:dyDescent="0.2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 x14ac:dyDescent="0.2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 x14ac:dyDescent="0.2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 x14ac:dyDescent="0.2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 x14ac:dyDescent="0.2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 x14ac:dyDescent="0.2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 x14ac:dyDescent="0.2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 x14ac:dyDescent="0.2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 x14ac:dyDescent="0.2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 x14ac:dyDescent="0.2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 x14ac:dyDescent="0.2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 x14ac:dyDescent="0.2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 x14ac:dyDescent="0.2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 x14ac:dyDescent="0.2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 x14ac:dyDescent="0.2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 x14ac:dyDescent="0.2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 x14ac:dyDescent="0.2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 x14ac:dyDescent="0.2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 x14ac:dyDescent="0.2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 x14ac:dyDescent="0.2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 x14ac:dyDescent="0.2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 x14ac:dyDescent="0.2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 x14ac:dyDescent="0.2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 x14ac:dyDescent="0.2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 x14ac:dyDescent="0.2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 x14ac:dyDescent="0.2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 x14ac:dyDescent="0.2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 x14ac:dyDescent="0.2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 x14ac:dyDescent="0.2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 x14ac:dyDescent="0.2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 x14ac:dyDescent="0.2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 x14ac:dyDescent="0.2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 x14ac:dyDescent="0.2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 x14ac:dyDescent="0.2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 x14ac:dyDescent="0.2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 x14ac:dyDescent="0.2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 x14ac:dyDescent="0.2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 x14ac:dyDescent="0.2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 x14ac:dyDescent="0.2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 x14ac:dyDescent="0.2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 x14ac:dyDescent="0.2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 x14ac:dyDescent="0.2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 x14ac:dyDescent="0.2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 x14ac:dyDescent="0.2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 x14ac:dyDescent="0.2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 x14ac:dyDescent="0.2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 x14ac:dyDescent="0.2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 x14ac:dyDescent="0.2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 x14ac:dyDescent="0.2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 x14ac:dyDescent="0.2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 x14ac:dyDescent="0.2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 x14ac:dyDescent="0.2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 x14ac:dyDescent="0.2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 x14ac:dyDescent="0.2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 x14ac:dyDescent="0.2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 x14ac:dyDescent="0.2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 x14ac:dyDescent="0.2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 x14ac:dyDescent="0.2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 x14ac:dyDescent="0.2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 x14ac:dyDescent="0.2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 x14ac:dyDescent="0.2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 x14ac:dyDescent="0.2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 x14ac:dyDescent="0.2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 x14ac:dyDescent="0.2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 x14ac:dyDescent="0.2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 x14ac:dyDescent="0.2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 x14ac:dyDescent="0.2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 x14ac:dyDescent="0.2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 x14ac:dyDescent="0.2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 x14ac:dyDescent="0.2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 x14ac:dyDescent="0.2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 x14ac:dyDescent="0.2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 x14ac:dyDescent="0.2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 x14ac:dyDescent="0.2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 x14ac:dyDescent="0.2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 x14ac:dyDescent="0.2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 x14ac:dyDescent="0.2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 x14ac:dyDescent="0.2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 x14ac:dyDescent="0.2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 x14ac:dyDescent="0.2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 x14ac:dyDescent="0.2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 x14ac:dyDescent="0.2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 x14ac:dyDescent="0.2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 x14ac:dyDescent="0.2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 x14ac:dyDescent="0.2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 x14ac:dyDescent="0.2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 x14ac:dyDescent="0.2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 x14ac:dyDescent="0.2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 x14ac:dyDescent="0.2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 x14ac:dyDescent="0.2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 x14ac:dyDescent="0.2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 x14ac:dyDescent="0.2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 x14ac:dyDescent="0.2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 x14ac:dyDescent="0.2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 x14ac:dyDescent="0.2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 x14ac:dyDescent="0.2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 x14ac:dyDescent="0.2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 x14ac:dyDescent="0.2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 x14ac:dyDescent="0.2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 x14ac:dyDescent="0.2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 x14ac:dyDescent="0.2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 x14ac:dyDescent="0.2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 x14ac:dyDescent="0.2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 x14ac:dyDescent="0.2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 x14ac:dyDescent="0.2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 x14ac:dyDescent="0.2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 x14ac:dyDescent="0.2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 x14ac:dyDescent="0.2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 x14ac:dyDescent="0.2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 x14ac:dyDescent="0.2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 x14ac:dyDescent="0.2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 x14ac:dyDescent="0.2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 x14ac:dyDescent="0.2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 x14ac:dyDescent="0.2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 x14ac:dyDescent="0.2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 x14ac:dyDescent="0.2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 x14ac:dyDescent="0.2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 x14ac:dyDescent="0.2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 x14ac:dyDescent="0.2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 x14ac:dyDescent="0.2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 x14ac:dyDescent="0.2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 x14ac:dyDescent="0.2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 x14ac:dyDescent="0.2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 x14ac:dyDescent="0.2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 x14ac:dyDescent="0.2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 x14ac:dyDescent="0.2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 x14ac:dyDescent="0.2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 x14ac:dyDescent="0.2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 x14ac:dyDescent="0.2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 x14ac:dyDescent="0.2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 x14ac:dyDescent="0.2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 x14ac:dyDescent="0.2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 x14ac:dyDescent="0.2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 x14ac:dyDescent="0.2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 x14ac:dyDescent="0.2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 x14ac:dyDescent="0.2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 x14ac:dyDescent="0.2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 x14ac:dyDescent="0.2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 x14ac:dyDescent="0.2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 x14ac:dyDescent="0.2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 x14ac:dyDescent="0.2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 x14ac:dyDescent="0.2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 x14ac:dyDescent="0.2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 x14ac:dyDescent="0.2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 x14ac:dyDescent="0.2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 x14ac:dyDescent="0.2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 x14ac:dyDescent="0.2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 x14ac:dyDescent="0.2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 x14ac:dyDescent="0.2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 x14ac:dyDescent="0.2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 x14ac:dyDescent="0.2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 x14ac:dyDescent="0.2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 x14ac:dyDescent="0.2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 x14ac:dyDescent="0.2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 x14ac:dyDescent="0.2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 x14ac:dyDescent="0.2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 x14ac:dyDescent="0.2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 x14ac:dyDescent="0.2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 x14ac:dyDescent="0.2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 x14ac:dyDescent="0.2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 x14ac:dyDescent="0.2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 x14ac:dyDescent="0.2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 x14ac:dyDescent="0.2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 x14ac:dyDescent="0.2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 x14ac:dyDescent="0.2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 x14ac:dyDescent="0.2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 x14ac:dyDescent="0.2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 x14ac:dyDescent="0.2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 x14ac:dyDescent="0.2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 x14ac:dyDescent="0.2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 x14ac:dyDescent="0.2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 x14ac:dyDescent="0.2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 x14ac:dyDescent="0.2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 x14ac:dyDescent="0.2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 x14ac:dyDescent="0.2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 x14ac:dyDescent="0.2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 x14ac:dyDescent="0.2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 x14ac:dyDescent="0.2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 x14ac:dyDescent="0.2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 x14ac:dyDescent="0.2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 x14ac:dyDescent="0.2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 x14ac:dyDescent="0.2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 x14ac:dyDescent="0.2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 x14ac:dyDescent="0.2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 x14ac:dyDescent="0.2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 x14ac:dyDescent="0.2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 x14ac:dyDescent="0.2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 x14ac:dyDescent="0.2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 x14ac:dyDescent="0.2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 x14ac:dyDescent="0.2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 x14ac:dyDescent="0.2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 x14ac:dyDescent="0.2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 x14ac:dyDescent="0.2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 x14ac:dyDescent="0.2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 x14ac:dyDescent="0.2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 x14ac:dyDescent="0.2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 x14ac:dyDescent="0.2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 x14ac:dyDescent="0.2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 x14ac:dyDescent="0.2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 x14ac:dyDescent="0.2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 x14ac:dyDescent="0.2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 x14ac:dyDescent="0.2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 x14ac:dyDescent="0.2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 x14ac:dyDescent="0.2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 x14ac:dyDescent="0.2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 x14ac:dyDescent="0.2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 x14ac:dyDescent="0.2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 x14ac:dyDescent="0.2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 x14ac:dyDescent="0.2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 x14ac:dyDescent="0.2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 x14ac:dyDescent="0.2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 x14ac:dyDescent="0.2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 x14ac:dyDescent="0.2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 x14ac:dyDescent="0.2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 x14ac:dyDescent="0.2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 x14ac:dyDescent="0.2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 x14ac:dyDescent="0.2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 x14ac:dyDescent="0.2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 x14ac:dyDescent="0.2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 x14ac:dyDescent="0.2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 x14ac:dyDescent="0.2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 x14ac:dyDescent="0.2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 x14ac:dyDescent="0.2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 x14ac:dyDescent="0.2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 x14ac:dyDescent="0.2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 x14ac:dyDescent="0.2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 x14ac:dyDescent="0.2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 x14ac:dyDescent="0.2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 x14ac:dyDescent="0.2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 x14ac:dyDescent="0.2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 x14ac:dyDescent="0.2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 x14ac:dyDescent="0.2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 x14ac:dyDescent="0.2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 x14ac:dyDescent="0.2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 x14ac:dyDescent="0.2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 x14ac:dyDescent="0.2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 x14ac:dyDescent="0.2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 x14ac:dyDescent="0.2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 x14ac:dyDescent="0.2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 x14ac:dyDescent="0.2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 x14ac:dyDescent="0.2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 x14ac:dyDescent="0.2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 x14ac:dyDescent="0.2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 x14ac:dyDescent="0.2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 x14ac:dyDescent="0.2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 x14ac:dyDescent="0.2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 x14ac:dyDescent="0.2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 x14ac:dyDescent="0.2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 x14ac:dyDescent="0.2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 x14ac:dyDescent="0.2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 x14ac:dyDescent="0.2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 x14ac:dyDescent="0.2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 x14ac:dyDescent="0.2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 x14ac:dyDescent="0.2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 x14ac:dyDescent="0.2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 x14ac:dyDescent="0.2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 x14ac:dyDescent="0.2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 x14ac:dyDescent="0.2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 x14ac:dyDescent="0.2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 x14ac:dyDescent="0.2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 x14ac:dyDescent="0.2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 x14ac:dyDescent="0.2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 x14ac:dyDescent="0.2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 x14ac:dyDescent="0.2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 x14ac:dyDescent="0.2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 x14ac:dyDescent="0.2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 x14ac:dyDescent="0.2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 x14ac:dyDescent="0.2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 x14ac:dyDescent="0.2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 x14ac:dyDescent="0.2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 x14ac:dyDescent="0.2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 x14ac:dyDescent="0.2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 x14ac:dyDescent="0.2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 x14ac:dyDescent="0.2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 x14ac:dyDescent="0.2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 x14ac:dyDescent="0.2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 x14ac:dyDescent="0.2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 x14ac:dyDescent="0.2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 x14ac:dyDescent="0.2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 x14ac:dyDescent="0.2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 x14ac:dyDescent="0.2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 x14ac:dyDescent="0.2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 x14ac:dyDescent="0.2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 x14ac:dyDescent="0.2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 x14ac:dyDescent="0.2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 x14ac:dyDescent="0.2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 x14ac:dyDescent="0.2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 x14ac:dyDescent="0.2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 x14ac:dyDescent="0.2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 x14ac:dyDescent="0.2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 x14ac:dyDescent="0.2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 x14ac:dyDescent="0.2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 x14ac:dyDescent="0.2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 x14ac:dyDescent="0.2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 x14ac:dyDescent="0.2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 x14ac:dyDescent="0.2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 x14ac:dyDescent="0.2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 x14ac:dyDescent="0.2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 x14ac:dyDescent="0.2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 x14ac:dyDescent="0.2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 x14ac:dyDescent="0.2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 x14ac:dyDescent="0.2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 x14ac:dyDescent="0.2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 x14ac:dyDescent="0.2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 x14ac:dyDescent="0.2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 x14ac:dyDescent="0.2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 x14ac:dyDescent="0.2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 x14ac:dyDescent="0.2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 x14ac:dyDescent="0.2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 x14ac:dyDescent="0.2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 x14ac:dyDescent="0.2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 x14ac:dyDescent="0.2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 x14ac:dyDescent="0.2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 x14ac:dyDescent="0.2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 x14ac:dyDescent="0.2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 x14ac:dyDescent="0.2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 x14ac:dyDescent="0.2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 x14ac:dyDescent="0.2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 x14ac:dyDescent="0.2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 x14ac:dyDescent="0.2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 x14ac:dyDescent="0.2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 x14ac:dyDescent="0.2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 x14ac:dyDescent="0.2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 x14ac:dyDescent="0.2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 x14ac:dyDescent="0.2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 x14ac:dyDescent="0.2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 x14ac:dyDescent="0.2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 x14ac:dyDescent="0.2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 x14ac:dyDescent="0.2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 x14ac:dyDescent="0.2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 x14ac:dyDescent="0.2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 x14ac:dyDescent="0.2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 x14ac:dyDescent="0.2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 x14ac:dyDescent="0.2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 x14ac:dyDescent="0.2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 x14ac:dyDescent="0.2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 x14ac:dyDescent="0.2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 x14ac:dyDescent="0.2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 x14ac:dyDescent="0.2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 x14ac:dyDescent="0.2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 x14ac:dyDescent="0.2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 x14ac:dyDescent="0.2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 x14ac:dyDescent="0.2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 x14ac:dyDescent="0.2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 x14ac:dyDescent="0.2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 x14ac:dyDescent="0.2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 x14ac:dyDescent="0.2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 x14ac:dyDescent="0.2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 x14ac:dyDescent="0.2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 x14ac:dyDescent="0.2">
      <c r="B988">
        <v>1964</v>
      </c>
      <c r="C988" s="1">
        <v>-387.51004</v>
      </c>
      <c r="D988" s="1">
        <v>-387.30883</v>
      </c>
      <c r="F988" s="1">
        <v>-387.52686</v>
      </c>
    </row>
    <row r="989" spans="2:6" x14ac:dyDescent="0.2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 x14ac:dyDescent="0.2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 x14ac:dyDescent="0.2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 x14ac:dyDescent="0.2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 x14ac:dyDescent="0.2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 x14ac:dyDescent="0.2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 x14ac:dyDescent="0.2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 x14ac:dyDescent="0.2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 x14ac:dyDescent="0.2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 x14ac:dyDescent="0.2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 x14ac:dyDescent="0.2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 x14ac:dyDescent="0.2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 x14ac:dyDescent="0.2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 x14ac:dyDescent="0.2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 x14ac:dyDescent="0.2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 x14ac:dyDescent="0.2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 x14ac:dyDescent="0.2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 x14ac:dyDescent="0.2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 x14ac:dyDescent="0.2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 x14ac:dyDescent="0.2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 x14ac:dyDescent="0.2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 x14ac:dyDescent="0.2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 x14ac:dyDescent="0.2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 x14ac:dyDescent="0.2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 x14ac:dyDescent="0.2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 x14ac:dyDescent="0.2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 x14ac:dyDescent="0.2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 x14ac:dyDescent="0.2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 x14ac:dyDescent="0.2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 x14ac:dyDescent="0.2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 x14ac:dyDescent="0.2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 x14ac:dyDescent="0.2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 x14ac:dyDescent="0.2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 x14ac:dyDescent="0.2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 x14ac:dyDescent="0.2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 x14ac:dyDescent="0.2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 x14ac:dyDescent="0.2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 x14ac:dyDescent="0.2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 x14ac:dyDescent="0.2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 x14ac:dyDescent="0.2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 x14ac:dyDescent="0.2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 x14ac:dyDescent="0.2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 x14ac:dyDescent="0.2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 x14ac:dyDescent="0.2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 x14ac:dyDescent="0.2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 x14ac:dyDescent="0.2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 x14ac:dyDescent="0.2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 x14ac:dyDescent="0.2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 x14ac:dyDescent="0.2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 x14ac:dyDescent="0.2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 x14ac:dyDescent="0.2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 x14ac:dyDescent="0.2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 x14ac:dyDescent="0.2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 x14ac:dyDescent="0.2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 x14ac:dyDescent="0.2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 x14ac:dyDescent="0.2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 x14ac:dyDescent="0.2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 x14ac:dyDescent="0.2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 x14ac:dyDescent="0.2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 x14ac:dyDescent="0.2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 x14ac:dyDescent="0.2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 x14ac:dyDescent="0.2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 x14ac:dyDescent="0.2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 x14ac:dyDescent="0.2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 x14ac:dyDescent="0.2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 x14ac:dyDescent="0.2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 x14ac:dyDescent="0.2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 x14ac:dyDescent="0.2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 x14ac:dyDescent="0.2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 x14ac:dyDescent="0.2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 x14ac:dyDescent="0.2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 x14ac:dyDescent="0.2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 x14ac:dyDescent="0.2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 x14ac:dyDescent="0.2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 x14ac:dyDescent="0.2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 x14ac:dyDescent="0.2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 x14ac:dyDescent="0.2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 x14ac:dyDescent="0.2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 x14ac:dyDescent="0.2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 x14ac:dyDescent="0.2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 x14ac:dyDescent="0.2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 x14ac:dyDescent="0.2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 x14ac:dyDescent="0.2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 x14ac:dyDescent="0.2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 x14ac:dyDescent="0.2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 x14ac:dyDescent="0.2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 x14ac:dyDescent="0.2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 x14ac:dyDescent="0.2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 x14ac:dyDescent="0.2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 x14ac:dyDescent="0.2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 x14ac:dyDescent="0.2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 x14ac:dyDescent="0.2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 x14ac:dyDescent="0.2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 x14ac:dyDescent="0.2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 x14ac:dyDescent="0.2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 x14ac:dyDescent="0.2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 x14ac:dyDescent="0.2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 x14ac:dyDescent="0.2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 x14ac:dyDescent="0.2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 x14ac:dyDescent="0.2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 x14ac:dyDescent="0.2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 x14ac:dyDescent="0.2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 x14ac:dyDescent="0.2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 x14ac:dyDescent="0.2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 x14ac:dyDescent="0.2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 x14ac:dyDescent="0.2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 x14ac:dyDescent="0.2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 x14ac:dyDescent="0.2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 x14ac:dyDescent="0.2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 x14ac:dyDescent="0.2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 x14ac:dyDescent="0.2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 x14ac:dyDescent="0.2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 x14ac:dyDescent="0.2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 x14ac:dyDescent="0.2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 x14ac:dyDescent="0.2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 x14ac:dyDescent="0.2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 x14ac:dyDescent="0.2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 x14ac:dyDescent="0.2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 x14ac:dyDescent="0.2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 x14ac:dyDescent="0.2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 x14ac:dyDescent="0.2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 x14ac:dyDescent="0.2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 x14ac:dyDescent="0.2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 x14ac:dyDescent="0.2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 x14ac:dyDescent="0.2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 x14ac:dyDescent="0.2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 x14ac:dyDescent="0.2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 x14ac:dyDescent="0.2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 x14ac:dyDescent="0.2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 x14ac:dyDescent="0.2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 x14ac:dyDescent="0.2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 x14ac:dyDescent="0.2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 x14ac:dyDescent="0.2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 x14ac:dyDescent="0.2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 x14ac:dyDescent="0.2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 x14ac:dyDescent="0.2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 x14ac:dyDescent="0.2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 x14ac:dyDescent="0.2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 x14ac:dyDescent="0.2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 x14ac:dyDescent="0.2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 x14ac:dyDescent="0.2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 x14ac:dyDescent="0.2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 x14ac:dyDescent="0.2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 x14ac:dyDescent="0.2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 x14ac:dyDescent="0.2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 x14ac:dyDescent="0.2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 x14ac:dyDescent="0.2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 x14ac:dyDescent="0.2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 x14ac:dyDescent="0.2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 x14ac:dyDescent="0.2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 x14ac:dyDescent="0.2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 x14ac:dyDescent="0.2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 x14ac:dyDescent="0.2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 x14ac:dyDescent="0.2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 x14ac:dyDescent="0.2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 x14ac:dyDescent="0.2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 x14ac:dyDescent="0.2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 x14ac:dyDescent="0.2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 x14ac:dyDescent="0.2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 x14ac:dyDescent="0.2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 x14ac:dyDescent="0.2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 x14ac:dyDescent="0.2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 x14ac:dyDescent="0.2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 x14ac:dyDescent="0.2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 x14ac:dyDescent="0.2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 x14ac:dyDescent="0.2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 x14ac:dyDescent="0.2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 x14ac:dyDescent="0.2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 x14ac:dyDescent="0.2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 x14ac:dyDescent="0.2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 x14ac:dyDescent="0.2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 x14ac:dyDescent="0.2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 x14ac:dyDescent="0.2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 x14ac:dyDescent="0.2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 x14ac:dyDescent="0.2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 x14ac:dyDescent="0.2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 x14ac:dyDescent="0.2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 x14ac:dyDescent="0.2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 x14ac:dyDescent="0.2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 x14ac:dyDescent="0.2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 x14ac:dyDescent="0.2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 x14ac:dyDescent="0.2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 x14ac:dyDescent="0.2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 x14ac:dyDescent="0.2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 x14ac:dyDescent="0.2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 x14ac:dyDescent="0.2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 x14ac:dyDescent="0.2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 x14ac:dyDescent="0.2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 x14ac:dyDescent="0.2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 x14ac:dyDescent="0.2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 x14ac:dyDescent="0.2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 x14ac:dyDescent="0.2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 x14ac:dyDescent="0.2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 x14ac:dyDescent="0.2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 x14ac:dyDescent="0.2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 x14ac:dyDescent="0.2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 x14ac:dyDescent="0.2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 x14ac:dyDescent="0.2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 x14ac:dyDescent="0.2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 x14ac:dyDescent="0.2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 x14ac:dyDescent="0.2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 x14ac:dyDescent="0.2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 x14ac:dyDescent="0.2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 x14ac:dyDescent="0.2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 x14ac:dyDescent="0.2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 x14ac:dyDescent="0.2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 x14ac:dyDescent="0.2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 x14ac:dyDescent="0.2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 x14ac:dyDescent="0.2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 x14ac:dyDescent="0.2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 x14ac:dyDescent="0.2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 x14ac:dyDescent="0.2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 x14ac:dyDescent="0.2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 x14ac:dyDescent="0.2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 x14ac:dyDescent="0.2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 x14ac:dyDescent="0.2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 x14ac:dyDescent="0.2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 x14ac:dyDescent="0.2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 x14ac:dyDescent="0.2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 x14ac:dyDescent="0.2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 x14ac:dyDescent="0.2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 x14ac:dyDescent="0.2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 x14ac:dyDescent="0.2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 x14ac:dyDescent="0.2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 x14ac:dyDescent="0.2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 x14ac:dyDescent="0.2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 x14ac:dyDescent="0.2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 x14ac:dyDescent="0.2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 x14ac:dyDescent="0.2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 x14ac:dyDescent="0.2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 x14ac:dyDescent="0.2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 x14ac:dyDescent="0.2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 x14ac:dyDescent="0.2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 x14ac:dyDescent="0.2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 x14ac:dyDescent="0.2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 x14ac:dyDescent="0.2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 x14ac:dyDescent="0.2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 x14ac:dyDescent="0.2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 x14ac:dyDescent="0.2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 x14ac:dyDescent="0.2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 x14ac:dyDescent="0.2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 x14ac:dyDescent="0.2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 x14ac:dyDescent="0.2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 x14ac:dyDescent="0.2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 x14ac:dyDescent="0.2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 x14ac:dyDescent="0.2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 x14ac:dyDescent="0.2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 x14ac:dyDescent="0.2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 x14ac:dyDescent="0.2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 x14ac:dyDescent="0.2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 x14ac:dyDescent="0.2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 x14ac:dyDescent="0.2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 x14ac:dyDescent="0.2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 x14ac:dyDescent="0.2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 x14ac:dyDescent="0.2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 x14ac:dyDescent="0.2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 x14ac:dyDescent="0.2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 x14ac:dyDescent="0.2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 x14ac:dyDescent="0.2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 x14ac:dyDescent="0.2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 x14ac:dyDescent="0.2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 x14ac:dyDescent="0.2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 x14ac:dyDescent="0.2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 x14ac:dyDescent="0.2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 x14ac:dyDescent="0.2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 x14ac:dyDescent="0.2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 x14ac:dyDescent="0.2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 x14ac:dyDescent="0.2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 x14ac:dyDescent="0.2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 x14ac:dyDescent="0.2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 x14ac:dyDescent="0.2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 x14ac:dyDescent="0.2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 x14ac:dyDescent="0.2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 x14ac:dyDescent="0.2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 x14ac:dyDescent="0.2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 x14ac:dyDescent="0.2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 x14ac:dyDescent="0.2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 x14ac:dyDescent="0.2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 x14ac:dyDescent="0.2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 x14ac:dyDescent="0.2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 x14ac:dyDescent="0.2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 x14ac:dyDescent="0.2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 x14ac:dyDescent="0.2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 x14ac:dyDescent="0.2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 x14ac:dyDescent="0.2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 x14ac:dyDescent="0.2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 x14ac:dyDescent="0.2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 x14ac:dyDescent="0.2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 x14ac:dyDescent="0.2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 x14ac:dyDescent="0.2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 x14ac:dyDescent="0.2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 x14ac:dyDescent="0.2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 x14ac:dyDescent="0.2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 x14ac:dyDescent="0.2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 x14ac:dyDescent="0.2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 x14ac:dyDescent="0.2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 x14ac:dyDescent="0.2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 x14ac:dyDescent="0.2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 x14ac:dyDescent="0.2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 x14ac:dyDescent="0.2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 x14ac:dyDescent="0.2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 x14ac:dyDescent="0.2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 x14ac:dyDescent="0.2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 x14ac:dyDescent="0.2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 x14ac:dyDescent="0.2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 x14ac:dyDescent="0.2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 x14ac:dyDescent="0.2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 x14ac:dyDescent="0.2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 x14ac:dyDescent="0.2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 x14ac:dyDescent="0.2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 x14ac:dyDescent="0.2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 x14ac:dyDescent="0.2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 x14ac:dyDescent="0.2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 x14ac:dyDescent="0.2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 x14ac:dyDescent="0.2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 x14ac:dyDescent="0.2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 x14ac:dyDescent="0.2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 x14ac:dyDescent="0.2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 x14ac:dyDescent="0.2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 x14ac:dyDescent="0.2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 x14ac:dyDescent="0.2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 x14ac:dyDescent="0.2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 x14ac:dyDescent="0.2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 x14ac:dyDescent="0.2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 x14ac:dyDescent="0.2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 x14ac:dyDescent="0.2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 x14ac:dyDescent="0.2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 x14ac:dyDescent="0.2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 x14ac:dyDescent="0.2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 x14ac:dyDescent="0.2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 x14ac:dyDescent="0.2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 x14ac:dyDescent="0.2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 x14ac:dyDescent="0.2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 x14ac:dyDescent="0.2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 x14ac:dyDescent="0.2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 x14ac:dyDescent="0.2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 x14ac:dyDescent="0.2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 x14ac:dyDescent="0.2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 x14ac:dyDescent="0.2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 x14ac:dyDescent="0.2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 x14ac:dyDescent="0.2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 x14ac:dyDescent="0.2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 x14ac:dyDescent="0.2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 x14ac:dyDescent="0.2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 x14ac:dyDescent="0.2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 x14ac:dyDescent="0.2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 x14ac:dyDescent="0.2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 x14ac:dyDescent="0.2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 x14ac:dyDescent="0.2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 x14ac:dyDescent="0.2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 x14ac:dyDescent="0.2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 x14ac:dyDescent="0.2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 x14ac:dyDescent="0.2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 x14ac:dyDescent="0.2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 x14ac:dyDescent="0.2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 x14ac:dyDescent="0.2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 x14ac:dyDescent="0.2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 x14ac:dyDescent="0.2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 x14ac:dyDescent="0.2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 x14ac:dyDescent="0.2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 x14ac:dyDescent="0.2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 x14ac:dyDescent="0.2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 x14ac:dyDescent="0.2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 x14ac:dyDescent="0.2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 x14ac:dyDescent="0.2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 x14ac:dyDescent="0.2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 x14ac:dyDescent="0.2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 x14ac:dyDescent="0.2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 x14ac:dyDescent="0.2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 x14ac:dyDescent="0.2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 x14ac:dyDescent="0.2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 x14ac:dyDescent="0.2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 x14ac:dyDescent="0.2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 x14ac:dyDescent="0.2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 x14ac:dyDescent="0.2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 x14ac:dyDescent="0.2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 x14ac:dyDescent="0.2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 x14ac:dyDescent="0.2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 x14ac:dyDescent="0.2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 x14ac:dyDescent="0.2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 x14ac:dyDescent="0.2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 x14ac:dyDescent="0.2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 x14ac:dyDescent="0.2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 x14ac:dyDescent="0.2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 x14ac:dyDescent="0.2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 x14ac:dyDescent="0.2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 x14ac:dyDescent="0.2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 x14ac:dyDescent="0.2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 x14ac:dyDescent="0.2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 x14ac:dyDescent="0.2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 x14ac:dyDescent="0.2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 x14ac:dyDescent="0.2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 x14ac:dyDescent="0.2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 x14ac:dyDescent="0.2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 x14ac:dyDescent="0.2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 x14ac:dyDescent="0.2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 x14ac:dyDescent="0.2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 x14ac:dyDescent="0.2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 x14ac:dyDescent="0.2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 x14ac:dyDescent="0.2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 x14ac:dyDescent="0.2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 x14ac:dyDescent="0.2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 x14ac:dyDescent="0.2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 x14ac:dyDescent="0.2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 x14ac:dyDescent="0.2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 x14ac:dyDescent="0.2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 x14ac:dyDescent="0.2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 x14ac:dyDescent="0.2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 x14ac:dyDescent="0.2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 x14ac:dyDescent="0.2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 x14ac:dyDescent="0.2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 x14ac:dyDescent="0.2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 x14ac:dyDescent="0.2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 x14ac:dyDescent="0.2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 x14ac:dyDescent="0.2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 x14ac:dyDescent="0.2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 x14ac:dyDescent="0.2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 x14ac:dyDescent="0.2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 x14ac:dyDescent="0.2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 x14ac:dyDescent="0.2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 x14ac:dyDescent="0.2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 x14ac:dyDescent="0.2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 x14ac:dyDescent="0.2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 x14ac:dyDescent="0.2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 x14ac:dyDescent="0.2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 x14ac:dyDescent="0.2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 x14ac:dyDescent="0.2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 x14ac:dyDescent="0.2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 x14ac:dyDescent="0.2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 x14ac:dyDescent="0.2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 x14ac:dyDescent="0.2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 x14ac:dyDescent="0.2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 x14ac:dyDescent="0.2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 x14ac:dyDescent="0.2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 x14ac:dyDescent="0.2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 x14ac:dyDescent="0.2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 x14ac:dyDescent="0.2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 x14ac:dyDescent="0.2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 x14ac:dyDescent="0.2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 x14ac:dyDescent="0.2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 x14ac:dyDescent="0.2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 x14ac:dyDescent="0.2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 x14ac:dyDescent="0.2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 x14ac:dyDescent="0.2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 x14ac:dyDescent="0.2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 x14ac:dyDescent="0.2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 x14ac:dyDescent="0.2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 x14ac:dyDescent="0.2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 x14ac:dyDescent="0.2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 x14ac:dyDescent="0.2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 x14ac:dyDescent="0.2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 x14ac:dyDescent="0.2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 x14ac:dyDescent="0.2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 x14ac:dyDescent="0.2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 x14ac:dyDescent="0.2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 x14ac:dyDescent="0.2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 x14ac:dyDescent="0.2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 x14ac:dyDescent="0.2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 x14ac:dyDescent="0.2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 x14ac:dyDescent="0.2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 x14ac:dyDescent="0.2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 x14ac:dyDescent="0.2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 x14ac:dyDescent="0.2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 x14ac:dyDescent="0.2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 x14ac:dyDescent="0.2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 x14ac:dyDescent="0.2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 x14ac:dyDescent="0.2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 x14ac:dyDescent="0.2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 x14ac:dyDescent="0.2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 x14ac:dyDescent="0.2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 x14ac:dyDescent="0.2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 x14ac:dyDescent="0.2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 x14ac:dyDescent="0.2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 x14ac:dyDescent="0.2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 x14ac:dyDescent="0.2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 x14ac:dyDescent="0.2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 x14ac:dyDescent="0.2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 x14ac:dyDescent="0.2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 x14ac:dyDescent="0.2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 x14ac:dyDescent="0.2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 x14ac:dyDescent="0.2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 x14ac:dyDescent="0.2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 x14ac:dyDescent="0.2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 x14ac:dyDescent="0.2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 x14ac:dyDescent="0.2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 x14ac:dyDescent="0.2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 x14ac:dyDescent="0.2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 x14ac:dyDescent="0.2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 x14ac:dyDescent="0.2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 x14ac:dyDescent="0.2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 x14ac:dyDescent="0.2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 x14ac:dyDescent="0.2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 x14ac:dyDescent="0.2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 x14ac:dyDescent="0.2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 x14ac:dyDescent="0.2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 x14ac:dyDescent="0.2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 x14ac:dyDescent="0.2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 x14ac:dyDescent="0.2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 x14ac:dyDescent="0.2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 x14ac:dyDescent="0.2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 x14ac:dyDescent="0.2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 x14ac:dyDescent="0.2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 x14ac:dyDescent="0.2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 x14ac:dyDescent="0.2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 x14ac:dyDescent="0.2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 x14ac:dyDescent="0.2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 x14ac:dyDescent="0.2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 x14ac:dyDescent="0.2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 x14ac:dyDescent="0.2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 x14ac:dyDescent="0.2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 x14ac:dyDescent="0.2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 x14ac:dyDescent="0.2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 x14ac:dyDescent="0.2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 x14ac:dyDescent="0.2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 x14ac:dyDescent="0.2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 x14ac:dyDescent="0.2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 x14ac:dyDescent="0.2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 x14ac:dyDescent="0.2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 x14ac:dyDescent="0.2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 x14ac:dyDescent="0.2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 x14ac:dyDescent="0.2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 x14ac:dyDescent="0.2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 x14ac:dyDescent="0.2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 x14ac:dyDescent="0.2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 x14ac:dyDescent="0.2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 x14ac:dyDescent="0.2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 x14ac:dyDescent="0.2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 x14ac:dyDescent="0.2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 x14ac:dyDescent="0.2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 x14ac:dyDescent="0.2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 x14ac:dyDescent="0.2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 x14ac:dyDescent="0.2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 x14ac:dyDescent="0.2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 x14ac:dyDescent="0.2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 x14ac:dyDescent="0.2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 x14ac:dyDescent="0.2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 x14ac:dyDescent="0.2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 x14ac:dyDescent="0.2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 x14ac:dyDescent="0.2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 x14ac:dyDescent="0.2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 x14ac:dyDescent="0.2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 x14ac:dyDescent="0.2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 x14ac:dyDescent="0.2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 x14ac:dyDescent="0.2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 x14ac:dyDescent="0.2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 x14ac:dyDescent="0.2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 x14ac:dyDescent="0.2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 x14ac:dyDescent="0.2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 x14ac:dyDescent="0.2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 x14ac:dyDescent="0.2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 x14ac:dyDescent="0.2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 x14ac:dyDescent="0.2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 x14ac:dyDescent="0.2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 x14ac:dyDescent="0.2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 x14ac:dyDescent="0.2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 x14ac:dyDescent="0.2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 x14ac:dyDescent="0.2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 x14ac:dyDescent="0.2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 x14ac:dyDescent="0.2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 x14ac:dyDescent="0.2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 x14ac:dyDescent="0.2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 x14ac:dyDescent="0.2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 x14ac:dyDescent="0.2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 x14ac:dyDescent="0.2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 x14ac:dyDescent="0.2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 x14ac:dyDescent="0.2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 x14ac:dyDescent="0.2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 x14ac:dyDescent="0.2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 x14ac:dyDescent="0.2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 x14ac:dyDescent="0.2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 x14ac:dyDescent="0.2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 x14ac:dyDescent="0.2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 x14ac:dyDescent="0.2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 x14ac:dyDescent="0.2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 x14ac:dyDescent="0.2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 x14ac:dyDescent="0.2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 x14ac:dyDescent="0.2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 x14ac:dyDescent="0.2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 x14ac:dyDescent="0.2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 x14ac:dyDescent="0.2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 x14ac:dyDescent="0.2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 x14ac:dyDescent="0.2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 x14ac:dyDescent="0.2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 x14ac:dyDescent="0.2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 x14ac:dyDescent="0.2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 x14ac:dyDescent="0.2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 x14ac:dyDescent="0.2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 x14ac:dyDescent="0.2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 x14ac:dyDescent="0.2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 x14ac:dyDescent="0.2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 x14ac:dyDescent="0.2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 x14ac:dyDescent="0.2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 x14ac:dyDescent="0.2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 x14ac:dyDescent="0.2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 x14ac:dyDescent="0.2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 x14ac:dyDescent="0.2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 x14ac:dyDescent="0.2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 x14ac:dyDescent="0.2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 x14ac:dyDescent="0.2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 x14ac:dyDescent="0.2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 x14ac:dyDescent="0.2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 x14ac:dyDescent="0.2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 x14ac:dyDescent="0.2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 x14ac:dyDescent="0.2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 x14ac:dyDescent="0.2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 x14ac:dyDescent="0.2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 x14ac:dyDescent="0.2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 x14ac:dyDescent="0.2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 x14ac:dyDescent="0.2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 x14ac:dyDescent="0.2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 x14ac:dyDescent="0.2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 x14ac:dyDescent="0.2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 x14ac:dyDescent="0.2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 x14ac:dyDescent="0.2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 x14ac:dyDescent="0.2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 x14ac:dyDescent="0.2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 x14ac:dyDescent="0.2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 x14ac:dyDescent="0.2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 x14ac:dyDescent="0.2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 x14ac:dyDescent="0.2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 x14ac:dyDescent="0.2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 x14ac:dyDescent="0.2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 x14ac:dyDescent="0.2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 x14ac:dyDescent="0.2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 x14ac:dyDescent="0.2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 x14ac:dyDescent="0.2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 x14ac:dyDescent="0.2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 x14ac:dyDescent="0.2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 x14ac:dyDescent="0.2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 x14ac:dyDescent="0.2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 x14ac:dyDescent="0.2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 x14ac:dyDescent="0.2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 x14ac:dyDescent="0.2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 x14ac:dyDescent="0.2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 x14ac:dyDescent="0.2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 x14ac:dyDescent="0.2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 x14ac:dyDescent="0.2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 x14ac:dyDescent="0.2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 x14ac:dyDescent="0.2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 x14ac:dyDescent="0.2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 x14ac:dyDescent="0.2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 x14ac:dyDescent="0.2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 x14ac:dyDescent="0.2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 x14ac:dyDescent="0.2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 x14ac:dyDescent="0.2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 x14ac:dyDescent="0.2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 x14ac:dyDescent="0.2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 x14ac:dyDescent="0.2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 x14ac:dyDescent="0.2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 x14ac:dyDescent="0.2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 x14ac:dyDescent="0.2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 x14ac:dyDescent="0.2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 x14ac:dyDescent="0.2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 x14ac:dyDescent="0.2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 x14ac:dyDescent="0.2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 x14ac:dyDescent="0.2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 x14ac:dyDescent="0.2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 x14ac:dyDescent="0.2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 x14ac:dyDescent="0.2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 x14ac:dyDescent="0.2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 x14ac:dyDescent="0.2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 x14ac:dyDescent="0.2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 x14ac:dyDescent="0.2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 x14ac:dyDescent="0.2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 x14ac:dyDescent="0.2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 x14ac:dyDescent="0.2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 x14ac:dyDescent="0.2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 x14ac:dyDescent="0.2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 x14ac:dyDescent="0.2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 x14ac:dyDescent="0.2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 x14ac:dyDescent="0.2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 x14ac:dyDescent="0.2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 x14ac:dyDescent="0.2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 x14ac:dyDescent="0.2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 x14ac:dyDescent="0.2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 x14ac:dyDescent="0.2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 x14ac:dyDescent="0.2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 x14ac:dyDescent="0.2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 x14ac:dyDescent="0.2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 x14ac:dyDescent="0.2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 x14ac:dyDescent="0.2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 x14ac:dyDescent="0.2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 x14ac:dyDescent="0.2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 x14ac:dyDescent="0.2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 x14ac:dyDescent="0.2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 x14ac:dyDescent="0.2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 x14ac:dyDescent="0.2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 x14ac:dyDescent="0.2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 x14ac:dyDescent="0.2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 x14ac:dyDescent="0.2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 x14ac:dyDescent="0.2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 x14ac:dyDescent="0.2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 x14ac:dyDescent="0.2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 x14ac:dyDescent="0.2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 x14ac:dyDescent="0.2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 x14ac:dyDescent="0.2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 x14ac:dyDescent="0.2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 x14ac:dyDescent="0.2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 x14ac:dyDescent="0.2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 x14ac:dyDescent="0.2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 x14ac:dyDescent="0.2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 x14ac:dyDescent="0.2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 x14ac:dyDescent="0.2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 x14ac:dyDescent="0.2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 x14ac:dyDescent="0.2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 x14ac:dyDescent="0.2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 x14ac:dyDescent="0.2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 x14ac:dyDescent="0.2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 x14ac:dyDescent="0.2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 x14ac:dyDescent="0.2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 x14ac:dyDescent="0.2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 x14ac:dyDescent="0.2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 x14ac:dyDescent="0.2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 x14ac:dyDescent="0.2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 x14ac:dyDescent="0.2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 x14ac:dyDescent="0.2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 x14ac:dyDescent="0.2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 x14ac:dyDescent="0.2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 x14ac:dyDescent="0.2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 x14ac:dyDescent="0.2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 x14ac:dyDescent="0.2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 x14ac:dyDescent="0.2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 x14ac:dyDescent="0.2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 x14ac:dyDescent="0.2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 x14ac:dyDescent="0.2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 x14ac:dyDescent="0.2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 x14ac:dyDescent="0.2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 x14ac:dyDescent="0.2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 x14ac:dyDescent="0.2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 x14ac:dyDescent="0.2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 x14ac:dyDescent="0.2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 x14ac:dyDescent="0.2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 x14ac:dyDescent="0.2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 x14ac:dyDescent="0.2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 x14ac:dyDescent="0.2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 x14ac:dyDescent="0.2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 x14ac:dyDescent="0.2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 x14ac:dyDescent="0.2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 x14ac:dyDescent="0.2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 x14ac:dyDescent="0.2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 x14ac:dyDescent="0.2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 x14ac:dyDescent="0.2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 x14ac:dyDescent="0.2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 x14ac:dyDescent="0.2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 x14ac:dyDescent="0.2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 x14ac:dyDescent="0.2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 x14ac:dyDescent="0.2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 x14ac:dyDescent="0.2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 x14ac:dyDescent="0.2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 x14ac:dyDescent="0.2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 x14ac:dyDescent="0.2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 x14ac:dyDescent="0.2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 x14ac:dyDescent="0.2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 x14ac:dyDescent="0.2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 x14ac:dyDescent="0.2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 x14ac:dyDescent="0.2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 x14ac:dyDescent="0.2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 x14ac:dyDescent="0.2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 x14ac:dyDescent="0.2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 x14ac:dyDescent="0.2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 x14ac:dyDescent="0.2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 x14ac:dyDescent="0.2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 x14ac:dyDescent="0.2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 x14ac:dyDescent="0.2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 x14ac:dyDescent="0.2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 x14ac:dyDescent="0.2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 x14ac:dyDescent="0.2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 x14ac:dyDescent="0.2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 x14ac:dyDescent="0.2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 x14ac:dyDescent="0.2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 x14ac:dyDescent="0.2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 x14ac:dyDescent="0.2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 x14ac:dyDescent="0.2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 x14ac:dyDescent="0.2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 x14ac:dyDescent="0.2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 x14ac:dyDescent="0.2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 x14ac:dyDescent="0.2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 x14ac:dyDescent="0.2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 x14ac:dyDescent="0.2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 x14ac:dyDescent="0.2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 x14ac:dyDescent="0.2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 x14ac:dyDescent="0.2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 x14ac:dyDescent="0.2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 x14ac:dyDescent="0.2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 x14ac:dyDescent="0.2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 x14ac:dyDescent="0.2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 x14ac:dyDescent="0.2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 x14ac:dyDescent="0.2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 x14ac:dyDescent="0.2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 x14ac:dyDescent="0.2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 x14ac:dyDescent="0.2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 x14ac:dyDescent="0.2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 x14ac:dyDescent="0.2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 x14ac:dyDescent="0.2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 x14ac:dyDescent="0.2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 x14ac:dyDescent="0.2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 x14ac:dyDescent="0.2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 x14ac:dyDescent="0.2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 x14ac:dyDescent="0.2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 x14ac:dyDescent="0.2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 x14ac:dyDescent="0.2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 x14ac:dyDescent="0.2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 x14ac:dyDescent="0.2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 x14ac:dyDescent="0.2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 x14ac:dyDescent="0.2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 x14ac:dyDescent="0.2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 x14ac:dyDescent="0.2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 x14ac:dyDescent="0.2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 x14ac:dyDescent="0.2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 x14ac:dyDescent="0.2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 x14ac:dyDescent="0.2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 x14ac:dyDescent="0.2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 x14ac:dyDescent="0.2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 x14ac:dyDescent="0.2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 x14ac:dyDescent="0.2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 x14ac:dyDescent="0.2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 x14ac:dyDescent="0.2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 x14ac:dyDescent="0.2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 x14ac:dyDescent="0.2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 x14ac:dyDescent="0.2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 x14ac:dyDescent="0.2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 x14ac:dyDescent="0.2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 x14ac:dyDescent="0.2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 x14ac:dyDescent="0.2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 x14ac:dyDescent="0.2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 x14ac:dyDescent="0.2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 x14ac:dyDescent="0.2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 x14ac:dyDescent="0.2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 x14ac:dyDescent="0.2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 x14ac:dyDescent="0.2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 x14ac:dyDescent="0.2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 x14ac:dyDescent="0.2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 x14ac:dyDescent="0.2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 x14ac:dyDescent="0.2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 x14ac:dyDescent="0.2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 x14ac:dyDescent="0.2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 x14ac:dyDescent="0.2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 x14ac:dyDescent="0.2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 x14ac:dyDescent="0.2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 x14ac:dyDescent="0.2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 x14ac:dyDescent="0.2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 x14ac:dyDescent="0.2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 x14ac:dyDescent="0.2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 x14ac:dyDescent="0.2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 x14ac:dyDescent="0.2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 x14ac:dyDescent="0.2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 x14ac:dyDescent="0.2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 x14ac:dyDescent="0.2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 x14ac:dyDescent="0.2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 x14ac:dyDescent="0.2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 x14ac:dyDescent="0.2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 x14ac:dyDescent="0.2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 x14ac:dyDescent="0.2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 x14ac:dyDescent="0.2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 x14ac:dyDescent="0.2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 x14ac:dyDescent="0.2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 x14ac:dyDescent="0.2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 x14ac:dyDescent="0.2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 x14ac:dyDescent="0.2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 x14ac:dyDescent="0.2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 x14ac:dyDescent="0.2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 x14ac:dyDescent="0.2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 x14ac:dyDescent="0.2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 x14ac:dyDescent="0.2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 x14ac:dyDescent="0.2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 x14ac:dyDescent="0.2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 x14ac:dyDescent="0.2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 x14ac:dyDescent="0.2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 x14ac:dyDescent="0.2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 x14ac:dyDescent="0.2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 x14ac:dyDescent="0.2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 x14ac:dyDescent="0.2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 x14ac:dyDescent="0.2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 x14ac:dyDescent="0.2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 x14ac:dyDescent="0.2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 x14ac:dyDescent="0.2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 x14ac:dyDescent="0.2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 x14ac:dyDescent="0.2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 x14ac:dyDescent="0.2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 x14ac:dyDescent="0.2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 x14ac:dyDescent="0.2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 x14ac:dyDescent="0.2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 x14ac:dyDescent="0.2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 x14ac:dyDescent="0.2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 x14ac:dyDescent="0.2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 x14ac:dyDescent="0.2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 x14ac:dyDescent="0.2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 x14ac:dyDescent="0.2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 x14ac:dyDescent="0.2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 x14ac:dyDescent="0.2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 x14ac:dyDescent="0.2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 x14ac:dyDescent="0.2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 x14ac:dyDescent="0.2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 x14ac:dyDescent="0.2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 x14ac:dyDescent="0.2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 x14ac:dyDescent="0.2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 x14ac:dyDescent="0.2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 x14ac:dyDescent="0.2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 x14ac:dyDescent="0.2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 x14ac:dyDescent="0.2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 x14ac:dyDescent="0.2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 x14ac:dyDescent="0.2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 x14ac:dyDescent="0.2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 x14ac:dyDescent="0.2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 x14ac:dyDescent="0.2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 x14ac:dyDescent="0.2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 x14ac:dyDescent="0.2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 x14ac:dyDescent="0.2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 x14ac:dyDescent="0.2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 x14ac:dyDescent="0.2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 x14ac:dyDescent="0.2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 x14ac:dyDescent="0.2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 x14ac:dyDescent="0.2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 x14ac:dyDescent="0.2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 x14ac:dyDescent="0.2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 x14ac:dyDescent="0.2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 x14ac:dyDescent="0.2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 x14ac:dyDescent="0.2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 x14ac:dyDescent="0.2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 x14ac:dyDescent="0.2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 x14ac:dyDescent="0.2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 x14ac:dyDescent="0.2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 x14ac:dyDescent="0.2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 x14ac:dyDescent="0.2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 x14ac:dyDescent="0.2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 x14ac:dyDescent="0.2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 x14ac:dyDescent="0.2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 x14ac:dyDescent="0.2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 x14ac:dyDescent="0.2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 x14ac:dyDescent="0.2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 x14ac:dyDescent="0.2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 x14ac:dyDescent="0.2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 x14ac:dyDescent="0.2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 x14ac:dyDescent="0.2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 x14ac:dyDescent="0.2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 x14ac:dyDescent="0.2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 x14ac:dyDescent="0.2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 x14ac:dyDescent="0.2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 x14ac:dyDescent="0.2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 x14ac:dyDescent="0.2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 x14ac:dyDescent="0.2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 x14ac:dyDescent="0.2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 x14ac:dyDescent="0.2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 x14ac:dyDescent="0.2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 x14ac:dyDescent="0.2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 x14ac:dyDescent="0.2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 x14ac:dyDescent="0.2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 x14ac:dyDescent="0.2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 x14ac:dyDescent="0.2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 x14ac:dyDescent="0.2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 x14ac:dyDescent="0.2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 x14ac:dyDescent="0.2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 x14ac:dyDescent="0.2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 x14ac:dyDescent="0.2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 x14ac:dyDescent="0.2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 x14ac:dyDescent="0.2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 x14ac:dyDescent="0.2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 x14ac:dyDescent="0.2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 x14ac:dyDescent="0.2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 x14ac:dyDescent="0.2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 x14ac:dyDescent="0.2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 x14ac:dyDescent="0.2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 x14ac:dyDescent="0.2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 x14ac:dyDescent="0.2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 x14ac:dyDescent="0.2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 x14ac:dyDescent="0.2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 x14ac:dyDescent="0.2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 x14ac:dyDescent="0.2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 x14ac:dyDescent="0.2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 x14ac:dyDescent="0.2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 x14ac:dyDescent="0.2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 x14ac:dyDescent="0.2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 x14ac:dyDescent="0.2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 x14ac:dyDescent="0.2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 x14ac:dyDescent="0.2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 x14ac:dyDescent="0.2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 x14ac:dyDescent="0.2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 x14ac:dyDescent="0.2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 x14ac:dyDescent="0.2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 x14ac:dyDescent="0.2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 x14ac:dyDescent="0.2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 x14ac:dyDescent="0.2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 x14ac:dyDescent="0.2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 x14ac:dyDescent="0.2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 x14ac:dyDescent="0.2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 x14ac:dyDescent="0.2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 x14ac:dyDescent="0.2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 x14ac:dyDescent="0.2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 x14ac:dyDescent="0.2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 x14ac:dyDescent="0.2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 x14ac:dyDescent="0.2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 x14ac:dyDescent="0.2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 x14ac:dyDescent="0.2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 x14ac:dyDescent="0.2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 x14ac:dyDescent="0.2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 x14ac:dyDescent="0.2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 x14ac:dyDescent="0.2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 x14ac:dyDescent="0.2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 x14ac:dyDescent="0.2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 x14ac:dyDescent="0.2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 x14ac:dyDescent="0.2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 x14ac:dyDescent="0.2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 x14ac:dyDescent="0.2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 x14ac:dyDescent="0.2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 x14ac:dyDescent="0.2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 x14ac:dyDescent="0.2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 x14ac:dyDescent="0.2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 x14ac:dyDescent="0.2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 x14ac:dyDescent="0.2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 x14ac:dyDescent="0.2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 x14ac:dyDescent="0.2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 x14ac:dyDescent="0.2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 x14ac:dyDescent="0.2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 x14ac:dyDescent="0.2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 x14ac:dyDescent="0.2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 x14ac:dyDescent="0.2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 x14ac:dyDescent="0.2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 x14ac:dyDescent="0.2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G2006"/>
  <sheetViews>
    <sheetView topLeftCell="D45" workbookViewId="0">
      <selection activeCell="V65" sqref="V65:X69"/>
    </sheetView>
  </sheetViews>
  <sheetFormatPr baseColWidth="10" defaultRowHeight="16" x14ac:dyDescent="0.2"/>
  <cols>
    <col min="23" max="23" width="12.1640625" bestFit="1" customWidth="1"/>
    <col min="33" max="33" width="11.1640625" bestFit="1" customWidth="1"/>
  </cols>
  <sheetData>
    <row r="3" spans="2:31" x14ac:dyDescent="0.2">
      <c r="L3" t="s">
        <v>44</v>
      </c>
    </row>
    <row r="4" spans="2:31" x14ac:dyDescent="0.2">
      <c r="L4">
        <f>0.4*(7+35.5)+0.6*(35.5+39)</f>
        <v>61.699999999999996</v>
      </c>
      <c r="M4" t="s">
        <v>15</v>
      </c>
    </row>
    <row r="5" spans="2:31" x14ac:dyDescent="0.2">
      <c r="B5" t="s">
        <v>58</v>
      </c>
      <c r="C5" t="s">
        <v>59</v>
      </c>
    </row>
    <row r="6" spans="2:31" x14ac:dyDescent="0.2">
      <c r="L6" t="s">
        <v>16</v>
      </c>
    </row>
    <row r="7" spans="2:31" x14ac:dyDescent="0.2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 x14ac:dyDescent="0.2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 x14ac:dyDescent="0.2">
      <c r="B9" s="1">
        <v>-370.08654000000001</v>
      </c>
      <c r="C9" s="1">
        <v>-366.57616000000002</v>
      </c>
    </row>
    <row r="10" spans="2:31" x14ac:dyDescent="0.2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 x14ac:dyDescent="0.2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 x14ac:dyDescent="0.2">
      <c r="B12" s="1">
        <v>-370.72802999999999</v>
      </c>
      <c r="C12" s="1">
        <v>-366.63943</v>
      </c>
      <c r="T12">
        <v>1200</v>
      </c>
    </row>
    <row r="13" spans="2:31" x14ac:dyDescent="0.2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 x14ac:dyDescent="0.2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 x14ac:dyDescent="0.2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 x14ac:dyDescent="0.2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 x14ac:dyDescent="0.2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 x14ac:dyDescent="0.2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 x14ac:dyDescent="0.2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 x14ac:dyDescent="0.2">
      <c r="B20" s="1">
        <v>-371.51673</v>
      </c>
      <c r="C20" s="1">
        <v>-366.89909</v>
      </c>
    </row>
    <row r="21" spans="2:23" x14ac:dyDescent="0.2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 x14ac:dyDescent="0.2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 x14ac:dyDescent="0.2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 x14ac:dyDescent="0.2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 x14ac:dyDescent="0.2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 x14ac:dyDescent="0.2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 x14ac:dyDescent="0.2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 x14ac:dyDescent="0.2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 x14ac:dyDescent="0.2">
      <c r="B29" s="1">
        <v>-371.63448</v>
      </c>
      <c r="C29" s="1">
        <v>-368.52093000000002</v>
      </c>
    </row>
    <row r="30" spans="2:23" x14ac:dyDescent="0.2">
      <c r="B30" s="1">
        <v>-371.80766</v>
      </c>
      <c r="C30" s="1">
        <v>-368.51931000000002</v>
      </c>
      <c r="G30" t="s">
        <v>8</v>
      </c>
      <c r="T30">
        <v>1000</v>
      </c>
    </row>
    <row r="31" spans="2:23" x14ac:dyDescent="0.2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 x14ac:dyDescent="0.2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 x14ac:dyDescent="0.2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 x14ac:dyDescent="0.2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 x14ac:dyDescent="0.2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 x14ac:dyDescent="0.2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 x14ac:dyDescent="0.2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 x14ac:dyDescent="0.2">
      <c r="B38" s="1">
        <v>-370.82089000000002</v>
      </c>
      <c r="C38" s="1">
        <v>-368.52233999999999</v>
      </c>
    </row>
    <row r="39" spans="2:23" x14ac:dyDescent="0.2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 x14ac:dyDescent="0.2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 x14ac:dyDescent="0.2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 x14ac:dyDescent="0.2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 x14ac:dyDescent="0.2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 x14ac:dyDescent="0.2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 x14ac:dyDescent="0.2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 x14ac:dyDescent="0.2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 x14ac:dyDescent="0.2">
      <c r="B47" s="1">
        <v>-369.58866999999998</v>
      </c>
      <c r="C47" s="1">
        <v>-368.38148999999999</v>
      </c>
    </row>
    <row r="48" spans="2:23" x14ac:dyDescent="0.2">
      <c r="B48" s="1">
        <v>-369.63184999999999</v>
      </c>
      <c r="C48" s="1">
        <v>-368.23144000000002</v>
      </c>
    </row>
    <row r="49" spans="2:33" x14ac:dyDescent="0.2">
      <c r="B49" s="1">
        <v>-369.61131999999998</v>
      </c>
      <c r="C49" s="1">
        <v>-368.12292000000002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2:33" x14ac:dyDescent="0.2">
      <c r="B50" s="1">
        <v>-369.52503000000002</v>
      </c>
      <c r="C50" s="1">
        <v>-368.08282000000003</v>
      </c>
      <c r="T50" t="s">
        <v>44</v>
      </c>
    </row>
    <row r="51" spans="2:33" x14ac:dyDescent="0.2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3" x14ac:dyDescent="0.2">
      <c r="B52" s="1">
        <v>-369.24614000000003</v>
      </c>
      <c r="C52" s="1">
        <v>-368.27620999999999</v>
      </c>
    </row>
    <row r="53" spans="2:33" x14ac:dyDescent="0.2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3" x14ac:dyDescent="0.2">
      <c r="B54" s="1">
        <v>-368.96543000000003</v>
      </c>
      <c r="C54" s="1">
        <v>-368.81423000000001</v>
      </c>
      <c r="G54">
        <v>0.98</v>
      </c>
      <c r="H54">
        <v>-363.00158481654603</v>
      </c>
      <c r="I54">
        <v>33.3989932581581</v>
      </c>
      <c r="J54">
        <v>4.7813694624624601</v>
      </c>
      <c r="K54">
        <v>6717.81</v>
      </c>
      <c r="L54">
        <f>K54^(1/3)</f>
        <v>18.868725748177248</v>
      </c>
      <c r="M54" s="4">
        <f>K54*(10^-24)</f>
        <v>6.717810000000001E-21</v>
      </c>
      <c r="N54" s="3">
        <f>$U$55/M54</f>
        <v>1.5251645292741511</v>
      </c>
      <c r="T54" t="s">
        <v>18</v>
      </c>
      <c r="U54">
        <f>100/(6.022E+23)</f>
        <v>1.6605778811026237E-22</v>
      </c>
    </row>
    <row r="55" spans="2:33" x14ac:dyDescent="0.2">
      <c r="B55" s="1">
        <v>-368.81081999999998</v>
      </c>
      <c r="C55" s="1">
        <v>-369.13006000000001</v>
      </c>
      <c r="G55">
        <v>0.99</v>
      </c>
      <c r="H55">
        <v>-360.95007156299999</v>
      </c>
      <c r="I55">
        <v>33.402746100000002</v>
      </c>
      <c r="J55">
        <v>3.237927</v>
      </c>
      <c r="K55">
        <f>K$54*(G55/G$54)^3</f>
        <v>6925.5628237277824</v>
      </c>
      <c r="L55">
        <f>K55^(1/3)</f>
        <v>19.061263766015788</v>
      </c>
      <c r="M55" s="4">
        <f t="shared" ref="M55" si="20">K55*(10^-24)</f>
        <v>6.9255628237277833E-21</v>
      </c>
      <c r="N55" s="3">
        <f t="shared" ref="N55:N58" si="21">$U$55/M55</f>
        <v>1.4794126899405207</v>
      </c>
      <c r="T55" t="s">
        <v>19</v>
      </c>
      <c r="U55">
        <f>U54*T51</f>
        <v>1.0245765526403187E-20</v>
      </c>
    </row>
    <row r="56" spans="2:33" x14ac:dyDescent="0.2">
      <c r="B56" s="1">
        <v>-368.62454000000002</v>
      </c>
      <c r="C56" s="1">
        <v>-369.40935000000002</v>
      </c>
      <c r="G56">
        <v>1</v>
      </c>
      <c r="H56">
        <v>-359.95277783934802</v>
      </c>
      <c r="I56">
        <v>33.3999381503018</v>
      </c>
      <c r="J56">
        <v>1.4960522152917499</v>
      </c>
      <c r="K56">
        <f t="shared" ref="K56:K58" si="22">K$54*(G56/G$54)^3</f>
        <v>7137.5553553366381</v>
      </c>
      <c r="L56">
        <f>K56^(1/3)</f>
        <v>19.253801783854335</v>
      </c>
      <c r="M56" s="4">
        <f>K56*(10^-24)</f>
        <v>7.1375553553366392E-21</v>
      </c>
      <c r="N56" s="3">
        <f t="shared" si="21"/>
        <v>1.4354726536365967</v>
      </c>
    </row>
    <row r="57" spans="2:33" x14ac:dyDescent="0.2">
      <c r="B57" s="1">
        <v>-368.39792999999997</v>
      </c>
      <c r="C57" s="1">
        <v>-369.61599999999999</v>
      </c>
      <c r="G57">
        <v>1.01</v>
      </c>
      <c r="H57">
        <v>-358.40217674981898</v>
      </c>
      <c r="I57">
        <v>33.400094475062801</v>
      </c>
      <c r="J57">
        <v>0.46205975716440401</v>
      </c>
      <c r="K57">
        <f t="shared" si="22"/>
        <v>7353.8304201586907</v>
      </c>
      <c r="L57">
        <f>K57^(1/3)</f>
        <v>19.446339801692883</v>
      </c>
      <c r="M57" s="4">
        <f t="shared" ref="M57" si="23">K57*(10^-24)</f>
        <v>7.353830420158692E-21</v>
      </c>
      <c r="N57" s="3">
        <f t="shared" si="21"/>
        <v>1.3932556152392332</v>
      </c>
      <c r="O57">
        <f>(N57-N58)/(J57-J58)*(0-J58)+N58</f>
        <v>1.3755852140966309</v>
      </c>
      <c r="P57">
        <f>(K57-K58)/(J57-J58)*(0-J58)+K58</f>
        <v>7449.8955140065445</v>
      </c>
      <c r="Q57">
        <f>P57^(1/3)</f>
        <v>19.530651347063287</v>
      </c>
      <c r="R57">
        <f>(H57-H58)/(J57-J58)*(0-J58)+H58</f>
        <v>-357.57074664948448</v>
      </c>
      <c r="AE57" t="s">
        <v>56</v>
      </c>
      <c r="AF57" t="s">
        <v>57</v>
      </c>
      <c r="AG57" t="s">
        <v>81</v>
      </c>
    </row>
    <row r="58" spans="2:33" x14ac:dyDescent="0.2">
      <c r="B58" s="1">
        <v>-368.13139000000001</v>
      </c>
      <c r="C58" s="1">
        <v>-369.72863999999998</v>
      </c>
      <c r="G58">
        <v>1.02</v>
      </c>
      <c r="H58">
        <v>-356.49291059717598</v>
      </c>
      <c r="I58">
        <v>33.400113264301702</v>
      </c>
      <c r="J58">
        <v>-0.59899763599171896</v>
      </c>
      <c r="K58">
        <f t="shared" si="22"/>
        <v>7574.4308435260828</v>
      </c>
      <c r="L58">
        <f>K58^(1/3)</f>
        <v>19.638877819531423</v>
      </c>
      <c r="M58" s="4">
        <f>K58*(10^-24)</f>
        <v>7.5744308435260837E-21</v>
      </c>
      <c r="N58" s="3">
        <f t="shared" si="21"/>
        <v>1.3526779421532789</v>
      </c>
      <c r="T58" t="s">
        <v>72</v>
      </c>
      <c r="V58" s="8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3" x14ac:dyDescent="0.2">
      <c r="B59" s="1">
        <v>-367.84258999999997</v>
      </c>
      <c r="C59" s="1">
        <v>-369.73725000000002</v>
      </c>
      <c r="I59">
        <f>AVERAGE(I54:I58)</f>
        <v>33.400377049564881</v>
      </c>
    </row>
    <row r="60" spans="2:33" x14ac:dyDescent="0.2">
      <c r="B60" s="1">
        <v>-367.56252000000001</v>
      </c>
      <c r="C60" s="1">
        <v>-369.64742999999999</v>
      </c>
      <c r="G60" t="s">
        <v>22</v>
      </c>
      <c r="T60">
        <v>1300</v>
      </c>
      <c r="U60">
        <f>-P57*(2*0.00000291*P57-0.0478)</f>
        <v>33.089516322354477</v>
      </c>
      <c r="V60" t="s">
        <v>74</v>
      </c>
      <c r="X60">
        <v>1300</v>
      </c>
      <c r="Y60">
        <v>1.3755852140966309</v>
      </c>
      <c r="Z60">
        <v>7449.8955140065445</v>
      </c>
      <c r="AA60">
        <v>19.530651347063287</v>
      </c>
      <c r="AB60">
        <v>-357.57074664948448</v>
      </c>
      <c r="AC60">
        <v>33.400377049564881</v>
      </c>
      <c r="AD60">
        <f>AB60+AC60</f>
        <v>-324.17036959991958</v>
      </c>
      <c r="AE60">
        <f>(AD60-AD61)/(X60-X61)</f>
        <v>6.5741373269228798E-2</v>
      </c>
      <c r="AF60">
        <f>AE60*(1.602*10^-19)*(6.022*10^23)/100</f>
        <v>63.422306882332776</v>
      </c>
      <c r="AG60">
        <f>AF60/$T$51</f>
        <v>1.0279142120313254</v>
      </c>
    </row>
    <row r="61" spans="2:33" x14ac:dyDescent="0.2">
      <c r="B61" s="1">
        <v>-367.33276000000001</v>
      </c>
      <c r="C61" s="1">
        <v>-369.47834</v>
      </c>
      <c r="T61">
        <v>1200</v>
      </c>
      <c r="U61">
        <f>-P66*(2*0.00000363*P66-0.0578)</f>
        <v>37.793820752665049</v>
      </c>
      <c r="V61" t="s">
        <v>74</v>
      </c>
      <c r="X61">
        <v>1200</v>
      </c>
      <c r="Y61">
        <v>1.414954227755773</v>
      </c>
      <c r="Z61">
        <v>7242.669879137502</v>
      </c>
      <c r="AA61">
        <v>19.347858246469062</v>
      </c>
      <c r="AB61">
        <v>-361.57687750684244</v>
      </c>
      <c r="AC61">
        <v>30.832370579999996</v>
      </c>
      <c r="AD61">
        <f t="shared" ref="AD61:AD63" si="24">AB61+AC61</f>
        <v>-330.74450692684246</v>
      </c>
      <c r="AE61">
        <f t="shared" ref="AE61:AE62" si="25">(AD61-AD62)/(X61-X62)</f>
        <v>6.4807420394153603E-2</v>
      </c>
      <c r="AF61">
        <f>AE61*(1.602*10^-19)*(6.022*10^23)/100</f>
        <v>62.521299755297598</v>
      </c>
      <c r="AG61">
        <f>AF61/$T$51</f>
        <v>1.0133111791782432</v>
      </c>
    </row>
    <row r="62" spans="2:33" x14ac:dyDescent="0.2">
      <c r="B62" s="1">
        <v>-367.19745</v>
      </c>
      <c r="C62" s="1">
        <v>-369.25590999999997</v>
      </c>
      <c r="G62" t="s">
        <v>9</v>
      </c>
      <c r="K62" t="s">
        <v>1</v>
      </c>
      <c r="L62" t="s">
        <v>4</v>
      </c>
      <c r="M62" t="s">
        <v>17</v>
      </c>
      <c r="N62" t="s">
        <v>20</v>
      </c>
      <c r="O62" t="s">
        <v>46</v>
      </c>
      <c r="P62" t="s">
        <v>47</v>
      </c>
      <c r="Q62" t="s">
        <v>48</v>
      </c>
      <c r="R62" t="s">
        <v>75</v>
      </c>
      <c r="T62">
        <v>1100</v>
      </c>
      <c r="U62">
        <f>-P76*(2*0.00000399*P76-0.0624)</f>
        <v>41.03069377506381</v>
      </c>
      <c r="V62" t="s">
        <v>74</v>
      </c>
      <c r="X62">
        <v>1100</v>
      </c>
      <c r="Y62">
        <v>1.444326251883467</v>
      </c>
      <c r="Z62">
        <v>7094.8403995905928</v>
      </c>
      <c r="AA62">
        <v>19.215316553837948</v>
      </c>
      <c r="AB62">
        <v>-365.60551090153439</v>
      </c>
      <c r="AC62">
        <v>28.380261935276554</v>
      </c>
      <c r="AD62">
        <f t="shared" si="24"/>
        <v>-337.22524896625782</v>
      </c>
      <c r="AE62">
        <f t="shared" si="25"/>
        <v>7.47278195030492E-2</v>
      </c>
      <c r="AF62">
        <f t="shared" ref="AF62" si="26">AE62*(1.602*10^-19)*(6.022*10^23)/100</f>
        <v>72.091750833387437</v>
      </c>
      <c r="AG62">
        <f>AF62/$T$51</f>
        <v>1.1684238384665713</v>
      </c>
    </row>
    <row r="63" spans="2:33" x14ac:dyDescent="0.2">
      <c r="B63" s="1">
        <v>-367.18770000000001</v>
      </c>
      <c r="C63" s="1">
        <v>-369.00556</v>
      </c>
      <c r="G63">
        <v>0.97</v>
      </c>
      <c r="H63">
        <v>-366.97332789199999</v>
      </c>
      <c r="I63">
        <v>30.827957399999999</v>
      </c>
      <c r="J63">
        <v>5.6993169999999997</v>
      </c>
      <c r="K63">
        <f>K$54*(G63/G$54)^3</f>
        <v>6514.254058821155</v>
      </c>
      <c r="L63">
        <f t="shared" ref="L63:L68" si="27">K63^(1/3)</f>
        <v>18.676187730338704</v>
      </c>
      <c r="M63" s="4">
        <f t="shared" ref="M63" si="28">K63*(10^-24)</f>
        <v>6.5142540588211555E-21</v>
      </c>
      <c r="N63" s="3">
        <f t="shared" ref="N63" si="29">$U$55/M63</f>
        <v>1.5728225263994846</v>
      </c>
      <c r="T63">
        <v>1000</v>
      </c>
      <c r="U63">
        <f>-P87*(2*0.0000053*P87-0.0798)</f>
        <v>48.412970612725871</v>
      </c>
      <c r="V63" t="s">
        <v>74</v>
      </c>
      <c r="X63">
        <v>1000</v>
      </c>
      <c r="Y63">
        <v>1.4932364293102007</v>
      </c>
      <c r="Z63">
        <v>6862.7911203305621</v>
      </c>
      <c r="AA63">
        <v>19.003499928039147</v>
      </c>
      <c r="AB63">
        <v>-370.39040682760719</v>
      </c>
      <c r="AC63">
        <v>25.692375911044461</v>
      </c>
      <c r="AD63">
        <f t="shared" si="24"/>
        <v>-344.69803091656274</v>
      </c>
    </row>
    <row r="64" spans="2:33" x14ac:dyDescent="0.2">
      <c r="B64" s="1">
        <v>-367.31357000000003</v>
      </c>
      <c r="C64" s="1">
        <v>-368.74644999999998</v>
      </c>
      <c r="G64">
        <v>0.98</v>
      </c>
      <c r="H64">
        <v>-365.71036147699999</v>
      </c>
      <c r="I64">
        <v>30.832072499999999</v>
      </c>
      <c r="J64">
        <v>3.6314739999999999</v>
      </c>
      <c r="K64">
        <v>6717.81</v>
      </c>
      <c r="L64">
        <f t="shared" si="27"/>
        <v>18.868725748177248</v>
      </c>
      <c r="M64" s="4">
        <f>K64*(10^-24)</f>
        <v>6.717810000000001E-21</v>
      </c>
      <c r="N64" s="3">
        <f>$U$55/M64</f>
        <v>1.5251645292741511</v>
      </c>
    </row>
    <row r="65" spans="2:26" x14ac:dyDescent="0.2">
      <c r="B65" s="1">
        <v>-367.54853000000003</v>
      </c>
      <c r="C65" s="1">
        <v>-368.48876999999999</v>
      </c>
      <c r="G65">
        <v>0.99</v>
      </c>
      <c r="H65">
        <v>-364.047922626</v>
      </c>
      <c r="I65">
        <v>30.829866299999999</v>
      </c>
      <c r="J65">
        <v>1.987058</v>
      </c>
      <c r="K65">
        <f>K$54*(G65/G$54)^3</f>
        <v>6925.5628237277824</v>
      </c>
      <c r="L65">
        <f t="shared" si="27"/>
        <v>19.061263766015788</v>
      </c>
      <c r="M65" s="4">
        <f t="shared" ref="M65" si="30">K65*(10^-24)</f>
        <v>6.9255628237277833E-21</v>
      </c>
      <c r="N65" s="3">
        <f t="shared" ref="N65:N68" si="31">$U$55/M65</f>
        <v>1.4794126899405207</v>
      </c>
      <c r="T65" t="s">
        <v>85</v>
      </c>
      <c r="U65" t="s">
        <v>86</v>
      </c>
      <c r="V65" t="s">
        <v>87</v>
      </c>
      <c r="W65" t="s">
        <v>88</v>
      </c>
      <c r="Z65" t="s">
        <v>79</v>
      </c>
    </row>
    <row r="66" spans="2:26" x14ac:dyDescent="0.2">
      <c r="B66" s="1">
        <v>-367.84431999999998</v>
      </c>
      <c r="C66" s="1">
        <v>-368.23090000000002</v>
      </c>
      <c r="G66">
        <v>1</v>
      </c>
      <c r="H66">
        <v>-362.17080616300001</v>
      </c>
      <c r="I66">
        <v>30.8319893</v>
      </c>
      <c r="J66">
        <v>0.55206699999999997</v>
      </c>
      <c r="K66">
        <f t="shared" ref="K66:K68" si="32">K$54*(G66/G$54)^3</f>
        <v>7137.5553553366381</v>
      </c>
      <c r="L66">
        <f t="shared" si="27"/>
        <v>19.253801783854335</v>
      </c>
      <c r="M66" s="4">
        <f>K66*(10^-24)</f>
        <v>7.1375553553366392E-21</v>
      </c>
      <c r="N66" s="3">
        <f t="shared" si="31"/>
        <v>1.4354726536365967</v>
      </c>
      <c r="O66">
        <f>(N66-N67)/(J66-J67)*(0-J67)+N67</f>
        <v>1.414954227755773</v>
      </c>
      <c r="P66">
        <f>(K66-K67)/(J66-J67)*(0-J67)+K67</f>
        <v>7242.669879137502</v>
      </c>
      <c r="Q66">
        <f>P66^(1/3)</f>
        <v>19.347858246469062</v>
      </c>
      <c r="R66">
        <f>(H66-H67)/(J66-J67)*(0-J67)+H67</f>
        <v>-361.57687750684244</v>
      </c>
      <c r="T66">
        <v>1300</v>
      </c>
      <c r="U66">
        <f>1/U60</f>
        <v>3.022105219847001E-2</v>
      </c>
      <c r="V66">
        <f>U66/100</f>
        <v>3.0221052198470011E-4</v>
      </c>
      <c r="W66">
        <f>V66/(10^6)</f>
        <v>3.0221052198470012E-10</v>
      </c>
      <c r="X66">
        <f>W66/(10^-11)</f>
        <v>30.221052198470012</v>
      </c>
      <c r="Z66">
        <f>Z60/200</f>
        <v>37.249477570032724</v>
      </c>
    </row>
    <row r="67" spans="2:26" x14ac:dyDescent="0.2">
      <c r="B67" s="1">
        <v>-368.14931000000001</v>
      </c>
      <c r="C67" s="1">
        <v>-367.96805999999998</v>
      </c>
      <c r="G67">
        <v>1.01</v>
      </c>
      <c r="H67">
        <v>-360.948787036</v>
      </c>
      <c r="I67">
        <v>30.835530200000001</v>
      </c>
      <c r="J67">
        <v>-0.58382100000000103</v>
      </c>
      <c r="K67">
        <f t="shared" si="32"/>
        <v>7353.8304201586907</v>
      </c>
      <c r="L67">
        <f t="shared" si="27"/>
        <v>19.446339801692883</v>
      </c>
      <c r="M67" s="4">
        <f t="shared" ref="M67" si="33">K67*(10^-24)</f>
        <v>7.353830420158692E-21</v>
      </c>
      <c r="N67" s="3">
        <f t="shared" si="31"/>
        <v>1.3932556152392332</v>
      </c>
      <c r="T67">
        <v>1200</v>
      </c>
      <c r="U67">
        <f t="shared" ref="U67:U69" si="34">1/U61</f>
        <v>2.6459351822201903E-2</v>
      </c>
      <c r="V67">
        <f t="shared" ref="V67:V69" si="35">U67/100</f>
        <v>2.6459351822201904E-4</v>
      </c>
      <c r="W67">
        <f t="shared" ref="W67:W69" si="36">V67/(10^6)</f>
        <v>2.6459351822201904E-10</v>
      </c>
      <c r="X67">
        <f t="shared" ref="X67:X69" si="37">W67/(10^-11)</f>
        <v>26.459351822201906</v>
      </c>
      <c r="Z67">
        <f t="shared" ref="Z67:Z69" si="38">Z61/200</f>
        <v>36.213349395687509</v>
      </c>
    </row>
    <row r="68" spans="2:26" x14ac:dyDescent="0.2">
      <c r="B68" s="1">
        <v>-368.42329999999998</v>
      </c>
      <c r="C68" s="1">
        <v>-367.69837999999999</v>
      </c>
      <c r="G68">
        <v>1.02</v>
      </c>
      <c r="H68">
        <v>-359.27765321099997</v>
      </c>
      <c r="I68">
        <v>30.832394600000001</v>
      </c>
      <c r="J68">
        <v>-1.386765</v>
      </c>
      <c r="K68">
        <f t="shared" si="32"/>
        <v>7574.4308435260828</v>
      </c>
      <c r="L68">
        <f t="shared" si="27"/>
        <v>19.638877819531423</v>
      </c>
      <c r="M68" s="4">
        <f>K68*(10^-24)</f>
        <v>7.5744308435260837E-21</v>
      </c>
      <c r="N68" s="3">
        <f t="shared" si="31"/>
        <v>1.3526779421532789</v>
      </c>
      <c r="T68">
        <v>1100</v>
      </c>
      <c r="U68">
        <f t="shared" si="34"/>
        <v>2.4371998325988454E-2</v>
      </c>
      <c r="V68">
        <f t="shared" si="35"/>
        <v>2.4371998325988453E-4</v>
      </c>
      <c r="W68">
        <f t="shared" si="36"/>
        <v>2.4371998325988454E-10</v>
      </c>
      <c r="X68">
        <f t="shared" si="37"/>
        <v>24.371998325988457</v>
      </c>
      <c r="Z68">
        <f t="shared" si="38"/>
        <v>35.474201997952967</v>
      </c>
    </row>
    <row r="69" spans="2:26" x14ac:dyDescent="0.2">
      <c r="B69" s="1">
        <v>-368.6386</v>
      </c>
      <c r="C69" s="1">
        <v>-367.43250999999998</v>
      </c>
      <c r="I69">
        <f>AVERAGE(I64:I68)</f>
        <v>30.832370579999996</v>
      </c>
      <c r="T69">
        <v>1000</v>
      </c>
      <c r="U69">
        <f t="shared" si="34"/>
        <v>2.0655621568843353E-2</v>
      </c>
      <c r="V69">
        <f t="shared" si="35"/>
        <v>2.0655621568843352E-4</v>
      </c>
      <c r="W69">
        <f t="shared" si="36"/>
        <v>2.0655621568843353E-10</v>
      </c>
      <c r="X69">
        <f t="shared" si="37"/>
        <v>20.655621568843355</v>
      </c>
      <c r="Z69">
        <f t="shared" si="38"/>
        <v>34.313955601652808</v>
      </c>
    </row>
    <row r="70" spans="2:26" x14ac:dyDescent="0.2">
      <c r="B70" s="1">
        <v>-368.78230000000002</v>
      </c>
      <c r="C70" s="1">
        <v>-367.19017000000002</v>
      </c>
      <c r="G70" t="s">
        <v>11</v>
      </c>
    </row>
    <row r="71" spans="2:26" x14ac:dyDescent="0.2">
      <c r="B71" s="1">
        <v>-368.85282999999998</v>
      </c>
      <c r="C71" s="1">
        <v>-367.00053000000003</v>
      </c>
    </row>
    <row r="72" spans="2:26" x14ac:dyDescent="0.2">
      <c r="B72" s="1">
        <v>-368.86219</v>
      </c>
      <c r="C72" s="1">
        <v>-366.89346999999998</v>
      </c>
      <c r="G72" t="s">
        <v>9</v>
      </c>
      <c r="K72" t="s">
        <v>1</v>
      </c>
      <c r="L72" t="s">
        <v>4</v>
      </c>
      <c r="M72" t="s">
        <v>17</v>
      </c>
      <c r="N72" t="s">
        <v>20</v>
      </c>
      <c r="O72" t="s">
        <v>46</v>
      </c>
      <c r="P72" t="s">
        <v>47</v>
      </c>
      <c r="Q72" t="s">
        <v>48</v>
      </c>
      <c r="R72" t="s">
        <v>75</v>
      </c>
    </row>
    <row r="73" spans="2:26" x14ac:dyDescent="0.2">
      <c r="B73" s="1">
        <v>-368.83026999999998</v>
      </c>
      <c r="C73" s="1">
        <v>-366.89060000000001</v>
      </c>
      <c r="G73">
        <v>0.96</v>
      </c>
      <c r="H73">
        <v>-370.84264325700002</v>
      </c>
      <c r="I73">
        <v>28.2621027</v>
      </c>
      <c r="J73">
        <v>6.927111</v>
      </c>
      <c r="K73">
        <f>K$54*(G73/G$54)^3</f>
        <v>6314.8521748591147</v>
      </c>
      <c r="L73">
        <f t="shared" ref="L73:L79" si="39">K73^(1/3)</f>
        <v>18.48364971250016</v>
      </c>
      <c r="M73" s="4">
        <f t="shared" ref="M73" si="40">K73*(10^-24)</f>
        <v>6.3148521748591153E-21</v>
      </c>
      <c r="N73" s="3">
        <f t="shared" ref="N73" si="41">$U$55/M73</f>
        <v>1.6224869945798486</v>
      </c>
    </row>
    <row r="74" spans="2:26" x14ac:dyDescent="0.2">
      <c r="B74" s="1">
        <v>-368.77767999999998</v>
      </c>
      <c r="C74" s="1">
        <v>-367.00027</v>
      </c>
      <c r="G74">
        <v>0.97</v>
      </c>
      <c r="H74">
        <v>-369.49403491999999</v>
      </c>
      <c r="I74">
        <v>28.262220299999999</v>
      </c>
      <c r="J74">
        <v>4.5051019999999999</v>
      </c>
      <c r="K74">
        <f>K$54*(G74/G$54)^3</f>
        <v>6514.254058821155</v>
      </c>
      <c r="L74">
        <f t="shared" si="39"/>
        <v>18.676187730338704</v>
      </c>
      <c r="M74" s="4">
        <f t="shared" ref="M74" si="42">K74*(10^-24)</f>
        <v>6.5142540588211555E-21</v>
      </c>
      <c r="N74" s="3">
        <f t="shared" ref="N74" si="43">$U$55/M74</f>
        <v>1.5728225263994846</v>
      </c>
    </row>
    <row r="75" spans="2:26" x14ac:dyDescent="0.2">
      <c r="B75" s="1">
        <v>-368.72217000000001</v>
      </c>
      <c r="C75" s="1">
        <v>-367.21402999999998</v>
      </c>
      <c r="G75">
        <v>0.98</v>
      </c>
      <c r="H75">
        <v>-368.23001822700002</v>
      </c>
      <c r="I75">
        <v>28.260574999999999</v>
      </c>
      <c r="J75">
        <v>2.538904</v>
      </c>
      <c r="K75">
        <v>6717.81</v>
      </c>
      <c r="L75">
        <f t="shared" si="39"/>
        <v>18.868725748177248</v>
      </c>
      <c r="M75" s="4">
        <f>K75*(10^-24)</f>
        <v>6.717810000000001E-21</v>
      </c>
      <c r="N75" s="3">
        <f>$U$55/M75</f>
        <v>1.5251645292741511</v>
      </c>
    </row>
    <row r="76" spans="2:26" x14ac:dyDescent="0.2">
      <c r="B76" s="1">
        <v>-368.67191000000003</v>
      </c>
      <c r="C76" s="1">
        <v>-367.50945000000002</v>
      </c>
      <c r="G76">
        <v>0.99</v>
      </c>
      <c r="H76">
        <v>-366.89580506282101</v>
      </c>
      <c r="I76">
        <v>28.849935963280501</v>
      </c>
      <c r="J76">
        <v>1.0683936637101501</v>
      </c>
      <c r="K76">
        <f>K$54*(G76/G$54)^3</f>
        <v>6925.5628237277824</v>
      </c>
      <c r="L76">
        <f t="shared" si="39"/>
        <v>19.061263766015788</v>
      </c>
      <c r="M76" s="4">
        <f t="shared" ref="M76" si="44">K76*(10^-24)</f>
        <v>6.9255628237277833E-21</v>
      </c>
      <c r="N76" s="3">
        <f t="shared" ref="N76:N79" si="45">$U$55/M76</f>
        <v>1.4794126899405207</v>
      </c>
      <c r="O76">
        <f>(N76-N77)/(J76-J77)*(0-J77)+N77</f>
        <v>1.444326251883467</v>
      </c>
      <c r="P76">
        <f>(K76-K77)/(J76-J77)*(0-J77)+K77</f>
        <v>7094.8403995905928</v>
      </c>
      <c r="Q76">
        <f>P76^(1/3)</f>
        <v>19.215316553837948</v>
      </c>
      <c r="R76">
        <f>(H76-H77)/(J76-J77)*(0-J77)+H77</f>
        <v>-365.60551090153439</v>
      </c>
    </row>
    <row r="77" spans="2:26" x14ac:dyDescent="0.2">
      <c r="B77" s="1">
        <v>-368.62545</v>
      </c>
      <c r="C77" s="1">
        <v>-367.85390999999998</v>
      </c>
      <c r="G77">
        <v>1</v>
      </c>
      <c r="H77">
        <v>-365.27992224799999</v>
      </c>
      <c r="I77">
        <v>28.2642746</v>
      </c>
      <c r="J77">
        <v>-0.26959499999999997</v>
      </c>
      <c r="K77">
        <f t="shared" ref="K77:K79" si="46">K$54*(G77/G$54)^3</f>
        <v>7137.5553553366381</v>
      </c>
      <c r="L77">
        <f t="shared" si="39"/>
        <v>19.253801783854335</v>
      </c>
      <c r="M77" s="4">
        <f>K77*(10^-24)</f>
        <v>7.1375553553366392E-21</v>
      </c>
      <c r="N77" s="3">
        <f t="shared" si="45"/>
        <v>1.4354726536365967</v>
      </c>
    </row>
    <row r="78" spans="2:26" x14ac:dyDescent="0.2">
      <c r="B78" s="1">
        <v>-368.58285000000001</v>
      </c>
      <c r="C78" s="1">
        <v>-368.21435000000002</v>
      </c>
      <c r="G78">
        <v>1.01</v>
      </c>
      <c r="H78">
        <v>-363.62481079125001</v>
      </c>
      <c r="I78">
        <v>28.264324000000027</v>
      </c>
      <c r="J78">
        <v>-1.4434825</v>
      </c>
      <c r="K78">
        <f t="shared" si="46"/>
        <v>7353.8304201586907</v>
      </c>
      <c r="L78">
        <f t="shared" si="39"/>
        <v>19.446339801692883</v>
      </c>
      <c r="M78" s="4">
        <f t="shared" ref="M78" si="47">K78*(10^-24)</f>
        <v>7.353830420158692E-21</v>
      </c>
      <c r="N78" s="3">
        <f t="shared" si="45"/>
        <v>1.3932556152392332</v>
      </c>
    </row>
    <row r="79" spans="2:26" x14ac:dyDescent="0.2">
      <c r="B79" s="1">
        <v>-368.55286000000001</v>
      </c>
      <c r="C79" s="1">
        <v>-368.56272999999999</v>
      </c>
      <c r="G79">
        <v>1.02</v>
      </c>
      <c r="H79">
        <v>-362.36767885391873</v>
      </c>
      <c r="I79">
        <v>28.262200113102224</v>
      </c>
      <c r="J79">
        <v>-2.4709454381083376</v>
      </c>
      <c r="K79">
        <f t="shared" si="46"/>
        <v>7574.4308435260828</v>
      </c>
      <c r="L79">
        <f t="shared" si="39"/>
        <v>19.638877819531423</v>
      </c>
      <c r="M79" s="4">
        <f>K79*(10^-24)</f>
        <v>7.5744308435260837E-21</v>
      </c>
      <c r="N79" s="3">
        <f t="shared" si="45"/>
        <v>1.3526779421532789</v>
      </c>
    </row>
    <row r="80" spans="2:26" x14ac:dyDescent="0.2">
      <c r="B80" s="1">
        <v>-368.54906</v>
      </c>
      <c r="C80" s="1">
        <v>-368.87135999999998</v>
      </c>
      <c r="I80">
        <f>AVERAGE(I75:I79)</f>
        <v>28.380261935276554</v>
      </c>
    </row>
    <row r="81" spans="2:18" x14ac:dyDescent="0.2">
      <c r="B81" s="1">
        <v>-368.58233000000001</v>
      </c>
      <c r="C81" s="1">
        <v>-369.11867000000001</v>
      </c>
      <c r="G81" t="s">
        <v>8</v>
      </c>
    </row>
    <row r="82" spans="2:18" x14ac:dyDescent="0.2">
      <c r="B82" s="1">
        <v>-368.65616999999997</v>
      </c>
      <c r="C82" s="1">
        <v>-369.28377999999998</v>
      </c>
    </row>
    <row r="83" spans="2:18" x14ac:dyDescent="0.2">
      <c r="B83" s="1">
        <v>-368.76326</v>
      </c>
      <c r="C83" s="1">
        <v>-369.35219999999998</v>
      </c>
      <c r="G83" t="s">
        <v>9</v>
      </c>
      <c r="K83" t="s">
        <v>1</v>
      </c>
      <c r="L83" t="s">
        <v>4</v>
      </c>
      <c r="M83" t="s">
        <v>17</v>
      </c>
      <c r="N83" t="s">
        <v>20</v>
      </c>
      <c r="O83" t="s">
        <v>46</v>
      </c>
      <c r="P83" t="s">
        <v>47</v>
      </c>
      <c r="Q83" t="s">
        <v>48</v>
      </c>
      <c r="R83" t="s">
        <v>75</v>
      </c>
    </row>
    <row r="84" spans="2:18" x14ac:dyDescent="0.2">
      <c r="B84" s="1">
        <v>-368.88731999999999</v>
      </c>
      <c r="C84" s="1">
        <v>-369.31758000000002</v>
      </c>
      <c r="G84">
        <v>0.95</v>
      </c>
      <c r="H84">
        <v>-375.18356602099999</v>
      </c>
      <c r="I84">
        <v>25.6886495</v>
      </c>
      <c r="J84">
        <v>8.0757259999999995</v>
      </c>
      <c r="K84">
        <f t="shared" ref="K84:K85" si="48">K$54*(G84/G$54)^3</f>
        <v>6119.5615227817489</v>
      </c>
      <c r="L84">
        <f t="shared" ref="L84:L85" si="49">K84^(1/3)</f>
        <v>18.291111694661616</v>
      </c>
      <c r="M84" s="4">
        <f t="shared" ref="M84:M85" si="50">K84*(10^-24)</f>
        <v>6.1195615227817497E-21</v>
      </c>
      <c r="N84" s="3">
        <f t="shared" ref="N84:N85" si="51">$U$55/M84</f>
        <v>1.6742646492335291</v>
      </c>
    </row>
    <row r="85" spans="2:18" x14ac:dyDescent="0.2">
      <c r="B85" s="1">
        <v>-369.01434</v>
      </c>
      <c r="C85" s="1">
        <v>-369.19583999999998</v>
      </c>
      <c r="G85">
        <v>0.96</v>
      </c>
      <c r="H85">
        <v>-373.76273934789998</v>
      </c>
      <c r="I85">
        <v>25.690499310035499</v>
      </c>
      <c r="J85">
        <v>5.3978600501773997</v>
      </c>
      <c r="K85">
        <f t="shared" si="48"/>
        <v>6314.8521748591147</v>
      </c>
      <c r="L85">
        <f t="shared" si="49"/>
        <v>18.48364971250016</v>
      </c>
      <c r="M85" s="4">
        <f t="shared" si="50"/>
        <v>6.3148521748591153E-21</v>
      </c>
      <c r="N85" s="3">
        <f t="shared" si="51"/>
        <v>1.6224869945798486</v>
      </c>
    </row>
    <row r="86" spans="2:18" x14ac:dyDescent="0.2">
      <c r="B86" s="1">
        <v>-369.12925999999999</v>
      </c>
      <c r="C86" s="1">
        <v>-369.02346999999997</v>
      </c>
      <c r="G86">
        <v>0.97</v>
      </c>
      <c r="H86">
        <v>-372.60365534300001</v>
      </c>
      <c r="I86">
        <v>25.6892915</v>
      </c>
      <c r="J86">
        <v>2.9979019999999998</v>
      </c>
      <c r="K86">
        <f>K$54*(G86/G$54)^3</f>
        <v>6514.254058821155</v>
      </c>
      <c r="L86">
        <f t="shared" ref="L86:L91" si="52">K86^(1/3)</f>
        <v>18.676187730338704</v>
      </c>
      <c r="M86" s="4">
        <f t="shared" ref="M86" si="53">K86*(10^-24)</f>
        <v>6.5142540588211555E-21</v>
      </c>
      <c r="N86" s="3">
        <f t="shared" ref="N86" si="54">$U$55/M86</f>
        <v>1.5728225263994846</v>
      </c>
    </row>
    <row r="87" spans="2:18" x14ac:dyDescent="0.2">
      <c r="B87" s="1">
        <v>-369.21753000000001</v>
      </c>
      <c r="C87" s="1">
        <v>-368.84521000000001</v>
      </c>
      <c r="G87">
        <v>0.98</v>
      </c>
      <c r="H87">
        <v>-371.284621528</v>
      </c>
      <c r="I87">
        <v>25.690351799999998</v>
      </c>
      <c r="J87">
        <v>0.93419399999999997</v>
      </c>
      <c r="K87">
        <v>6717.81</v>
      </c>
      <c r="L87">
        <f t="shared" si="52"/>
        <v>18.868725748177248</v>
      </c>
      <c r="M87" s="4">
        <f>K87*(10^-24)</f>
        <v>6.717810000000001E-21</v>
      </c>
      <c r="N87" s="3">
        <f>$U$55/M87</f>
        <v>1.5251645292741511</v>
      </c>
      <c r="O87">
        <f>(N87-N88)/(J87-J88)*(0-J88)+N88</f>
        <v>1.4932364293102007</v>
      </c>
      <c r="P87">
        <f>(K87-K88)/(J87-J88)*(0-J88)+K88</f>
        <v>6862.7911203305621</v>
      </c>
      <c r="Q87">
        <f>P87^(1/3)</f>
        <v>19.003499928039147</v>
      </c>
      <c r="R87">
        <f>(H87-H88)/(J87-J88)*(0-J88)+H88</f>
        <v>-370.39040682760719</v>
      </c>
    </row>
    <row r="88" spans="2:18" x14ac:dyDescent="0.2">
      <c r="B88" s="1">
        <v>-369.26465000000002</v>
      </c>
      <c r="C88" s="1">
        <v>-368.71593999999999</v>
      </c>
      <c r="G88">
        <v>0.99</v>
      </c>
      <c r="H88">
        <v>-370.00324345199999</v>
      </c>
      <c r="I88">
        <v>25.6938484</v>
      </c>
      <c r="J88">
        <v>-0.40447300000000003</v>
      </c>
      <c r="K88">
        <f>K$54*(G88/G$54)^3</f>
        <v>6925.5628237277824</v>
      </c>
      <c r="L88">
        <f t="shared" si="52"/>
        <v>19.061263766015788</v>
      </c>
      <c r="M88" s="4">
        <f t="shared" ref="M88" si="55">K88*(10^-24)</f>
        <v>6.9255628237277833E-21</v>
      </c>
      <c r="N88" s="3">
        <f t="shared" ref="N88:N91" si="56">$U$55/M88</f>
        <v>1.4794126899405207</v>
      </c>
    </row>
    <row r="89" spans="2:18" x14ac:dyDescent="0.2">
      <c r="B89" s="1">
        <v>-369.26218999999998</v>
      </c>
      <c r="C89" s="1">
        <v>-368.67185999999998</v>
      </c>
      <c r="G89">
        <v>1</v>
      </c>
      <c r="H89">
        <v>-368.27463483100001</v>
      </c>
      <c r="I89">
        <v>25.694544799999999</v>
      </c>
      <c r="J89">
        <v>-1.695641</v>
      </c>
      <c r="K89">
        <f t="shared" ref="K89:K91" si="57">K$54*(G89/G$54)^3</f>
        <v>7137.5553553366381</v>
      </c>
      <c r="L89">
        <f t="shared" si="52"/>
        <v>19.253801783854335</v>
      </c>
      <c r="M89" s="4">
        <f>K89*(10^-24)</f>
        <v>7.1375553553366392E-21</v>
      </c>
      <c r="N89" s="3">
        <f t="shared" si="56"/>
        <v>1.4354726536365967</v>
      </c>
    </row>
    <row r="90" spans="2:18" x14ac:dyDescent="0.2">
      <c r="B90" s="1">
        <v>-369.20539000000002</v>
      </c>
      <c r="C90" s="1">
        <v>-368.71947</v>
      </c>
      <c r="G90">
        <v>1.01</v>
      </c>
      <c r="H90">
        <v>-366.64989605099998</v>
      </c>
      <c r="I90">
        <v>25.695115600000001</v>
      </c>
      <c r="J90">
        <v>-2.685457</v>
      </c>
      <c r="K90">
        <f t="shared" si="57"/>
        <v>7353.8304201586907</v>
      </c>
      <c r="L90">
        <f t="shared" si="52"/>
        <v>19.446339801692883</v>
      </c>
      <c r="M90" s="4">
        <f t="shared" ref="M90" si="58">K90*(10^-24)</f>
        <v>7.353830420158692E-21</v>
      </c>
      <c r="N90" s="3">
        <f t="shared" si="56"/>
        <v>1.3932556152392332</v>
      </c>
    </row>
    <row r="91" spans="2:18" x14ac:dyDescent="0.2">
      <c r="B91" s="1">
        <v>-369.09827999999999</v>
      </c>
      <c r="C91" s="1">
        <v>-368.82324</v>
      </c>
      <c r="G91">
        <v>1.02</v>
      </c>
      <c r="H91">
        <v>-364.94479330337401</v>
      </c>
      <c r="I91">
        <v>25.688018955222301</v>
      </c>
      <c r="J91">
        <v>-3.4562838266945</v>
      </c>
      <c r="K91">
        <f t="shared" si="57"/>
        <v>7574.4308435260828</v>
      </c>
      <c r="L91">
        <f t="shared" si="52"/>
        <v>19.638877819531423</v>
      </c>
      <c r="M91" s="4">
        <f>K91*(10^-24)</f>
        <v>7.5744308435260837E-21</v>
      </c>
      <c r="N91" s="3">
        <f t="shared" si="56"/>
        <v>1.3526779421532789</v>
      </c>
    </row>
    <row r="92" spans="2:18" x14ac:dyDescent="0.2">
      <c r="B92" s="1">
        <v>-368.95519999999999</v>
      </c>
      <c r="C92" s="1">
        <v>-368.92797999999999</v>
      </c>
      <c r="I92">
        <f>AVERAGE(I87:I91)</f>
        <v>25.692375911044461</v>
      </c>
    </row>
    <row r="93" spans="2:18" x14ac:dyDescent="0.2">
      <c r="B93" s="1">
        <v>-368.79671000000002</v>
      </c>
      <c r="C93" s="1">
        <v>-368.98036000000002</v>
      </c>
    </row>
    <row r="94" spans="2:18" x14ac:dyDescent="0.2">
      <c r="B94" s="1">
        <v>-368.64460000000003</v>
      </c>
      <c r="C94" s="1">
        <v>-368.95526999999998</v>
      </c>
    </row>
    <row r="95" spans="2:18" x14ac:dyDescent="0.2">
      <c r="B95" s="1">
        <v>-368.52373999999998</v>
      </c>
      <c r="C95" s="1">
        <v>-368.85782999999998</v>
      </c>
    </row>
    <row r="96" spans="2:18" x14ac:dyDescent="0.2">
      <c r="B96" s="1">
        <v>-368.44992999999999</v>
      </c>
      <c r="C96" s="1">
        <v>-368.72363000000001</v>
      </c>
    </row>
    <row r="97" spans="2:3" x14ac:dyDescent="0.2">
      <c r="B97" s="1">
        <v>-368.43013000000002</v>
      </c>
      <c r="C97" s="1">
        <v>-368.59971000000002</v>
      </c>
    </row>
    <row r="98" spans="2:3" x14ac:dyDescent="0.2">
      <c r="B98" s="1">
        <v>-368.46519000000001</v>
      </c>
      <c r="C98" s="1">
        <v>-368.53334000000001</v>
      </c>
    </row>
    <row r="99" spans="2:3" x14ac:dyDescent="0.2">
      <c r="B99" s="1">
        <v>-368.55716999999999</v>
      </c>
      <c r="C99" s="1">
        <v>-368.55928</v>
      </c>
    </row>
    <row r="100" spans="2:3" x14ac:dyDescent="0.2">
      <c r="B100" s="1">
        <v>-368.70078999999998</v>
      </c>
      <c r="C100" s="1">
        <v>-368.68903999999998</v>
      </c>
    </row>
    <row r="101" spans="2:3" x14ac:dyDescent="0.2">
      <c r="B101" s="1">
        <v>-368.87599</v>
      </c>
      <c r="C101" s="1">
        <v>-368.91399000000001</v>
      </c>
    </row>
    <row r="102" spans="2:3" x14ac:dyDescent="0.2">
      <c r="B102" s="1">
        <v>-369.04212000000001</v>
      </c>
      <c r="C102" s="1">
        <v>-369.21132</v>
      </c>
    </row>
    <row r="103" spans="2:3" x14ac:dyDescent="0.2">
      <c r="B103" s="1">
        <v>-369.15062</v>
      </c>
      <c r="C103" s="1">
        <v>-369.55560000000003</v>
      </c>
    </row>
    <row r="104" spans="2:3" x14ac:dyDescent="0.2">
      <c r="B104" s="1">
        <v>-369.17138</v>
      </c>
      <c r="C104" s="1">
        <v>-369.92108999999999</v>
      </c>
    </row>
    <row r="105" spans="2:3" x14ac:dyDescent="0.2">
      <c r="B105" s="1">
        <v>-369.10883000000001</v>
      </c>
      <c r="C105" s="1">
        <v>-370.28715999999997</v>
      </c>
    </row>
    <row r="106" spans="2:3" x14ac:dyDescent="0.2">
      <c r="B106" s="1">
        <v>-369.00261</v>
      </c>
      <c r="C106" s="1">
        <v>-370.63245999999998</v>
      </c>
    </row>
    <row r="107" spans="2:3" x14ac:dyDescent="0.2">
      <c r="B107" s="1">
        <v>-368.90602000000001</v>
      </c>
      <c r="C107" s="1">
        <v>-370.93860000000001</v>
      </c>
    </row>
    <row r="108" spans="2:3" x14ac:dyDescent="0.2">
      <c r="B108" s="1">
        <v>-368.85917000000001</v>
      </c>
      <c r="C108" s="1">
        <v>-371.20177999999999</v>
      </c>
    </row>
    <row r="109" spans="2:3" x14ac:dyDescent="0.2">
      <c r="B109" s="1">
        <v>-368.87302</v>
      </c>
      <c r="C109" s="1">
        <v>-371.43234999999999</v>
      </c>
    </row>
    <row r="110" spans="2:3" x14ac:dyDescent="0.2">
      <c r="B110" s="1">
        <v>-368.93169</v>
      </c>
      <c r="C110" s="1">
        <v>-371.64359999999999</v>
      </c>
    </row>
    <row r="111" spans="2:3" x14ac:dyDescent="0.2">
      <c r="B111" s="1">
        <v>-369.01146999999997</v>
      </c>
      <c r="C111" s="1">
        <v>-371.8372</v>
      </c>
    </row>
    <row r="112" spans="2:3" x14ac:dyDescent="0.2">
      <c r="B112" s="1">
        <v>-369.09616999999997</v>
      </c>
      <c r="C112" s="1">
        <v>-371.99921999999998</v>
      </c>
    </row>
    <row r="113" spans="2:3" x14ac:dyDescent="0.2">
      <c r="B113" s="1">
        <v>-369.18207000000001</v>
      </c>
      <c r="C113" s="1">
        <v>-372.10298</v>
      </c>
    </row>
    <row r="114" spans="2:3" x14ac:dyDescent="0.2">
      <c r="B114" s="1">
        <v>-369.26825000000002</v>
      </c>
      <c r="C114" s="1">
        <v>-372.12837999999999</v>
      </c>
    </row>
    <row r="115" spans="2:3" x14ac:dyDescent="0.2">
      <c r="B115" s="1">
        <v>-369.35527999999999</v>
      </c>
      <c r="C115" s="1">
        <v>-372.08042</v>
      </c>
    </row>
    <row r="116" spans="2:3" x14ac:dyDescent="0.2">
      <c r="B116" s="1">
        <v>-369.44314000000003</v>
      </c>
      <c r="C116" s="1">
        <v>-371.99131</v>
      </c>
    </row>
    <row r="117" spans="2:3" x14ac:dyDescent="0.2">
      <c r="B117" s="1">
        <v>-369.5385</v>
      </c>
      <c r="C117" s="1">
        <v>-371.91313000000002</v>
      </c>
    </row>
    <row r="118" spans="2:3" x14ac:dyDescent="0.2">
      <c r="B118" s="1">
        <v>-369.64886999999999</v>
      </c>
      <c r="C118" s="1">
        <v>-371.89483999999999</v>
      </c>
    </row>
    <row r="119" spans="2:3" x14ac:dyDescent="0.2">
      <c r="B119" s="1">
        <v>-369.78278</v>
      </c>
      <c r="C119" s="1">
        <v>-371.95965999999999</v>
      </c>
    </row>
    <row r="120" spans="2:3" x14ac:dyDescent="0.2">
      <c r="B120" s="1">
        <v>-369.94788</v>
      </c>
      <c r="C120" s="1">
        <v>-372.10041000000001</v>
      </c>
    </row>
    <row r="121" spans="2:3" x14ac:dyDescent="0.2">
      <c r="B121" s="1">
        <v>-370.14609000000002</v>
      </c>
      <c r="C121" s="1">
        <v>-372.29074000000003</v>
      </c>
    </row>
    <row r="122" spans="2:3" x14ac:dyDescent="0.2">
      <c r="B122" s="1">
        <v>-370.37225000000001</v>
      </c>
      <c r="C122" s="1">
        <v>-372.49072999999999</v>
      </c>
    </row>
    <row r="123" spans="2:3" x14ac:dyDescent="0.2">
      <c r="B123" s="1">
        <v>-370.61372</v>
      </c>
      <c r="C123" s="1">
        <v>-372.66365000000002</v>
      </c>
    </row>
    <row r="124" spans="2:3" x14ac:dyDescent="0.2">
      <c r="B124" s="1">
        <v>-370.85548</v>
      </c>
      <c r="C124" s="1">
        <v>-372.77215999999999</v>
      </c>
    </row>
    <row r="125" spans="2:3" x14ac:dyDescent="0.2">
      <c r="B125" s="1">
        <v>-371.08163999999999</v>
      </c>
      <c r="C125" s="1">
        <v>-372.79464999999999</v>
      </c>
    </row>
    <row r="126" spans="2:3" x14ac:dyDescent="0.2">
      <c r="B126" s="1">
        <v>-371.27638000000002</v>
      </c>
      <c r="C126" s="1">
        <v>-372.72863000000001</v>
      </c>
    </row>
    <row r="127" spans="2:3" x14ac:dyDescent="0.2">
      <c r="B127" s="1">
        <v>-371.42675000000003</v>
      </c>
      <c r="C127" s="1">
        <v>-372.59498000000002</v>
      </c>
    </row>
    <row r="128" spans="2:3" x14ac:dyDescent="0.2">
      <c r="B128" s="1">
        <v>-371.52656999999999</v>
      </c>
      <c r="C128" s="1">
        <v>-372.43006000000003</v>
      </c>
    </row>
    <row r="129" spans="2:3" x14ac:dyDescent="0.2">
      <c r="B129" s="1">
        <v>-371.57204000000002</v>
      </c>
      <c r="C129" s="1">
        <v>-372.28167999999999</v>
      </c>
    </row>
    <row r="130" spans="2:3" x14ac:dyDescent="0.2">
      <c r="B130" s="1">
        <v>-371.55768</v>
      </c>
      <c r="C130" s="1">
        <v>-372.18948</v>
      </c>
    </row>
    <row r="131" spans="2:3" x14ac:dyDescent="0.2">
      <c r="B131" s="1">
        <v>-371.48329000000001</v>
      </c>
      <c r="C131" s="1">
        <v>-372.17358000000002</v>
      </c>
    </row>
    <row r="132" spans="2:3" x14ac:dyDescent="0.2">
      <c r="B132" s="1">
        <v>-371.3519</v>
      </c>
      <c r="C132" s="1">
        <v>-372.23667999999998</v>
      </c>
    </row>
    <row r="133" spans="2:3" x14ac:dyDescent="0.2">
      <c r="B133" s="1">
        <v>-371.17005</v>
      </c>
      <c r="C133" s="1">
        <v>-372.36246</v>
      </c>
    </row>
    <row r="134" spans="2:3" x14ac:dyDescent="0.2">
      <c r="B134" s="1">
        <v>-370.94547999999998</v>
      </c>
      <c r="C134" s="1">
        <v>-372.52307000000002</v>
      </c>
    </row>
    <row r="135" spans="2:3" x14ac:dyDescent="0.2">
      <c r="B135" s="1">
        <v>-370.68315000000001</v>
      </c>
      <c r="C135" s="1">
        <v>-372.68905000000001</v>
      </c>
    </row>
    <row r="136" spans="2:3" x14ac:dyDescent="0.2">
      <c r="B136" s="1">
        <v>-370.37921999999998</v>
      </c>
      <c r="C136" s="1">
        <v>-372.83443</v>
      </c>
    </row>
    <row r="137" spans="2:3" x14ac:dyDescent="0.2">
      <c r="B137" s="1">
        <v>-370.03138000000001</v>
      </c>
      <c r="C137" s="1">
        <v>-372.93736999999999</v>
      </c>
    </row>
    <row r="138" spans="2:3" x14ac:dyDescent="0.2">
      <c r="B138" s="1">
        <v>-369.65694000000002</v>
      </c>
      <c r="C138" s="1">
        <v>-372.98205999999999</v>
      </c>
    </row>
    <row r="139" spans="2:3" x14ac:dyDescent="0.2">
      <c r="B139" s="1">
        <v>-369.30095</v>
      </c>
      <c r="C139" s="1">
        <v>-372.95873999999998</v>
      </c>
    </row>
    <row r="140" spans="2:3" x14ac:dyDescent="0.2">
      <c r="B140" s="1">
        <v>-369.01763</v>
      </c>
      <c r="C140" s="1">
        <v>-372.85901000000001</v>
      </c>
    </row>
    <row r="141" spans="2:3" x14ac:dyDescent="0.2">
      <c r="B141" s="1">
        <v>-368.85759000000002</v>
      </c>
      <c r="C141" s="1">
        <v>-372.67876999999999</v>
      </c>
    </row>
    <row r="142" spans="2:3" x14ac:dyDescent="0.2">
      <c r="B142" s="1">
        <v>-368.84057000000001</v>
      </c>
      <c r="C142" s="1">
        <v>-372.42302999999998</v>
      </c>
    </row>
    <row r="143" spans="2:3" x14ac:dyDescent="0.2">
      <c r="B143" s="1">
        <v>-368.94882000000001</v>
      </c>
      <c r="C143" s="1">
        <v>-372.10261000000003</v>
      </c>
    </row>
    <row r="144" spans="2:3" x14ac:dyDescent="0.2">
      <c r="B144" s="1">
        <v>-369.13904000000002</v>
      </c>
      <c r="C144" s="1">
        <v>-371.7389</v>
      </c>
    </row>
    <row r="145" spans="2:3" x14ac:dyDescent="0.2">
      <c r="B145" s="1">
        <v>-369.35854</v>
      </c>
      <c r="C145" s="1">
        <v>-371.35969999999998</v>
      </c>
    </row>
    <row r="146" spans="2:3" x14ac:dyDescent="0.2">
      <c r="B146" s="1">
        <v>-369.56335999999999</v>
      </c>
      <c r="C146" s="1">
        <v>-370.99400000000003</v>
      </c>
    </row>
    <row r="147" spans="2:3" x14ac:dyDescent="0.2">
      <c r="B147" s="1">
        <v>-369.72143</v>
      </c>
      <c r="C147" s="1">
        <v>-370.66964999999999</v>
      </c>
    </row>
    <row r="148" spans="2:3" x14ac:dyDescent="0.2">
      <c r="B148" s="1">
        <v>-369.81659000000002</v>
      </c>
      <c r="C148" s="1">
        <v>-370.41188</v>
      </c>
    </row>
    <row r="149" spans="2:3" x14ac:dyDescent="0.2">
      <c r="B149" s="1">
        <v>-369.84012999999999</v>
      </c>
      <c r="C149" s="1">
        <v>-370.24065000000002</v>
      </c>
    </row>
    <row r="150" spans="2:3" x14ac:dyDescent="0.2">
      <c r="B150" s="1">
        <v>-369.78778999999997</v>
      </c>
      <c r="C150" s="1">
        <v>-370.16674999999998</v>
      </c>
    </row>
    <row r="151" spans="2:3" x14ac:dyDescent="0.2">
      <c r="B151" s="1">
        <v>-369.65748000000002</v>
      </c>
      <c r="C151" s="1">
        <v>-370.18653</v>
      </c>
    </row>
    <row r="152" spans="2:3" x14ac:dyDescent="0.2">
      <c r="B152" s="1">
        <v>-369.45767999999998</v>
      </c>
      <c r="C152" s="1">
        <v>-370.27681000000001</v>
      </c>
    </row>
    <row r="153" spans="2:3" x14ac:dyDescent="0.2">
      <c r="B153" s="1">
        <v>-369.20469000000003</v>
      </c>
      <c r="C153" s="1">
        <v>-370.39994999999999</v>
      </c>
    </row>
    <row r="154" spans="2:3" x14ac:dyDescent="0.2">
      <c r="B154" s="1">
        <v>-368.92315000000002</v>
      </c>
      <c r="C154" s="1">
        <v>-370.51141999999999</v>
      </c>
    </row>
    <row r="155" spans="2:3" x14ac:dyDescent="0.2">
      <c r="B155" s="1">
        <v>-368.64174000000003</v>
      </c>
      <c r="C155" s="1">
        <v>-370.57497000000001</v>
      </c>
    </row>
    <row r="156" spans="2:3" x14ac:dyDescent="0.2">
      <c r="B156" s="1">
        <v>-368.38769000000002</v>
      </c>
      <c r="C156" s="1">
        <v>-370.57010000000002</v>
      </c>
    </row>
    <row r="157" spans="2:3" x14ac:dyDescent="0.2">
      <c r="B157" s="1">
        <v>-368.19288</v>
      </c>
      <c r="C157" s="1">
        <v>-370.49930000000001</v>
      </c>
    </row>
    <row r="158" spans="2:3" x14ac:dyDescent="0.2">
      <c r="B158" s="1">
        <v>-368.08674999999999</v>
      </c>
      <c r="C158" s="1">
        <v>-370.38306999999998</v>
      </c>
    </row>
    <row r="159" spans="2:3" x14ac:dyDescent="0.2">
      <c r="B159" s="1">
        <v>-368.08888000000002</v>
      </c>
      <c r="C159" s="1">
        <v>-370.25328000000002</v>
      </c>
    </row>
    <row r="160" spans="2:3" x14ac:dyDescent="0.2">
      <c r="B160" s="1">
        <v>-368.19179000000003</v>
      </c>
      <c r="C160" s="1">
        <v>-370.13429000000002</v>
      </c>
    </row>
    <row r="161" spans="2:3" x14ac:dyDescent="0.2">
      <c r="B161" s="1">
        <v>-368.35721000000001</v>
      </c>
      <c r="C161" s="1">
        <v>-370.036</v>
      </c>
    </row>
    <row r="162" spans="2:3" x14ac:dyDescent="0.2">
      <c r="B162" s="1">
        <v>-368.53115000000003</v>
      </c>
      <c r="C162" s="1">
        <v>-369.95280000000002</v>
      </c>
    </row>
    <row r="163" spans="2:3" x14ac:dyDescent="0.2">
      <c r="B163" s="1">
        <v>-368.66638999999998</v>
      </c>
      <c r="C163" s="1">
        <v>-369.86777999999998</v>
      </c>
    </row>
    <row r="164" spans="2:3" x14ac:dyDescent="0.2">
      <c r="B164" s="1">
        <v>-368.74166000000002</v>
      </c>
      <c r="C164" s="1">
        <v>-369.76756</v>
      </c>
    </row>
    <row r="165" spans="2:3" x14ac:dyDescent="0.2">
      <c r="B165" s="1">
        <v>-368.77136000000002</v>
      </c>
      <c r="C165" s="1">
        <v>-369.64904999999999</v>
      </c>
    </row>
    <row r="166" spans="2:3" x14ac:dyDescent="0.2">
      <c r="B166" s="1">
        <v>-368.79793000000001</v>
      </c>
      <c r="C166" s="1">
        <v>-369.51862</v>
      </c>
    </row>
    <row r="167" spans="2:3" x14ac:dyDescent="0.2">
      <c r="B167" s="1">
        <v>-368.86324000000002</v>
      </c>
      <c r="C167" s="1">
        <v>-369.38999000000001</v>
      </c>
    </row>
    <row r="168" spans="2:3" x14ac:dyDescent="0.2">
      <c r="B168" s="1">
        <v>-368.98200000000003</v>
      </c>
      <c r="C168" s="1">
        <v>-369.27864</v>
      </c>
    </row>
    <row r="169" spans="2:3" x14ac:dyDescent="0.2">
      <c r="B169" s="1">
        <v>-369.13567999999998</v>
      </c>
      <c r="C169" s="1">
        <v>-369.19797</v>
      </c>
    </row>
    <row r="170" spans="2:3" x14ac:dyDescent="0.2">
      <c r="B170" s="1">
        <v>-369.27366000000001</v>
      </c>
      <c r="C170" s="1">
        <v>-369.15519</v>
      </c>
    </row>
    <row r="171" spans="2:3" x14ac:dyDescent="0.2">
      <c r="B171" s="1">
        <v>-369.33819999999997</v>
      </c>
      <c r="C171" s="1">
        <v>-369.15258</v>
      </c>
    </row>
    <row r="172" spans="2:3" x14ac:dyDescent="0.2">
      <c r="B172" s="1">
        <v>-369.28935999999999</v>
      </c>
      <c r="C172" s="1">
        <v>-369.18822999999998</v>
      </c>
    </row>
    <row r="173" spans="2:3" x14ac:dyDescent="0.2">
      <c r="B173" s="1">
        <v>-369.11950000000002</v>
      </c>
      <c r="C173" s="1">
        <v>-369.25502999999998</v>
      </c>
    </row>
    <row r="174" spans="2:3" x14ac:dyDescent="0.2">
      <c r="B174" s="1">
        <v>-368.85201000000001</v>
      </c>
      <c r="C174" s="1">
        <v>-369.35162000000003</v>
      </c>
    </row>
    <row r="175" spans="2:3" x14ac:dyDescent="0.2">
      <c r="B175" s="1">
        <v>-368.54304999999999</v>
      </c>
      <c r="C175" s="1">
        <v>-369.47584000000001</v>
      </c>
    </row>
    <row r="176" spans="2:3" x14ac:dyDescent="0.2">
      <c r="B176" s="1">
        <v>-368.25990999999999</v>
      </c>
      <c r="C176" s="1">
        <v>-369.62450000000001</v>
      </c>
    </row>
    <row r="177" spans="2:3" x14ac:dyDescent="0.2">
      <c r="B177" s="1">
        <v>-368.06477000000001</v>
      </c>
      <c r="C177" s="1">
        <v>-369.77217000000002</v>
      </c>
    </row>
    <row r="178" spans="2:3" x14ac:dyDescent="0.2">
      <c r="B178" s="1">
        <v>-367.99268999999998</v>
      </c>
      <c r="C178" s="1">
        <v>-369.88556999999997</v>
      </c>
    </row>
    <row r="179" spans="2:3" x14ac:dyDescent="0.2">
      <c r="B179" s="1">
        <v>-368.04268000000002</v>
      </c>
      <c r="C179" s="1">
        <v>-369.94346000000002</v>
      </c>
    </row>
    <row r="180" spans="2:3" x14ac:dyDescent="0.2">
      <c r="B180" s="1">
        <v>-368.18164999999999</v>
      </c>
      <c r="C180" s="1">
        <v>-369.94756000000001</v>
      </c>
    </row>
    <row r="181" spans="2:3" x14ac:dyDescent="0.2">
      <c r="B181" s="1">
        <v>-368.35980999999998</v>
      </c>
      <c r="C181" s="1">
        <v>-369.91721000000001</v>
      </c>
    </row>
    <row r="182" spans="2:3" x14ac:dyDescent="0.2">
      <c r="B182" s="1">
        <v>-368.52391</v>
      </c>
      <c r="C182" s="1">
        <v>-369.86867999999998</v>
      </c>
    </row>
    <row r="183" spans="2:3" x14ac:dyDescent="0.2">
      <c r="B183" s="1">
        <v>-368.63326999999998</v>
      </c>
      <c r="C183" s="1">
        <v>-369.81106999999997</v>
      </c>
    </row>
    <row r="184" spans="2:3" x14ac:dyDescent="0.2">
      <c r="B184" s="1">
        <v>-368.66422999999998</v>
      </c>
      <c r="C184" s="1">
        <v>-369.74238000000003</v>
      </c>
    </row>
    <row r="185" spans="2:3" x14ac:dyDescent="0.2">
      <c r="B185" s="1">
        <v>-368.60798999999997</v>
      </c>
      <c r="C185" s="1">
        <v>-369.65670999999998</v>
      </c>
    </row>
    <row r="186" spans="2:3" x14ac:dyDescent="0.2">
      <c r="B186" s="1">
        <v>-368.46823999999998</v>
      </c>
      <c r="C186" s="1">
        <v>-369.55376000000001</v>
      </c>
    </row>
    <row r="187" spans="2:3" x14ac:dyDescent="0.2">
      <c r="B187" s="1">
        <v>-368.26217000000003</v>
      </c>
      <c r="C187" s="1">
        <v>-369.43916000000002</v>
      </c>
    </row>
    <row r="188" spans="2:3" x14ac:dyDescent="0.2">
      <c r="B188" s="1">
        <v>-368.01560999999998</v>
      </c>
      <c r="C188" s="1">
        <v>-369.32333</v>
      </c>
    </row>
    <row r="189" spans="2:3" x14ac:dyDescent="0.2">
      <c r="B189" s="1">
        <v>-367.76436000000001</v>
      </c>
      <c r="C189" s="1">
        <v>-369.21152999999998</v>
      </c>
    </row>
    <row r="190" spans="2:3" x14ac:dyDescent="0.2">
      <c r="B190" s="1">
        <v>-367.53852000000001</v>
      </c>
      <c r="C190" s="1">
        <v>-369.10613000000001</v>
      </c>
    </row>
    <row r="191" spans="2:3" x14ac:dyDescent="0.2">
      <c r="B191" s="1">
        <v>-367.37991</v>
      </c>
      <c r="C191" s="1">
        <v>-369.01249000000001</v>
      </c>
    </row>
    <row r="192" spans="2:3" x14ac:dyDescent="0.2">
      <c r="B192" s="1">
        <v>-367.32765000000001</v>
      </c>
      <c r="C192" s="1">
        <v>-368.93123000000003</v>
      </c>
    </row>
    <row r="193" spans="2:3" x14ac:dyDescent="0.2">
      <c r="B193" s="1">
        <v>-367.28674999999998</v>
      </c>
      <c r="C193" s="1">
        <v>-368.85910999999999</v>
      </c>
    </row>
    <row r="194" spans="2:3" x14ac:dyDescent="0.2">
      <c r="B194" s="1">
        <v>-367.36646000000002</v>
      </c>
      <c r="C194" s="1">
        <v>-368.78048999999999</v>
      </c>
    </row>
    <row r="195" spans="2:3" x14ac:dyDescent="0.2">
      <c r="B195" s="1">
        <v>-367.50214</v>
      </c>
      <c r="C195" s="1">
        <v>-368.68869000000001</v>
      </c>
    </row>
    <row r="196" spans="2:3" x14ac:dyDescent="0.2">
      <c r="B196" s="1">
        <v>-367.67272000000003</v>
      </c>
      <c r="C196" s="1">
        <v>-368.58470999999997</v>
      </c>
    </row>
    <row r="197" spans="2:3" x14ac:dyDescent="0.2">
      <c r="B197" s="1">
        <v>-367.86009999999999</v>
      </c>
      <c r="C197" s="1">
        <v>-368.48302000000001</v>
      </c>
    </row>
    <row r="198" spans="2:3" x14ac:dyDescent="0.2">
      <c r="B198" s="1">
        <v>-368.04723999999999</v>
      </c>
      <c r="C198" s="1">
        <v>-368.40314000000001</v>
      </c>
    </row>
    <row r="199" spans="2:3" x14ac:dyDescent="0.2">
      <c r="B199" s="1">
        <v>-368.22089</v>
      </c>
      <c r="C199" s="1">
        <v>-368.35422999999997</v>
      </c>
    </row>
    <row r="200" spans="2:3" x14ac:dyDescent="0.2">
      <c r="B200" s="1">
        <v>-368.36838</v>
      </c>
      <c r="C200" s="1">
        <v>-368.3331</v>
      </c>
    </row>
    <row r="201" spans="2:3" x14ac:dyDescent="0.2">
      <c r="B201" s="1">
        <v>-368.48471999999998</v>
      </c>
      <c r="C201" s="1">
        <v>-368.32056999999998</v>
      </c>
    </row>
    <row r="202" spans="2:3" x14ac:dyDescent="0.2">
      <c r="B202" s="1">
        <v>-368.57749999999999</v>
      </c>
      <c r="C202" s="1">
        <v>-368.29896000000002</v>
      </c>
    </row>
    <row r="203" spans="2:3" x14ac:dyDescent="0.2">
      <c r="B203" s="1">
        <v>-368.66415999999998</v>
      </c>
      <c r="C203" s="1">
        <v>-368.26037000000002</v>
      </c>
    </row>
    <row r="204" spans="2:3" x14ac:dyDescent="0.2">
      <c r="B204" s="1">
        <v>-368.76292000000001</v>
      </c>
      <c r="C204" s="1">
        <v>-368.20130999999998</v>
      </c>
    </row>
    <row r="205" spans="2:3" x14ac:dyDescent="0.2">
      <c r="B205" s="1">
        <v>-368.87819000000002</v>
      </c>
      <c r="C205" s="1">
        <v>-368.12132000000003</v>
      </c>
    </row>
    <row r="206" spans="2:3" x14ac:dyDescent="0.2">
      <c r="B206" s="1">
        <v>-369.00200000000001</v>
      </c>
      <c r="C206" s="1">
        <v>-368.02598</v>
      </c>
    </row>
    <row r="207" spans="2:3" x14ac:dyDescent="0.2">
      <c r="B207" s="1">
        <v>-369.12155999999999</v>
      </c>
      <c r="C207" s="1">
        <v>-367.92039</v>
      </c>
    </row>
    <row r="208" spans="2:3" x14ac:dyDescent="0.2">
      <c r="B208" s="1">
        <v>-369.22455000000002</v>
      </c>
      <c r="C208" s="1">
        <v>-367.81540000000001</v>
      </c>
    </row>
    <row r="209" spans="2:3" x14ac:dyDescent="0.2">
      <c r="B209" s="1">
        <v>-369.30308000000002</v>
      </c>
      <c r="C209" s="1">
        <v>-367.72539999999998</v>
      </c>
    </row>
    <row r="210" spans="2:3" x14ac:dyDescent="0.2">
      <c r="B210" s="1">
        <v>-369.35176000000001</v>
      </c>
      <c r="C210" s="1">
        <v>-367.66160000000002</v>
      </c>
    </row>
    <row r="211" spans="2:3" x14ac:dyDescent="0.2">
      <c r="B211" s="1">
        <v>-369.36673999999999</v>
      </c>
      <c r="C211" s="1">
        <v>-367.63047</v>
      </c>
    </row>
    <row r="212" spans="2:3" x14ac:dyDescent="0.2">
      <c r="B212" s="1">
        <v>-369.34953000000002</v>
      </c>
      <c r="C212" s="1">
        <v>-367.62743</v>
      </c>
    </row>
    <row r="213" spans="2:3" x14ac:dyDescent="0.2">
      <c r="B213" s="1">
        <v>-369.30110000000002</v>
      </c>
      <c r="C213" s="1">
        <v>-367.63421</v>
      </c>
    </row>
    <row r="214" spans="2:3" x14ac:dyDescent="0.2">
      <c r="B214" s="1">
        <v>-369.23234000000002</v>
      </c>
      <c r="C214" s="1">
        <v>-367.62569000000002</v>
      </c>
    </row>
    <row r="215" spans="2:3" x14ac:dyDescent="0.2">
      <c r="B215" s="1">
        <v>-369.15564999999998</v>
      </c>
      <c r="C215" s="1">
        <v>-367.57722000000001</v>
      </c>
    </row>
    <row r="216" spans="2:3" x14ac:dyDescent="0.2">
      <c r="B216" s="1">
        <v>-369.08647000000002</v>
      </c>
      <c r="C216" s="1">
        <v>-367.46944999999999</v>
      </c>
    </row>
    <row r="217" spans="2:3" x14ac:dyDescent="0.2">
      <c r="B217" s="1">
        <v>-369.03872999999999</v>
      </c>
      <c r="C217" s="1">
        <v>-367.30331999999999</v>
      </c>
    </row>
    <row r="218" spans="2:3" x14ac:dyDescent="0.2">
      <c r="B218" s="1">
        <v>-369.02258</v>
      </c>
      <c r="C218" s="1">
        <v>-367.10095000000001</v>
      </c>
    </row>
    <row r="219" spans="2:3" x14ac:dyDescent="0.2">
      <c r="B219" s="1">
        <v>-369.05140999999998</v>
      </c>
      <c r="C219" s="1">
        <v>-366.90219999999999</v>
      </c>
    </row>
    <row r="220" spans="2:3" x14ac:dyDescent="0.2">
      <c r="B220" s="1">
        <v>-369.13493999999997</v>
      </c>
      <c r="C220" s="1">
        <v>-366.74597999999997</v>
      </c>
    </row>
    <row r="221" spans="2:3" x14ac:dyDescent="0.2">
      <c r="B221" s="1">
        <v>-369.27848</v>
      </c>
      <c r="C221" s="1">
        <v>-366.66410999999999</v>
      </c>
    </row>
    <row r="222" spans="2:3" x14ac:dyDescent="0.2">
      <c r="B222" s="1">
        <v>-369.48131999999998</v>
      </c>
      <c r="C222" s="1">
        <v>-366.67968000000002</v>
      </c>
    </row>
    <row r="223" spans="2:3" x14ac:dyDescent="0.2">
      <c r="B223" s="1">
        <v>-369.73048999999997</v>
      </c>
      <c r="C223" s="1">
        <v>-366.80464000000001</v>
      </c>
    </row>
    <row r="224" spans="2:3" x14ac:dyDescent="0.2">
      <c r="B224" s="1">
        <v>-370.00941999999998</v>
      </c>
      <c r="C224" s="1">
        <v>-367.02996999999999</v>
      </c>
    </row>
    <row r="225" spans="2:3" x14ac:dyDescent="0.2">
      <c r="B225" s="1">
        <v>-370.29705999999999</v>
      </c>
      <c r="C225" s="1">
        <v>-367.31763000000001</v>
      </c>
    </row>
    <row r="226" spans="2:3" x14ac:dyDescent="0.2">
      <c r="B226" s="1">
        <v>-370.57416999999998</v>
      </c>
      <c r="C226" s="1">
        <v>-367.60577000000001</v>
      </c>
    </row>
    <row r="227" spans="2:3" x14ac:dyDescent="0.2">
      <c r="B227" s="1">
        <v>-370.83186000000001</v>
      </c>
      <c r="C227" s="1">
        <v>-367.83197000000001</v>
      </c>
    </row>
    <row r="228" spans="2:3" x14ac:dyDescent="0.2">
      <c r="B228" s="1">
        <v>-371.07060000000001</v>
      </c>
      <c r="C228" s="1">
        <v>-367.94743999999997</v>
      </c>
    </row>
    <row r="229" spans="2:3" x14ac:dyDescent="0.2">
      <c r="B229" s="1">
        <v>-371.29176000000001</v>
      </c>
      <c r="C229" s="1">
        <v>-367.92513000000002</v>
      </c>
    </row>
    <row r="230" spans="2:3" x14ac:dyDescent="0.2">
      <c r="B230" s="1">
        <v>-371.48818999999997</v>
      </c>
      <c r="C230" s="1">
        <v>-367.76668000000001</v>
      </c>
    </row>
    <row r="231" spans="2:3" x14ac:dyDescent="0.2">
      <c r="B231" s="1">
        <v>-371.63436999999999</v>
      </c>
      <c r="C231" s="1">
        <v>-367.50454999999999</v>
      </c>
    </row>
    <row r="232" spans="2:3" x14ac:dyDescent="0.2">
      <c r="B232" s="1">
        <v>-371.70033000000001</v>
      </c>
      <c r="C232" s="1">
        <v>-367.20375999999999</v>
      </c>
    </row>
    <row r="233" spans="2:3" x14ac:dyDescent="0.2">
      <c r="B233" s="1">
        <v>-371.67482999999999</v>
      </c>
      <c r="C233" s="1">
        <v>-366.95071999999999</v>
      </c>
    </row>
    <row r="234" spans="2:3" x14ac:dyDescent="0.2">
      <c r="B234" s="1">
        <v>-371.56531999999999</v>
      </c>
      <c r="C234" s="1">
        <v>-366.82648</v>
      </c>
    </row>
    <row r="235" spans="2:3" x14ac:dyDescent="0.2">
      <c r="B235" s="1">
        <v>-371.38936999999999</v>
      </c>
      <c r="C235" s="1">
        <v>-366.87860000000001</v>
      </c>
    </row>
    <row r="236" spans="2:3" x14ac:dyDescent="0.2">
      <c r="B236" s="1">
        <v>-371.16356999999999</v>
      </c>
      <c r="C236" s="1">
        <v>-367.10548</v>
      </c>
    </row>
    <row r="237" spans="2:3" x14ac:dyDescent="0.2">
      <c r="B237" s="1">
        <v>-370.90316999999999</v>
      </c>
      <c r="C237" s="1">
        <v>-367.45733000000001</v>
      </c>
    </row>
    <row r="238" spans="2:3" x14ac:dyDescent="0.2">
      <c r="B238" s="1">
        <v>-370.62907999999999</v>
      </c>
      <c r="C238" s="1">
        <v>-367.85556000000003</v>
      </c>
    </row>
    <row r="239" spans="2:3" x14ac:dyDescent="0.2">
      <c r="B239" s="1">
        <v>-370.37637000000001</v>
      </c>
      <c r="C239" s="1">
        <v>-368.21579000000003</v>
      </c>
    </row>
    <row r="240" spans="2:3" x14ac:dyDescent="0.2">
      <c r="B240" s="1">
        <v>-370.18344999999999</v>
      </c>
      <c r="C240" s="1">
        <v>-368.47052000000002</v>
      </c>
    </row>
    <row r="241" spans="2:3" x14ac:dyDescent="0.2">
      <c r="B241" s="1">
        <v>-370.07351</v>
      </c>
      <c r="C241" s="1">
        <v>-368.58631000000003</v>
      </c>
    </row>
    <row r="242" spans="2:3" x14ac:dyDescent="0.2">
      <c r="B242" s="1">
        <v>-370.04117000000002</v>
      </c>
      <c r="C242" s="1">
        <v>-368.56939999999997</v>
      </c>
    </row>
    <row r="243" spans="2:3" x14ac:dyDescent="0.2">
      <c r="B243" s="1">
        <v>-370.06428</v>
      </c>
      <c r="C243" s="1">
        <v>-368.46553999999998</v>
      </c>
    </row>
    <row r="244" spans="2:3" x14ac:dyDescent="0.2">
      <c r="B244" s="1">
        <v>-370.12826999999999</v>
      </c>
      <c r="C244" s="1">
        <v>-368.34375</v>
      </c>
    </row>
    <row r="245" spans="2:3" x14ac:dyDescent="0.2">
      <c r="B245" s="1">
        <v>-370.23099000000002</v>
      </c>
      <c r="C245" s="1">
        <v>-368.26184000000001</v>
      </c>
    </row>
    <row r="246" spans="2:3" x14ac:dyDescent="0.2">
      <c r="B246" s="1">
        <v>-370.37707</v>
      </c>
      <c r="C246" s="1">
        <v>-368.23858000000001</v>
      </c>
    </row>
    <row r="247" spans="2:3" x14ac:dyDescent="0.2">
      <c r="B247" s="1">
        <v>-370.55991</v>
      </c>
      <c r="C247" s="1">
        <v>-368.25367</v>
      </c>
    </row>
    <row r="248" spans="2:3" x14ac:dyDescent="0.2">
      <c r="B248" s="1">
        <v>-370.76044999999999</v>
      </c>
      <c r="C248" s="1">
        <v>-368.27881000000002</v>
      </c>
    </row>
    <row r="249" spans="2:3" x14ac:dyDescent="0.2">
      <c r="B249" s="1">
        <v>-370.94695000000002</v>
      </c>
      <c r="C249" s="1">
        <v>-368.30005</v>
      </c>
    </row>
    <row r="250" spans="2:3" x14ac:dyDescent="0.2">
      <c r="B250" s="1">
        <v>-371.08242000000001</v>
      </c>
      <c r="C250" s="1">
        <v>-368.31794000000002</v>
      </c>
    </row>
    <row r="251" spans="2:3" x14ac:dyDescent="0.2">
      <c r="B251" s="1">
        <v>-371.13963000000001</v>
      </c>
      <c r="C251" s="1">
        <v>-368.34517</v>
      </c>
    </row>
    <row r="252" spans="2:3" x14ac:dyDescent="0.2">
      <c r="B252" s="1">
        <v>-371.10039999999998</v>
      </c>
      <c r="C252" s="1">
        <v>-368.40217000000001</v>
      </c>
    </row>
    <row r="253" spans="2:3" x14ac:dyDescent="0.2">
      <c r="B253" s="1">
        <v>-370.96373999999997</v>
      </c>
      <c r="C253" s="1">
        <v>-368.49867999999998</v>
      </c>
    </row>
    <row r="254" spans="2:3" x14ac:dyDescent="0.2">
      <c r="B254" s="1">
        <v>-370.74295000000001</v>
      </c>
      <c r="C254" s="1">
        <v>-368.62441000000001</v>
      </c>
    </row>
    <row r="255" spans="2:3" x14ac:dyDescent="0.2">
      <c r="B255" s="1">
        <v>-370.46654000000001</v>
      </c>
      <c r="C255" s="1">
        <v>-368.74641000000003</v>
      </c>
    </row>
    <row r="256" spans="2:3" x14ac:dyDescent="0.2">
      <c r="B256" s="1">
        <v>-370.17847999999998</v>
      </c>
      <c r="C256" s="1">
        <v>-368.82623000000001</v>
      </c>
    </row>
    <row r="257" spans="2:3" x14ac:dyDescent="0.2">
      <c r="B257" s="1">
        <v>-369.92716000000001</v>
      </c>
      <c r="C257" s="1">
        <v>-368.83215000000001</v>
      </c>
    </row>
    <row r="258" spans="2:3" x14ac:dyDescent="0.2">
      <c r="B258" s="1">
        <v>-369.75819999999999</v>
      </c>
      <c r="C258" s="1">
        <v>-368.75810000000001</v>
      </c>
    </row>
    <row r="259" spans="2:3" x14ac:dyDescent="0.2">
      <c r="B259" s="1">
        <v>-369.69544999999999</v>
      </c>
      <c r="C259" s="1">
        <v>-368.62700000000001</v>
      </c>
    </row>
    <row r="260" spans="2:3" x14ac:dyDescent="0.2">
      <c r="B260" s="1">
        <v>-369.73584</v>
      </c>
      <c r="C260" s="1">
        <v>-368.48052999999999</v>
      </c>
    </row>
    <row r="261" spans="2:3" x14ac:dyDescent="0.2">
      <c r="B261" s="1">
        <v>-369.84895</v>
      </c>
      <c r="C261" s="1">
        <v>-368.35646000000003</v>
      </c>
    </row>
    <row r="262" spans="2:3" x14ac:dyDescent="0.2">
      <c r="B262" s="1">
        <v>-369.98937000000001</v>
      </c>
      <c r="C262" s="1">
        <v>-368.27366000000001</v>
      </c>
    </row>
    <row r="263" spans="2:3" x14ac:dyDescent="0.2">
      <c r="B263" s="1">
        <v>-370.11324999999999</v>
      </c>
      <c r="C263" s="1">
        <v>-368.22813000000002</v>
      </c>
    </row>
    <row r="264" spans="2:3" x14ac:dyDescent="0.2">
      <c r="B264" s="1">
        <v>-370.18882000000002</v>
      </c>
      <c r="C264" s="1">
        <v>-368.19851</v>
      </c>
    </row>
    <row r="265" spans="2:3" x14ac:dyDescent="0.2">
      <c r="B265" s="1">
        <v>-370.19765999999998</v>
      </c>
      <c r="C265" s="1">
        <v>-368.15057999999999</v>
      </c>
    </row>
    <row r="266" spans="2:3" x14ac:dyDescent="0.2">
      <c r="B266" s="1">
        <v>-370.13297999999998</v>
      </c>
      <c r="C266" s="1">
        <v>-368.05453</v>
      </c>
    </row>
    <row r="267" spans="2:3" x14ac:dyDescent="0.2">
      <c r="B267" s="1">
        <v>-369.99671000000001</v>
      </c>
      <c r="C267" s="1">
        <v>-367.89819999999997</v>
      </c>
    </row>
    <row r="268" spans="2:3" x14ac:dyDescent="0.2">
      <c r="B268" s="1">
        <v>-369.79880000000003</v>
      </c>
      <c r="C268" s="1">
        <v>-367.68714</v>
      </c>
    </row>
    <row r="269" spans="2:3" x14ac:dyDescent="0.2">
      <c r="B269" s="1">
        <v>-369.56324000000001</v>
      </c>
      <c r="C269" s="1">
        <v>-367.44709</v>
      </c>
    </row>
    <row r="270" spans="2:3" x14ac:dyDescent="0.2">
      <c r="B270" s="1">
        <v>-369.32100000000003</v>
      </c>
      <c r="C270" s="1">
        <v>-367.21816000000001</v>
      </c>
    </row>
    <row r="271" spans="2:3" x14ac:dyDescent="0.2">
      <c r="B271" s="1">
        <v>-369.10082999999997</v>
      </c>
      <c r="C271" s="1">
        <v>-367.04588999999999</v>
      </c>
    </row>
    <row r="272" spans="2:3" x14ac:dyDescent="0.2">
      <c r="B272" s="1">
        <v>-368.91842000000003</v>
      </c>
      <c r="C272" s="1">
        <v>-366.96530000000001</v>
      </c>
    </row>
    <row r="273" spans="2:3" x14ac:dyDescent="0.2">
      <c r="B273" s="1">
        <v>-368.7724</v>
      </c>
      <c r="C273" s="1">
        <v>-366.99056000000002</v>
      </c>
    </row>
    <row r="274" spans="2:3" x14ac:dyDescent="0.2">
      <c r="B274" s="1">
        <v>-368.64469000000003</v>
      </c>
      <c r="C274" s="1">
        <v>-367.10550999999998</v>
      </c>
    </row>
    <row r="275" spans="2:3" x14ac:dyDescent="0.2">
      <c r="B275" s="1">
        <v>-368.51778999999999</v>
      </c>
      <c r="C275" s="1">
        <v>-367.27436</v>
      </c>
    </row>
    <row r="276" spans="2:3" x14ac:dyDescent="0.2">
      <c r="B276" s="1">
        <v>-368.38463999999999</v>
      </c>
      <c r="C276" s="1">
        <v>-367.46010999999999</v>
      </c>
    </row>
    <row r="277" spans="2:3" x14ac:dyDescent="0.2">
      <c r="B277" s="1">
        <v>-368.26047</v>
      </c>
      <c r="C277" s="1">
        <v>-367.64100000000002</v>
      </c>
    </row>
    <row r="278" spans="2:3" x14ac:dyDescent="0.2">
      <c r="B278" s="1">
        <v>-368.16269</v>
      </c>
      <c r="C278" s="1">
        <v>-367.81108999999998</v>
      </c>
    </row>
    <row r="279" spans="2:3" x14ac:dyDescent="0.2">
      <c r="B279" s="1">
        <v>-368.08837999999997</v>
      </c>
      <c r="C279" s="1">
        <v>-367.97280999999998</v>
      </c>
    </row>
    <row r="280" spans="2:3" x14ac:dyDescent="0.2">
      <c r="B280" s="1">
        <v>-368.00484</v>
      </c>
      <c r="C280" s="1">
        <v>-368.13337000000001</v>
      </c>
    </row>
    <row r="281" spans="2:3" x14ac:dyDescent="0.2">
      <c r="B281" s="1">
        <v>-367.87294000000003</v>
      </c>
      <c r="C281" s="1">
        <v>-368.29707999999999</v>
      </c>
    </row>
    <row r="282" spans="2:3" x14ac:dyDescent="0.2">
      <c r="B282" s="1">
        <v>-367.66890000000001</v>
      </c>
      <c r="C282" s="1">
        <v>-368.46539999999999</v>
      </c>
    </row>
    <row r="283" spans="2:3" x14ac:dyDescent="0.2">
      <c r="B283" s="1">
        <v>-367.39299999999997</v>
      </c>
      <c r="C283" s="1">
        <v>-368.63542000000001</v>
      </c>
    </row>
    <row r="284" spans="2:3" x14ac:dyDescent="0.2">
      <c r="B284" s="1">
        <v>-367.07567999999998</v>
      </c>
      <c r="C284" s="1">
        <v>-368.80365999999998</v>
      </c>
    </row>
    <row r="285" spans="2:3" x14ac:dyDescent="0.2">
      <c r="B285" s="1">
        <v>-366.76269000000002</v>
      </c>
      <c r="C285" s="1">
        <v>-368.96319999999997</v>
      </c>
    </row>
    <row r="286" spans="2:3" x14ac:dyDescent="0.2">
      <c r="B286" s="1">
        <v>-366.50698</v>
      </c>
      <c r="C286" s="1">
        <v>-369.10541999999998</v>
      </c>
    </row>
    <row r="287" spans="2:3" x14ac:dyDescent="0.2">
      <c r="B287" s="1">
        <v>-366.35315000000003</v>
      </c>
      <c r="C287" s="1">
        <v>-369.21589999999998</v>
      </c>
    </row>
    <row r="288" spans="2:3" x14ac:dyDescent="0.2">
      <c r="B288" s="1">
        <v>-366.31389999999999</v>
      </c>
      <c r="C288" s="1">
        <v>-369.28829999999999</v>
      </c>
    </row>
    <row r="289" spans="2:3" x14ac:dyDescent="0.2">
      <c r="B289" s="1">
        <v>-366.37128000000001</v>
      </c>
      <c r="C289" s="1">
        <v>-369.33062000000001</v>
      </c>
    </row>
    <row r="290" spans="2:3" x14ac:dyDescent="0.2">
      <c r="B290" s="1">
        <v>-366.50232999999997</v>
      </c>
      <c r="C290" s="1">
        <v>-369.36246999999997</v>
      </c>
    </row>
    <row r="291" spans="2:3" x14ac:dyDescent="0.2">
      <c r="B291" s="1">
        <v>-366.68750999999997</v>
      </c>
      <c r="C291" s="1">
        <v>-369.41190999999998</v>
      </c>
    </row>
    <row r="292" spans="2:3" x14ac:dyDescent="0.2">
      <c r="B292" s="1">
        <v>-366.91016999999999</v>
      </c>
      <c r="C292" s="1">
        <v>-369.51346999999998</v>
      </c>
    </row>
    <row r="293" spans="2:3" x14ac:dyDescent="0.2">
      <c r="B293" s="1">
        <v>-367.14904999999999</v>
      </c>
      <c r="C293" s="1">
        <v>-369.68948999999998</v>
      </c>
    </row>
    <row r="294" spans="2:3" x14ac:dyDescent="0.2">
      <c r="B294" s="1">
        <v>-367.37310000000002</v>
      </c>
      <c r="C294" s="1">
        <v>-369.93959000000001</v>
      </c>
    </row>
    <row r="295" spans="2:3" x14ac:dyDescent="0.2">
      <c r="B295" s="1">
        <v>-367.54833000000002</v>
      </c>
      <c r="C295" s="1">
        <v>-370.24110999999999</v>
      </c>
    </row>
    <row r="296" spans="2:3" x14ac:dyDescent="0.2">
      <c r="B296" s="1">
        <v>-367.65174000000002</v>
      </c>
      <c r="C296" s="1">
        <v>-370.55624</v>
      </c>
    </row>
    <row r="297" spans="2:3" x14ac:dyDescent="0.2">
      <c r="B297" s="1">
        <v>-367.68614000000002</v>
      </c>
      <c r="C297" s="1">
        <v>-370.84433999999999</v>
      </c>
    </row>
    <row r="298" spans="2:3" x14ac:dyDescent="0.2">
      <c r="B298" s="1">
        <v>-367.68691000000001</v>
      </c>
      <c r="C298" s="1">
        <v>-371.07355000000001</v>
      </c>
    </row>
    <row r="299" spans="2:3" x14ac:dyDescent="0.2">
      <c r="B299" s="1">
        <v>-367.69720999999998</v>
      </c>
      <c r="C299" s="1">
        <v>-371.22492999999997</v>
      </c>
    </row>
    <row r="300" spans="2:3" x14ac:dyDescent="0.2">
      <c r="B300" s="1">
        <v>-367.74369999999999</v>
      </c>
      <c r="C300" s="1">
        <v>-371.29432000000003</v>
      </c>
    </row>
    <row r="301" spans="2:3" x14ac:dyDescent="0.2">
      <c r="B301" s="1">
        <v>-367.81202000000002</v>
      </c>
      <c r="C301" s="1">
        <v>-371.28982999999999</v>
      </c>
    </row>
    <row r="302" spans="2:3" x14ac:dyDescent="0.2">
      <c r="B302" s="1">
        <v>-367.86667</v>
      </c>
      <c r="C302" s="1">
        <v>-371.22645999999997</v>
      </c>
    </row>
    <row r="303" spans="2:3" x14ac:dyDescent="0.2">
      <c r="B303" s="1">
        <v>-367.87067000000002</v>
      </c>
      <c r="C303" s="1">
        <v>-371.12286999999998</v>
      </c>
    </row>
    <row r="304" spans="2:3" x14ac:dyDescent="0.2">
      <c r="B304" s="1">
        <v>-367.80577</v>
      </c>
      <c r="C304" s="1">
        <v>-370.99829999999997</v>
      </c>
    </row>
    <row r="305" spans="2:3" x14ac:dyDescent="0.2">
      <c r="B305" s="1">
        <v>-367.69191999999998</v>
      </c>
      <c r="C305" s="1">
        <v>-370.87022000000002</v>
      </c>
    </row>
    <row r="306" spans="2:3" x14ac:dyDescent="0.2">
      <c r="B306" s="1">
        <v>-367.59132</v>
      </c>
      <c r="C306" s="1">
        <v>-370.75207</v>
      </c>
    </row>
    <row r="307" spans="2:3" x14ac:dyDescent="0.2">
      <c r="B307" s="1">
        <v>-367.58902</v>
      </c>
      <c r="C307" s="1">
        <v>-370.65589</v>
      </c>
    </row>
    <row r="308" spans="2:3" x14ac:dyDescent="0.2">
      <c r="B308" s="1">
        <v>-367.75060999999999</v>
      </c>
      <c r="C308" s="1">
        <v>-370.58938999999998</v>
      </c>
    </row>
    <row r="309" spans="2:3" x14ac:dyDescent="0.2">
      <c r="B309" s="1">
        <v>-368.08456999999999</v>
      </c>
      <c r="C309" s="1">
        <v>-370.56238000000002</v>
      </c>
    </row>
    <row r="310" spans="2:3" x14ac:dyDescent="0.2">
      <c r="B310" s="1">
        <v>-368.54415999999998</v>
      </c>
      <c r="C310" s="1">
        <v>-370.58375999999998</v>
      </c>
    </row>
    <row r="311" spans="2:3" x14ac:dyDescent="0.2">
      <c r="B311" s="1">
        <v>-369.0514</v>
      </c>
      <c r="C311" s="1">
        <v>-370.66048000000001</v>
      </c>
    </row>
    <row r="312" spans="2:3" x14ac:dyDescent="0.2">
      <c r="B312" s="1">
        <v>-369.53420999999997</v>
      </c>
      <c r="C312" s="1">
        <v>-370.79433</v>
      </c>
    </row>
    <row r="313" spans="2:3" x14ac:dyDescent="0.2">
      <c r="B313" s="1">
        <v>-369.93669</v>
      </c>
      <c r="C313" s="1">
        <v>-370.97877999999997</v>
      </c>
    </row>
    <row r="314" spans="2:3" x14ac:dyDescent="0.2">
      <c r="B314" s="1">
        <v>-370.22611999999998</v>
      </c>
      <c r="C314" s="1">
        <v>-371.19947999999999</v>
      </c>
    </row>
    <row r="315" spans="2:3" x14ac:dyDescent="0.2">
      <c r="B315" s="1">
        <v>-370.39134999999999</v>
      </c>
      <c r="C315" s="1">
        <v>-371.43876</v>
      </c>
    </row>
    <row r="316" spans="2:3" x14ac:dyDescent="0.2">
      <c r="B316" s="1">
        <v>-370.44526000000002</v>
      </c>
      <c r="C316" s="1">
        <v>-371.67297000000002</v>
      </c>
    </row>
    <row r="317" spans="2:3" x14ac:dyDescent="0.2">
      <c r="B317" s="1">
        <v>-370.42354</v>
      </c>
      <c r="C317" s="1">
        <v>-371.88013999999998</v>
      </c>
    </row>
    <row r="318" spans="2:3" x14ac:dyDescent="0.2">
      <c r="B318" s="1">
        <v>-370.37394</v>
      </c>
      <c r="C318" s="1">
        <v>-372.03550000000001</v>
      </c>
    </row>
    <row r="319" spans="2:3" x14ac:dyDescent="0.2">
      <c r="B319" s="1">
        <v>-370.34122000000002</v>
      </c>
      <c r="C319" s="1">
        <v>-372.12132000000003</v>
      </c>
    </row>
    <row r="320" spans="2:3" x14ac:dyDescent="0.2">
      <c r="B320" s="1">
        <v>-370.35399999999998</v>
      </c>
      <c r="C320" s="1">
        <v>-372.12522999999999</v>
      </c>
    </row>
    <row r="321" spans="2:3" x14ac:dyDescent="0.2">
      <c r="B321" s="1">
        <v>-370.41876000000002</v>
      </c>
      <c r="C321" s="1">
        <v>-372.04566</v>
      </c>
    </row>
    <row r="322" spans="2:3" x14ac:dyDescent="0.2">
      <c r="B322" s="1">
        <v>-370.52312000000001</v>
      </c>
      <c r="C322" s="1">
        <v>-371.89323000000002</v>
      </c>
    </row>
    <row r="323" spans="2:3" x14ac:dyDescent="0.2">
      <c r="B323" s="1">
        <v>-370.64395999999999</v>
      </c>
      <c r="C323" s="1">
        <v>-371.68601000000001</v>
      </c>
    </row>
    <row r="324" spans="2:3" x14ac:dyDescent="0.2">
      <c r="B324" s="1">
        <v>-370.75779999999997</v>
      </c>
      <c r="C324" s="1">
        <v>-371.44961999999998</v>
      </c>
    </row>
    <row r="325" spans="2:3" x14ac:dyDescent="0.2">
      <c r="B325" s="1">
        <v>-370.84429999999998</v>
      </c>
      <c r="C325" s="1">
        <v>-371.20661000000001</v>
      </c>
    </row>
    <row r="326" spans="2:3" x14ac:dyDescent="0.2">
      <c r="B326" s="1">
        <v>-370.88895000000002</v>
      </c>
      <c r="C326" s="1">
        <v>-370.96940999999998</v>
      </c>
    </row>
    <row r="327" spans="2:3" x14ac:dyDescent="0.2">
      <c r="B327" s="1">
        <v>-370.88438000000002</v>
      </c>
      <c r="C327" s="1">
        <v>-370.74040000000002</v>
      </c>
    </row>
    <row r="328" spans="2:3" x14ac:dyDescent="0.2">
      <c r="B328" s="1">
        <v>-370.83026999999998</v>
      </c>
      <c r="C328" s="1">
        <v>-370.5224</v>
      </c>
    </row>
    <row r="329" spans="2:3" x14ac:dyDescent="0.2">
      <c r="B329" s="1">
        <v>-370.73831999999999</v>
      </c>
      <c r="C329" s="1">
        <v>-370.32817</v>
      </c>
    </row>
    <row r="330" spans="2:3" x14ac:dyDescent="0.2">
      <c r="B330" s="1">
        <v>-370.62117000000001</v>
      </c>
      <c r="C330" s="1">
        <v>-370.17628999999999</v>
      </c>
    </row>
    <row r="331" spans="2:3" x14ac:dyDescent="0.2">
      <c r="B331" s="1">
        <v>-370.49432000000002</v>
      </c>
      <c r="C331" s="1">
        <v>-370.08994000000001</v>
      </c>
    </row>
    <row r="332" spans="2:3" x14ac:dyDescent="0.2">
      <c r="B332" s="1">
        <v>-370.37261000000001</v>
      </c>
      <c r="C332" s="1">
        <v>-370.08641</v>
      </c>
    </row>
    <row r="333" spans="2:3" x14ac:dyDescent="0.2">
      <c r="B333" s="1">
        <v>-370.26355999999998</v>
      </c>
      <c r="C333" s="1">
        <v>-370.17156999999997</v>
      </c>
    </row>
    <row r="334" spans="2:3" x14ac:dyDescent="0.2">
      <c r="B334" s="1">
        <v>-370.17516999999998</v>
      </c>
      <c r="C334" s="1">
        <v>-370.32760999999999</v>
      </c>
    </row>
    <row r="335" spans="2:3" x14ac:dyDescent="0.2">
      <c r="B335" s="1">
        <v>-370.12360999999999</v>
      </c>
      <c r="C335" s="1">
        <v>-370.52440000000001</v>
      </c>
    </row>
    <row r="336" spans="2:3" x14ac:dyDescent="0.2">
      <c r="B336" s="1">
        <v>-370.13182</v>
      </c>
      <c r="C336" s="1">
        <v>-370.72793999999999</v>
      </c>
    </row>
    <row r="337" spans="2:3" x14ac:dyDescent="0.2">
      <c r="B337" s="1">
        <v>-370.22462000000002</v>
      </c>
      <c r="C337" s="1">
        <v>-370.90588000000002</v>
      </c>
    </row>
    <row r="338" spans="2:3" x14ac:dyDescent="0.2">
      <c r="B338" s="1">
        <v>-370.41291000000001</v>
      </c>
      <c r="C338" s="1">
        <v>-371.03118999999998</v>
      </c>
    </row>
    <row r="339" spans="2:3" x14ac:dyDescent="0.2">
      <c r="B339" s="1">
        <v>-370.67856</v>
      </c>
      <c r="C339" s="1">
        <v>-371.08884999999998</v>
      </c>
    </row>
    <row r="340" spans="2:3" x14ac:dyDescent="0.2">
      <c r="B340" s="1">
        <v>-370.97293999999999</v>
      </c>
      <c r="C340" s="1">
        <v>-371.08019999999999</v>
      </c>
    </row>
    <row r="341" spans="2:3" x14ac:dyDescent="0.2">
      <c r="B341" s="1">
        <v>-371.23477000000003</v>
      </c>
      <c r="C341" s="1">
        <v>-371.0206</v>
      </c>
    </row>
    <row r="342" spans="2:3" x14ac:dyDescent="0.2">
      <c r="B342" s="1">
        <v>-371.40888999999999</v>
      </c>
      <c r="C342" s="1">
        <v>-370.93723</v>
      </c>
    </row>
    <row r="343" spans="2:3" x14ac:dyDescent="0.2">
      <c r="B343" s="1">
        <v>-371.46413999999999</v>
      </c>
      <c r="C343" s="1">
        <v>-370.85912000000002</v>
      </c>
    </row>
    <row r="344" spans="2:3" x14ac:dyDescent="0.2">
      <c r="B344" s="1">
        <v>-371.39733000000001</v>
      </c>
      <c r="C344" s="1">
        <v>-370.80601000000001</v>
      </c>
    </row>
    <row r="345" spans="2:3" x14ac:dyDescent="0.2">
      <c r="B345" s="1">
        <v>-371.23097999999999</v>
      </c>
      <c r="C345" s="1">
        <v>-370.78055000000001</v>
      </c>
    </row>
    <row r="346" spans="2:3" x14ac:dyDescent="0.2">
      <c r="B346" s="1">
        <v>-370.99995999999999</v>
      </c>
      <c r="C346" s="1">
        <v>-370.77282000000002</v>
      </c>
    </row>
    <row r="347" spans="2:3" x14ac:dyDescent="0.2">
      <c r="B347" s="1">
        <v>-370.74713000000003</v>
      </c>
      <c r="C347" s="1">
        <v>-370.76729</v>
      </c>
    </row>
    <row r="348" spans="2:3" x14ac:dyDescent="0.2">
      <c r="B348" s="1">
        <v>-370.51389999999998</v>
      </c>
      <c r="C348" s="1">
        <v>-370.75106</v>
      </c>
    </row>
    <row r="349" spans="2:3" x14ac:dyDescent="0.2">
      <c r="B349" s="1">
        <v>-370.33535999999998</v>
      </c>
      <c r="C349" s="1">
        <v>-370.71089000000001</v>
      </c>
    </row>
    <row r="350" spans="2:3" x14ac:dyDescent="0.2">
      <c r="B350" s="1">
        <v>-370.23593</v>
      </c>
      <c r="C350" s="1">
        <v>-370.63904000000002</v>
      </c>
    </row>
    <row r="351" spans="2:3" x14ac:dyDescent="0.2">
      <c r="B351" s="1">
        <v>-370.22919999999999</v>
      </c>
      <c r="C351" s="1">
        <v>-370.52846</v>
      </c>
    </row>
    <row r="352" spans="2:3" x14ac:dyDescent="0.2">
      <c r="B352" s="1">
        <v>-370.31191999999999</v>
      </c>
      <c r="C352" s="1">
        <v>-370.37977000000001</v>
      </c>
    </row>
    <row r="353" spans="2:3" x14ac:dyDescent="0.2">
      <c r="B353" s="1">
        <v>-370.46816000000001</v>
      </c>
      <c r="C353" s="1">
        <v>-370.20092</v>
      </c>
    </row>
    <row r="354" spans="2:3" x14ac:dyDescent="0.2">
      <c r="B354" s="1">
        <v>-370.67678000000001</v>
      </c>
      <c r="C354" s="1">
        <v>-370.00562000000002</v>
      </c>
    </row>
    <row r="355" spans="2:3" x14ac:dyDescent="0.2">
      <c r="B355" s="1">
        <v>-370.91102000000001</v>
      </c>
      <c r="C355" s="1">
        <v>-369.81173000000001</v>
      </c>
    </row>
    <row r="356" spans="2:3" x14ac:dyDescent="0.2">
      <c r="B356" s="1">
        <v>-371.1361</v>
      </c>
      <c r="C356" s="1">
        <v>-369.64033000000001</v>
      </c>
    </row>
    <row r="357" spans="2:3" x14ac:dyDescent="0.2">
      <c r="B357" s="1">
        <v>-371.31646000000001</v>
      </c>
      <c r="C357" s="1">
        <v>-369.50209999999998</v>
      </c>
    </row>
    <row r="358" spans="2:3" x14ac:dyDescent="0.2">
      <c r="B358" s="1">
        <v>-371.42077999999998</v>
      </c>
      <c r="C358" s="1">
        <v>-369.40055999999998</v>
      </c>
    </row>
    <row r="359" spans="2:3" x14ac:dyDescent="0.2">
      <c r="B359" s="1">
        <v>-371.43319000000002</v>
      </c>
      <c r="C359" s="1">
        <v>-369.32673</v>
      </c>
    </row>
    <row r="360" spans="2:3" x14ac:dyDescent="0.2">
      <c r="B360" s="1">
        <v>-371.35413999999997</v>
      </c>
      <c r="C360" s="1">
        <v>-369.26150000000001</v>
      </c>
    </row>
    <row r="361" spans="2:3" x14ac:dyDescent="0.2">
      <c r="B361" s="1">
        <v>-371.20481000000001</v>
      </c>
      <c r="C361" s="1">
        <v>-369.18610999999999</v>
      </c>
    </row>
    <row r="362" spans="2:3" x14ac:dyDescent="0.2">
      <c r="B362" s="1">
        <v>-371.02701000000002</v>
      </c>
      <c r="C362" s="1">
        <v>-369.09037999999998</v>
      </c>
    </row>
    <row r="363" spans="2:3" x14ac:dyDescent="0.2">
      <c r="B363" s="1">
        <v>-370.87522000000001</v>
      </c>
      <c r="C363" s="1">
        <v>-368.97604000000001</v>
      </c>
    </row>
    <row r="364" spans="2:3" x14ac:dyDescent="0.2">
      <c r="B364" s="1">
        <v>-370.80372999999997</v>
      </c>
      <c r="C364" s="1">
        <v>-368.85516000000001</v>
      </c>
    </row>
    <row r="365" spans="2:3" x14ac:dyDescent="0.2">
      <c r="B365" s="1">
        <v>-370.84609</v>
      </c>
      <c r="C365" s="1">
        <v>-368.74212</v>
      </c>
    </row>
    <row r="366" spans="2:3" x14ac:dyDescent="0.2">
      <c r="B366" s="1">
        <v>-371.00056000000001</v>
      </c>
      <c r="C366" s="1">
        <v>-368.64150000000001</v>
      </c>
    </row>
    <row r="367" spans="2:3" x14ac:dyDescent="0.2">
      <c r="B367" s="1">
        <v>-371.23077999999998</v>
      </c>
      <c r="C367" s="1">
        <v>-368.54914000000002</v>
      </c>
    </row>
    <row r="368" spans="2:3" x14ac:dyDescent="0.2">
      <c r="B368" s="1">
        <v>-371.47836999999998</v>
      </c>
      <c r="C368" s="1">
        <v>-368.45692000000003</v>
      </c>
    </row>
    <row r="369" spans="2:3" x14ac:dyDescent="0.2">
      <c r="B369" s="1">
        <v>-371.68178</v>
      </c>
      <c r="C369" s="1">
        <v>-368.36122</v>
      </c>
    </row>
    <row r="370" spans="2:3" x14ac:dyDescent="0.2">
      <c r="B370" s="1">
        <v>-371.78904</v>
      </c>
      <c r="C370" s="1">
        <v>-368.26904999999999</v>
      </c>
    </row>
    <row r="371" spans="2:3" x14ac:dyDescent="0.2">
      <c r="B371" s="1">
        <v>-371.76846999999998</v>
      </c>
      <c r="C371" s="1">
        <v>-368.19067000000001</v>
      </c>
    </row>
    <row r="372" spans="2:3" x14ac:dyDescent="0.2">
      <c r="B372" s="1">
        <v>-371.61099000000002</v>
      </c>
      <c r="C372" s="1">
        <v>-368.12743999999998</v>
      </c>
    </row>
    <row r="373" spans="2:3" x14ac:dyDescent="0.2">
      <c r="B373" s="1">
        <v>-371.33359999999999</v>
      </c>
      <c r="C373" s="1">
        <v>-368.06513000000001</v>
      </c>
    </row>
    <row r="374" spans="2:3" x14ac:dyDescent="0.2">
      <c r="B374" s="1">
        <v>-370.97374000000002</v>
      </c>
      <c r="C374" s="1">
        <v>-367.98280999999997</v>
      </c>
    </row>
    <row r="375" spans="2:3" x14ac:dyDescent="0.2">
      <c r="B375" s="1">
        <v>-370.57664999999997</v>
      </c>
      <c r="C375" s="1">
        <v>-367.87655999999998</v>
      </c>
    </row>
    <row r="376" spans="2:3" x14ac:dyDescent="0.2">
      <c r="B376" s="1">
        <v>-370.18932999999998</v>
      </c>
      <c r="C376" s="1">
        <v>-367.77375000000001</v>
      </c>
    </row>
    <row r="377" spans="2:3" x14ac:dyDescent="0.2">
      <c r="B377" s="1">
        <v>-369.84789000000001</v>
      </c>
      <c r="C377" s="1">
        <v>-367.72886</v>
      </c>
    </row>
    <row r="378" spans="2:3" x14ac:dyDescent="0.2">
      <c r="B378" s="1">
        <v>-369.57420000000002</v>
      </c>
      <c r="C378" s="1">
        <v>-367.80491999999998</v>
      </c>
    </row>
    <row r="379" spans="2:3" x14ac:dyDescent="0.2">
      <c r="B379" s="1">
        <v>-369.37666999999999</v>
      </c>
      <c r="C379" s="1">
        <v>-368.04514</v>
      </c>
    </row>
    <row r="380" spans="2:3" x14ac:dyDescent="0.2">
      <c r="B380" s="1">
        <v>-369.24990000000003</v>
      </c>
      <c r="C380" s="1">
        <v>-368.45481000000001</v>
      </c>
    </row>
    <row r="381" spans="2:3" x14ac:dyDescent="0.2">
      <c r="B381" s="1">
        <v>-369.17604</v>
      </c>
      <c r="C381" s="1">
        <v>-368.99477999999999</v>
      </c>
    </row>
    <row r="382" spans="2:3" x14ac:dyDescent="0.2">
      <c r="B382" s="1">
        <v>-369.12657000000002</v>
      </c>
      <c r="C382" s="1">
        <v>-369.59134999999998</v>
      </c>
    </row>
    <row r="383" spans="2:3" x14ac:dyDescent="0.2">
      <c r="B383" s="1">
        <v>-369.06691000000001</v>
      </c>
      <c r="C383" s="1">
        <v>-370.15787</v>
      </c>
    </row>
    <row r="384" spans="2:3" x14ac:dyDescent="0.2">
      <c r="B384" s="1">
        <v>-368.96350999999999</v>
      </c>
      <c r="C384" s="1">
        <v>-370.62031999999999</v>
      </c>
    </row>
    <row r="385" spans="2:3" x14ac:dyDescent="0.2">
      <c r="B385" s="1">
        <v>-368.79908</v>
      </c>
      <c r="C385" s="1">
        <v>-370.93142</v>
      </c>
    </row>
    <row r="386" spans="2:3" x14ac:dyDescent="0.2">
      <c r="B386" s="1">
        <v>-368.57918000000001</v>
      </c>
      <c r="C386" s="1">
        <v>-371.07778999999999</v>
      </c>
    </row>
    <row r="387" spans="2:3" x14ac:dyDescent="0.2">
      <c r="B387" s="1">
        <v>-368.33030000000002</v>
      </c>
      <c r="C387" s="1">
        <v>-371.07486999999998</v>
      </c>
    </row>
    <row r="388" spans="2:3" x14ac:dyDescent="0.2">
      <c r="B388" s="1">
        <v>-368.08474000000001</v>
      </c>
      <c r="C388" s="1">
        <v>-370.96843000000001</v>
      </c>
    </row>
    <row r="389" spans="2:3" x14ac:dyDescent="0.2">
      <c r="B389" s="1">
        <v>-367.86133999999998</v>
      </c>
      <c r="C389" s="1">
        <v>-370.81882999999999</v>
      </c>
    </row>
    <row r="390" spans="2:3" x14ac:dyDescent="0.2">
      <c r="B390" s="1">
        <v>-367.66001999999997</v>
      </c>
      <c r="C390" s="1">
        <v>-370.68975</v>
      </c>
    </row>
    <row r="391" spans="2:3" x14ac:dyDescent="0.2">
      <c r="B391" s="1">
        <v>-367.47638999999998</v>
      </c>
      <c r="C391" s="1">
        <v>-370.63342999999998</v>
      </c>
    </row>
    <row r="392" spans="2:3" x14ac:dyDescent="0.2">
      <c r="B392" s="1">
        <v>-367.32272</v>
      </c>
      <c r="C392" s="1">
        <v>-370.67383000000001</v>
      </c>
    </row>
    <row r="393" spans="2:3" x14ac:dyDescent="0.2">
      <c r="B393" s="1">
        <v>-367.23086999999998</v>
      </c>
      <c r="C393" s="1">
        <v>-370.80331999999999</v>
      </c>
    </row>
    <row r="394" spans="2:3" x14ac:dyDescent="0.2">
      <c r="B394" s="1">
        <v>-367.23316999999997</v>
      </c>
      <c r="C394" s="1">
        <v>-370.98345999999998</v>
      </c>
    </row>
    <row r="395" spans="2:3" x14ac:dyDescent="0.2">
      <c r="B395" s="1">
        <v>-367.34197</v>
      </c>
      <c r="C395" s="1">
        <v>-371.17234999999999</v>
      </c>
    </row>
    <row r="396" spans="2:3" x14ac:dyDescent="0.2">
      <c r="B396" s="1">
        <v>-367.54079000000002</v>
      </c>
      <c r="C396" s="1">
        <v>-371.33555000000001</v>
      </c>
    </row>
    <row r="397" spans="2:3" x14ac:dyDescent="0.2">
      <c r="B397" s="1">
        <v>-367.79187000000002</v>
      </c>
      <c r="C397" s="1">
        <v>-371.45116000000002</v>
      </c>
    </row>
    <row r="398" spans="2:3" x14ac:dyDescent="0.2">
      <c r="B398" s="1">
        <v>-368.05279999999999</v>
      </c>
      <c r="C398" s="1">
        <v>-371.51315</v>
      </c>
    </row>
    <row r="399" spans="2:3" x14ac:dyDescent="0.2">
      <c r="B399" s="1">
        <v>-368.28334000000001</v>
      </c>
      <c r="C399" s="1">
        <v>-371.52057000000002</v>
      </c>
    </row>
    <row r="400" spans="2:3" x14ac:dyDescent="0.2">
      <c r="B400" s="1">
        <v>-368.45573999999999</v>
      </c>
      <c r="C400" s="1">
        <v>-371.47640999999999</v>
      </c>
    </row>
    <row r="401" spans="2:3" x14ac:dyDescent="0.2">
      <c r="B401" s="1">
        <v>-368.54674</v>
      </c>
      <c r="C401" s="1">
        <v>-371.39283</v>
      </c>
    </row>
    <row r="402" spans="2:3" x14ac:dyDescent="0.2">
      <c r="B402" s="1">
        <v>-368.54390999999998</v>
      </c>
      <c r="C402" s="1">
        <v>-371.29552000000001</v>
      </c>
    </row>
    <row r="403" spans="2:3" x14ac:dyDescent="0.2">
      <c r="B403" s="1">
        <v>-368.44324999999998</v>
      </c>
      <c r="C403" s="1">
        <v>-371.22626000000002</v>
      </c>
    </row>
    <row r="404" spans="2:3" x14ac:dyDescent="0.2">
      <c r="B404" s="1">
        <v>-368.25060999999999</v>
      </c>
      <c r="C404" s="1">
        <v>-371.22771</v>
      </c>
    </row>
    <row r="405" spans="2:3" x14ac:dyDescent="0.2">
      <c r="B405" s="1">
        <v>-367.98646000000002</v>
      </c>
      <c r="C405" s="1">
        <v>-371.33332999999999</v>
      </c>
    </row>
    <row r="406" spans="2:3" x14ac:dyDescent="0.2">
      <c r="B406" s="1">
        <v>-367.68984</v>
      </c>
      <c r="C406" s="1">
        <v>-371.55025000000001</v>
      </c>
    </row>
    <row r="407" spans="2:3" x14ac:dyDescent="0.2">
      <c r="B407" s="1">
        <v>-367.41178000000002</v>
      </c>
      <c r="C407" s="1">
        <v>-371.85448000000002</v>
      </c>
    </row>
    <row r="408" spans="2:3" x14ac:dyDescent="0.2">
      <c r="B408" s="1">
        <v>-367.20361000000003</v>
      </c>
      <c r="C408" s="1">
        <v>-372.20350999999999</v>
      </c>
    </row>
    <row r="409" spans="2:3" x14ac:dyDescent="0.2">
      <c r="B409" s="1">
        <v>-367.09791000000001</v>
      </c>
      <c r="C409" s="1">
        <v>-372.55175000000003</v>
      </c>
    </row>
    <row r="410" spans="2:3" x14ac:dyDescent="0.2">
      <c r="B410" s="1">
        <v>-367.09517</v>
      </c>
      <c r="C410" s="1">
        <v>-372.86266999999998</v>
      </c>
    </row>
    <row r="411" spans="2:3" x14ac:dyDescent="0.2">
      <c r="B411" s="1">
        <v>-367.16933999999998</v>
      </c>
      <c r="C411" s="1">
        <v>-373.11304999999999</v>
      </c>
    </row>
    <row r="412" spans="2:3" x14ac:dyDescent="0.2">
      <c r="B412" s="1">
        <v>-367.2851</v>
      </c>
      <c r="C412" s="1">
        <v>-373.29050999999998</v>
      </c>
    </row>
    <row r="413" spans="2:3" x14ac:dyDescent="0.2">
      <c r="B413" s="1">
        <v>-367.41597999999999</v>
      </c>
      <c r="C413" s="1">
        <v>-373.38862999999998</v>
      </c>
    </row>
    <row r="414" spans="2:3" x14ac:dyDescent="0.2">
      <c r="B414" s="1">
        <v>-367.54449</v>
      </c>
      <c r="C414" s="1">
        <v>-373.40676999999999</v>
      </c>
    </row>
    <row r="415" spans="2:3" x14ac:dyDescent="0.2">
      <c r="B415" s="1">
        <v>-367.65467999999998</v>
      </c>
      <c r="C415" s="1">
        <v>-373.351</v>
      </c>
    </row>
    <row r="416" spans="2:3" x14ac:dyDescent="0.2">
      <c r="B416" s="1">
        <v>-367.7285</v>
      </c>
      <c r="C416" s="1">
        <v>-373.23559999999998</v>
      </c>
    </row>
    <row r="417" spans="2:3" x14ac:dyDescent="0.2">
      <c r="B417" s="1">
        <v>-367.73732000000001</v>
      </c>
      <c r="C417" s="1">
        <v>-373.08118000000002</v>
      </c>
    </row>
    <row r="418" spans="2:3" x14ac:dyDescent="0.2">
      <c r="B418" s="1">
        <v>-367.65397999999999</v>
      </c>
      <c r="C418" s="1">
        <v>-372.90521000000001</v>
      </c>
    </row>
    <row r="419" spans="2:3" x14ac:dyDescent="0.2">
      <c r="B419" s="1">
        <v>-367.46771000000001</v>
      </c>
      <c r="C419" s="1">
        <v>-372.71836999999999</v>
      </c>
    </row>
    <row r="420" spans="2:3" x14ac:dyDescent="0.2">
      <c r="B420" s="1">
        <v>-367.19011999999998</v>
      </c>
      <c r="C420" s="1">
        <v>-372.51979</v>
      </c>
    </row>
    <row r="421" spans="2:3" x14ac:dyDescent="0.2">
      <c r="B421" s="1">
        <v>-366.86027000000001</v>
      </c>
      <c r="C421" s="1">
        <v>-372.30174</v>
      </c>
    </row>
    <row r="422" spans="2:3" x14ac:dyDescent="0.2">
      <c r="B422" s="1">
        <v>-366.54237999999998</v>
      </c>
      <c r="C422" s="1">
        <v>-372.05659000000003</v>
      </c>
    </row>
    <row r="423" spans="2:3" x14ac:dyDescent="0.2">
      <c r="B423" s="1">
        <v>-366.30369000000002</v>
      </c>
      <c r="C423" s="1">
        <v>-371.78259000000003</v>
      </c>
    </row>
    <row r="424" spans="2:3" x14ac:dyDescent="0.2">
      <c r="B424" s="1">
        <v>-366.18842999999998</v>
      </c>
      <c r="C424" s="1">
        <v>-371.48340999999999</v>
      </c>
    </row>
    <row r="425" spans="2:3" x14ac:dyDescent="0.2">
      <c r="B425" s="1">
        <v>-366.20542</v>
      </c>
      <c r="C425" s="1">
        <v>-371.16714999999999</v>
      </c>
    </row>
    <row r="426" spans="2:3" x14ac:dyDescent="0.2">
      <c r="B426" s="1">
        <v>-366.32816000000003</v>
      </c>
      <c r="C426" s="1">
        <v>-370.84539000000001</v>
      </c>
    </row>
    <row r="427" spans="2:3" x14ac:dyDescent="0.2">
      <c r="B427" s="1">
        <v>-366.51663000000002</v>
      </c>
      <c r="C427" s="1">
        <v>-370.53561000000002</v>
      </c>
    </row>
    <row r="428" spans="2:3" x14ac:dyDescent="0.2">
      <c r="B428" s="1">
        <v>-366.74232000000001</v>
      </c>
      <c r="C428" s="1">
        <v>-370.25652000000002</v>
      </c>
    </row>
    <row r="429" spans="2:3" x14ac:dyDescent="0.2">
      <c r="B429" s="1">
        <v>-366.99477000000002</v>
      </c>
      <c r="C429" s="1">
        <v>-370.02614</v>
      </c>
    </row>
    <row r="430" spans="2:3" x14ac:dyDescent="0.2">
      <c r="B430" s="1">
        <v>-367.27177</v>
      </c>
      <c r="C430" s="1">
        <v>-369.84978000000001</v>
      </c>
    </row>
    <row r="431" spans="2:3" x14ac:dyDescent="0.2">
      <c r="B431" s="1">
        <v>-367.56855999999999</v>
      </c>
      <c r="C431" s="1">
        <v>-369.71566999999999</v>
      </c>
    </row>
    <row r="432" spans="2:3" x14ac:dyDescent="0.2">
      <c r="B432" s="1">
        <v>-367.86937</v>
      </c>
      <c r="C432" s="1">
        <v>-369.60305</v>
      </c>
    </row>
    <row r="433" spans="2:3" x14ac:dyDescent="0.2">
      <c r="B433" s="1">
        <v>-368.15370999999999</v>
      </c>
      <c r="C433" s="1">
        <v>-369.49265000000003</v>
      </c>
    </row>
    <row r="434" spans="2:3" x14ac:dyDescent="0.2">
      <c r="B434" s="1">
        <v>-368.40158000000002</v>
      </c>
      <c r="C434" s="1">
        <v>-369.37205999999998</v>
      </c>
    </row>
    <row r="435" spans="2:3" x14ac:dyDescent="0.2">
      <c r="B435" s="1">
        <v>-368.59942999999998</v>
      </c>
      <c r="C435" s="1">
        <v>-369.24378000000002</v>
      </c>
    </row>
    <row r="436" spans="2:3" x14ac:dyDescent="0.2">
      <c r="B436" s="1">
        <v>-368.74220000000003</v>
      </c>
      <c r="C436" s="1">
        <v>-369.11957999999998</v>
      </c>
    </row>
    <row r="437" spans="2:3" x14ac:dyDescent="0.2">
      <c r="B437" s="1">
        <v>-368.82625999999999</v>
      </c>
      <c r="C437" s="1">
        <v>-369.01686000000001</v>
      </c>
    </row>
    <row r="438" spans="2:3" x14ac:dyDescent="0.2">
      <c r="B438" s="1">
        <v>-368.85545999999999</v>
      </c>
      <c r="C438" s="1">
        <v>-368.94711999999998</v>
      </c>
    </row>
    <row r="439" spans="2:3" x14ac:dyDescent="0.2">
      <c r="B439" s="1">
        <v>-368.83699000000001</v>
      </c>
      <c r="C439" s="1">
        <v>-368.90805999999998</v>
      </c>
    </row>
    <row r="440" spans="2:3" x14ac:dyDescent="0.2">
      <c r="B440" s="1">
        <v>-368.77517</v>
      </c>
      <c r="C440" s="1">
        <v>-368.88583999999997</v>
      </c>
    </row>
    <row r="441" spans="2:3" x14ac:dyDescent="0.2">
      <c r="B441" s="1">
        <v>-368.68250999999998</v>
      </c>
      <c r="C441" s="1">
        <v>-368.86228999999997</v>
      </c>
    </row>
    <row r="442" spans="2:3" x14ac:dyDescent="0.2">
      <c r="B442" s="1">
        <v>-368.57281999999998</v>
      </c>
      <c r="C442" s="1">
        <v>-368.83264000000003</v>
      </c>
    </row>
    <row r="443" spans="2:3" x14ac:dyDescent="0.2">
      <c r="B443" s="1">
        <v>-368.47379000000001</v>
      </c>
      <c r="C443" s="1">
        <v>-368.82076999999998</v>
      </c>
    </row>
    <row r="444" spans="2:3" x14ac:dyDescent="0.2">
      <c r="B444" s="1">
        <v>-368.42298</v>
      </c>
      <c r="C444" s="1">
        <v>-368.86581000000001</v>
      </c>
    </row>
    <row r="445" spans="2:3" x14ac:dyDescent="0.2">
      <c r="B445" s="1">
        <v>-368.46044999999998</v>
      </c>
      <c r="C445" s="1">
        <v>-368.99788999999998</v>
      </c>
    </row>
    <row r="446" spans="2:3" x14ac:dyDescent="0.2">
      <c r="B446" s="1">
        <v>-368.61183</v>
      </c>
      <c r="C446" s="1">
        <v>-369.21339999999998</v>
      </c>
    </row>
    <row r="447" spans="2:3" x14ac:dyDescent="0.2">
      <c r="B447" s="1">
        <v>-368.87732999999997</v>
      </c>
      <c r="C447" s="1">
        <v>-369.48241999999999</v>
      </c>
    </row>
    <row r="448" spans="2:3" x14ac:dyDescent="0.2">
      <c r="B448" s="1">
        <v>-369.22561000000002</v>
      </c>
      <c r="C448" s="1">
        <v>-369.77095000000003</v>
      </c>
    </row>
    <row r="449" spans="2:3" x14ac:dyDescent="0.2">
      <c r="B449" s="1">
        <v>-369.60870999999997</v>
      </c>
      <c r="C449" s="1">
        <v>-370.04635000000002</v>
      </c>
    </row>
    <row r="450" spans="2:3" x14ac:dyDescent="0.2">
      <c r="B450" s="1">
        <v>-369.97156999999999</v>
      </c>
      <c r="C450" s="1">
        <v>-370.27328</v>
      </c>
    </row>
    <row r="451" spans="2:3" x14ac:dyDescent="0.2">
      <c r="B451" s="1">
        <v>-370.26943999999997</v>
      </c>
      <c r="C451" s="1">
        <v>-370.41147999999998</v>
      </c>
    </row>
    <row r="452" spans="2:3" x14ac:dyDescent="0.2">
      <c r="B452" s="1">
        <v>-370.48349999999999</v>
      </c>
      <c r="C452" s="1">
        <v>-370.42995999999999</v>
      </c>
    </row>
    <row r="453" spans="2:3" x14ac:dyDescent="0.2">
      <c r="B453" s="1">
        <v>-370.61354</v>
      </c>
      <c r="C453" s="1">
        <v>-370.31463000000002</v>
      </c>
    </row>
    <row r="454" spans="2:3" x14ac:dyDescent="0.2">
      <c r="B454" s="1">
        <v>-370.67594000000003</v>
      </c>
      <c r="C454" s="1">
        <v>-370.07682999999997</v>
      </c>
    </row>
    <row r="455" spans="2:3" x14ac:dyDescent="0.2">
      <c r="B455" s="1">
        <v>-370.69544999999999</v>
      </c>
      <c r="C455" s="1">
        <v>-369.75134000000003</v>
      </c>
    </row>
    <row r="456" spans="2:3" x14ac:dyDescent="0.2">
      <c r="B456" s="1">
        <v>-370.70395000000002</v>
      </c>
      <c r="C456" s="1">
        <v>-369.39182</v>
      </c>
    </row>
    <row r="457" spans="2:3" x14ac:dyDescent="0.2">
      <c r="B457" s="1">
        <v>-370.72471000000002</v>
      </c>
      <c r="C457" s="1">
        <v>-369.05464999999998</v>
      </c>
    </row>
    <row r="458" spans="2:3" x14ac:dyDescent="0.2">
      <c r="B458" s="1">
        <v>-370.77242000000001</v>
      </c>
      <c r="C458" s="1">
        <v>-368.78575000000001</v>
      </c>
    </row>
    <row r="459" spans="2:3" x14ac:dyDescent="0.2">
      <c r="B459" s="1">
        <v>-370.85104999999999</v>
      </c>
      <c r="C459" s="1">
        <v>-368.60415</v>
      </c>
    </row>
    <row r="460" spans="2:3" x14ac:dyDescent="0.2">
      <c r="B460" s="1">
        <v>-370.94995</v>
      </c>
      <c r="C460" s="1">
        <v>-368.49943999999999</v>
      </c>
    </row>
    <row r="461" spans="2:3" x14ac:dyDescent="0.2">
      <c r="B461" s="1">
        <v>-371.0564</v>
      </c>
      <c r="C461" s="1">
        <v>-368.43770999999998</v>
      </c>
    </row>
    <row r="462" spans="2:3" x14ac:dyDescent="0.2">
      <c r="B462" s="1">
        <v>-371.15971000000002</v>
      </c>
      <c r="C462" s="1">
        <v>-368.38670000000002</v>
      </c>
    </row>
    <row r="463" spans="2:3" x14ac:dyDescent="0.2">
      <c r="B463" s="1">
        <v>-371.25097</v>
      </c>
      <c r="C463" s="1">
        <v>-368.33566999999999</v>
      </c>
    </row>
    <row r="464" spans="2:3" x14ac:dyDescent="0.2">
      <c r="B464" s="1">
        <v>-371.32472000000001</v>
      </c>
      <c r="C464" s="1">
        <v>-368.29201</v>
      </c>
    </row>
    <row r="465" spans="2:3" x14ac:dyDescent="0.2">
      <c r="B465" s="1">
        <v>-371.37601999999998</v>
      </c>
      <c r="C465" s="1">
        <v>-368.27413000000001</v>
      </c>
    </row>
    <row r="466" spans="2:3" x14ac:dyDescent="0.2">
      <c r="B466" s="1">
        <v>-371.39760000000001</v>
      </c>
      <c r="C466" s="1">
        <v>-368.29817000000003</v>
      </c>
    </row>
    <row r="467" spans="2:3" x14ac:dyDescent="0.2">
      <c r="B467" s="1">
        <v>-371.38522999999998</v>
      </c>
      <c r="C467" s="1">
        <v>-368.36770000000001</v>
      </c>
    </row>
    <row r="468" spans="2:3" x14ac:dyDescent="0.2">
      <c r="B468" s="1">
        <v>-371.34118999999998</v>
      </c>
      <c r="C468" s="1">
        <v>-368.48016999999999</v>
      </c>
    </row>
    <row r="469" spans="2:3" x14ac:dyDescent="0.2">
      <c r="B469" s="1">
        <v>-371.27526999999998</v>
      </c>
      <c r="C469" s="1">
        <v>-368.62785000000002</v>
      </c>
    </row>
    <row r="470" spans="2:3" x14ac:dyDescent="0.2">
      <c r="B470" s="1">
        <v>-371.19556999999998</v>
      </c>
      <c r="C470" s="1">
        <v>-368.79426000000001</v>
      </c>
    </row>
    <row r="471" spans="2:3" x14ac:dyDescent="0.2">
      <c r="B471" s="1">
        <v>-371.10768999999999</v>
      </c>
      <c r="C471" s="1">
        <v>-368.95451000000003</v>
      </c>
    </row>
    <row r="472" spans="2:3" x14ac:dyDescent="0.2">
      <c r="B472" s="1">
        <v>-371.01729</v>
      </c>
      <c r="C472" s="1">
        <v>-369.07506000000001</v>
      </c>
    </row>
    <row r="473" spans="2:3" x14ac:dyDescent="0.2">
      <c r="B473" s="1">
        <v>-370.92455999999999</v>
      </c>
      <c r="C473" s="1">
        <v>-369.12074999999999</v>
      </c>
    </row>
    <row r="474" spans="2:3" x14ac:dyDescent="0.2">
      <c r="B474" s="1">
        <v>-370.82652000000002</v>
      </c>
      <c r="C474" s="1">
        <v>-369.05948000000001</v>
      </c>
    </row>
    <row r="475" spans="2:3" x14ac:dyDescent="0.2">
      <c r="B475" s="1">
        <v>-370.71530000000001</v>
      </c>
      <c r="C475" s="1">
        <v>-368.88490999999999</v>
      </c>
    </row>
    <row r="476" spans="2:3" x14ac:dyDescent="0.2">
      <c r="B476" s="1">
        <v>-370.58152000000001</v>
      </c>
      <c r="C476" s="1">
        <v>-368.62263000000002</v>
      </c>
    </row>
    <row r="477" spans="2:3" x14ac:dyDescent="0.2">
      <c r="B477" s="1">
        <v>-370.42624000000001</v>
      </c>
      <c r="C477" s="1">
        <v>-368.35021</v>
      </c>
    </row>
    <row r="478" spans="2:3" x14ac:dyDescent="0.2">
      <c r="B478" s="1">
        <v>-370.2577</v>
      </c>
      <c r="C478" s="1">
        <v>-368.15138000000002</v>
      </c>
    </row>
    <row r="479" spans="2:3" x14ac:dyDescent="0.2">
      <c r="B479" s="1">
        <v>-370.10081000000002</v>
      </c>
      <c r="C479" s="1">
        <v>-368.06425000000002</v>
      </c>
    </row>
    <row r="480" spans="2:3" x14ac:dyDescent="0.2">
      <c r="B480" s="1">
        <v>-369.98746</v>
      </c>
      <c r="C480" s="1">
        <v>-368.05876999999998</v>
      </c>
    </row>
    <row r="481" spans="2:3" x14ac:dyDescent="0.2">
      <c r="B481" s="1">
        <v>-369.93869999999998</v>
      </c>
      <c r="C481" s="1">
        <v>-368.07882000000001</v>
      </c>
    </row>
    <row r="482" spans="2:3" x14ac:dyDescent="0.2">
      <c r="B482" s="1">
        <v>-369.95321000000001</v>
      </c>
      <c r="C482" s="1">
        <v>-368.09872999999999</v>
      </c>
    </row>
    <row r="483" spans="2:3" x14ac:dyDescent="0.2">
      <c r="B483" s="1">
        <v>-370.00459999999998</v>
      </c>
      <c r="C483" s="1">
        <v>-368.1157</v>
      </c>
    </row>
    <row r="484" spans="2:3" x14ac:dyDescent="0.2">
      <c r="B484" s="1">
        <v>-370.05178000000001</v>
      </c>
      <c r="C484" s="1">
        <v>-368.13398000000001</v>
      </c>
    </row>
    <row r="485" spans="2:3" x14ac:dyDescent="0.2">
      <c r="B485" s="1">
        <v>-370.05398000000002</v>
      </c>
      <c r="C485" s="1">
        <v>-368.14220999999998</v>
      </c>
    </row>
    <row r="486" spans="2:3" x14ac:dyDescent="0.2">
      <c r="B486" s="1">
        <v>-369.98734999999999</v>
      </c>
      <c r="C486" s="1">
        <v>-368.11819000000003</v>
      </c>
    </row>
    <row r="487" spans="2:3" x14ac:dyDescent="0.2">
      <c r="B487" s="1">
        <v>-369.85505000000001</v>
      </c>
      <c r="C487" s="1">
        <v>-368.04448000000002</v>
      </c>
    </row>
    <row r="488" spans="2:3" x14ac:dyDescent="0.2">
      <c r="B488" s="1">
        <v>-369.67628000000002</v>
      </c>
      <c r="C488" s="1">
        <v>-367.91609</v>
      </c>
    </row>
    <row r="489" spans="2:3" x14ac:dyDescent="0.2">
      <c r="B489" s="1">
        <v>-369.48018000000002</v>
      </c>
      <c r="C489" s="1">
        <v>-367.74020999999999</v>
      </c>
    </row>
    <row r="490" spans="2:3" x14ac:dyDescent="0.2">
      <c r="B490" s="1">
        <v>-369.29799000000003</v>
      </c>
      <c r="C490" s="1">
        <v>-367.53343000000001</v>
      </c>
    </row>
    <row r="491" spans="2:3" x14ac:dyDescent="0.2">
      <c r="B491" s="1">
        <v>-369.15629999999999</v>
      </c>
      <c r="C491" s="1">
        <v>-367.31490000000002</v>
      </c>
    </row>
    <row r="492" spans="2:3" x14ac:dyDescent="0.2">
      <c r="B492" s="1">
        <v>-369.07400000000001</v>
      </c>
      <c r="C492" s="1">
        <v>-367.10028</v>
      </c>
    </row>
    <row r="493" spans="2:3" x14ac:dyDescent="0.2">
      <c r="B493" s="1">
        <v>-369.06364000000002</v>
      </c>
      <c r="C493" s="1">
        <v>-366.90231999999997</v>
      </c>
    </row>
    <row r="494" spans="2:3" x14ac:dyDescent="0.2">
      <c r="B494" s="1">
        <v>-369.12956000000003</v>
      </c>
      <c r="C494" s="1">
        <v>-366.72818999999998</v>
      </c>
    </row>
    <row r="495" spans="2:3" x14ac:dyDescent="0.2">
      <c r="B495" s="1">
        <v>-369.26796000000002</v>
      </c>
      <c r="C495" s="1">
        <v>-366.58472999999998</v>
      </c>
    </row>
    <row r="496" spans="2:3" x14ac:dyDescent="0.2">
      <c r="B496" s="1">
        <v>-369.46758</v>
      </c>
      <c r="C496" s="1">
        <v>-366.47203000000002</v>
      </c>
    </row>
    <row r="497" spans="2:3" x14ac:dyDescent="0.2">
      <c r="B497" s="1">
        <v>-369.70724000000001</v>
      </c>
      <c r="C497" s="1">
        <v>-366.3938</v>
      </c>
    </row>
    <row r="498" spans="2:3" x14ac:dyDescent="0.2">
      <c r="B498" s="1">
        <v>-369.95670999999999</v>
      </c>
      <c r="C498" s="1">
        <v>-366.34334000000001</v>
      </c>
    </row>
    <row r="499" spans="2:3" x14ac:dyDescent="0.2">
      <c r="B499" s="1">
        <v>-370.17709000000002</v>
      </c>
      <c r="C499" s="1">
        <v>-366.31103999999999</v>
      </c>
    </row>
    <row r="500" spans="2:3" x14ac:dyDescent="0.2">
      <c r="B500" s="1">
        <v>-370.33823000000001</v>
      </c>
      <c r="C500" s="1">
        <v>-366.28003999999999</v>
      </c>
    </row>
    <row r="501" spans="2:3" x14ac:dyDescent="0.2">
      <c r="B501" s="1">
        <v>-370.41701999999998</v>
      </c>
      <c r="C501" s="1">
        <v>-366.23773999999997</v>
      </c>
    </row>
    <row r="502" spans="2:3" x14ac:dyDescent="0.2">
      <c r="B502" s="1">
        <v>-370.40724</v>
      </c>
      <c r="C502" s="1">
        <v>-366.17811</v>
      </c>
    </row>
    <row r="503" spans="2:3" x14ac:dyDescent="0.2">
      <c r="B503" s="1">
        <v>-370.32648</v>
      </c>
      <c r="C503" s="1">
        <v>-366.10455000000002</v>
      </c>
    </row>
    <row r="504" spans="2:3" x14ac:dyDescent="0.2">
      <c r="B504" s="1">
        <v>-370.21001000000001</v>
      </c>
      <c r="C504" s="1">
        <v>-366.02172999999999</v>
      </c>
    </row>
    <row r="505" spans="2:3" x14ac:dyDescent="0.2">
      <c r="B505" s="1">
        <v>-370.10390000000001</v>
      </c>
      <c r="C505" s="1">
        <v>-365.93650000000002</v>
      </c>
    </row>
    <row r="506" spans="2:3" x14ac:dyDescent="0.2">
      <c r="B506" s="1">
        <v>-370.05680000000001</v>
      </c>
      <c r="C506" s="1">
        <v>-365.85548999999997</v>
      </c>
    </row>
    <row r="507" spans="2:3" x14ac:dyDescent="0.2">
      <c r="B507" s="1">
        <v>-370.10660999999999</v>
      </c>
      <c r="C507" s="1">
        <v>-365.78699</v>
      </c>
    </row>
    <row r="508" spans="2:3" x14ac:dyDescent="0.2">
      <c r="B508" s="1">
        <v>-370.26373000000001</v>
      </c>
      <c r="C508" s="1">
        <v>-365.73725999999999</v>
      </c>
    </row>
    <row r="509" spans="2:3" x14ac:dyDescent="0.2">
      <c r="B509" s="1">
        <v>-370.50443000000001</v>
      </c>
      <c r="C509" s="1">
        <v>-365.71620999999999</v>
      </c>
    </row>
    <row r="510" spans="2:3" x14ac:dyDescent="0.2">
      <c r="B510" s="1">
        <v>-370.77488</v>
      </c>
      <c r="C510" s="1">
        <v>-365.73083000000003</v>
      </c>
    </row>
    <row r="511" spans="2:3" x14ac:dyDescent="0.2">
      <c r="B511" s="1">
        <v>-371.01371999999998</v>
      </c>
      <c r="C511" s="1">
        <v>-365.79084</v>
      </c>
    </row>
    <row r="512" spans="2:3" x14ac:dyDescent="0.2">
      <c r="B512" s="1">
        <v>-371.17791999999997</v>
      </c>
      <c r="C512" s="1">
        <v>-365.89089000000001</v>
      </c>
    </row>
    <row r="513" spans="2:3" x14ac:dyDescent="0.2">
      <c r="B513" s="1">
        <v>-371.25081999999998</v>
      </c>
      <c r="C513" s="1">
        <v>-366.01409999999998</v>
      </c>
    </row>
    <row r="514" spans="2:3" x14ac:dyDescent="0.2">
      <c r="B514" s="1">
        <v>-371.23962</v>
      </c>
      <c r="C514" s="1">
        <v>-366.12659000000002</v>
      </c>
    </row>
    <row r="515" spans="2:3" x14ac:dyDescent="0.2">
      <c r="B515" s="1">
        <v>-371.16489999999999</v>
      </c>
      <c r="C515" s="1">
        <v>-366.18664999999999</v>
      </c>
    </row>
    <row r="516" spans="2:3" x14ac:dyDescent="0.2">
      <c r="B516" s="1">
        <v>-371.05068</v>
      </c>
      <c r="C516" s="1">
        <v>-366.15755999999999</v>
      </c>
    </row>
    <row r="517" spans="2:3" x14ac:dyDescent="0.2">
      <c r="B517" s="1">
        <v>-370.91577999999998</v>
      </c>
      <c r="C517" s="1">
        <v>-366.01855</v>
      </c>
    </row>
    <row r="518" spans="2:3" x14ac:dyDescent="0.2">
      <c r="B518" s="1">
        <v>-370.77429000000001</v>
      </c>
      <c r="C518" s="1">
        <v>-365.79126000000002</v>
      </c>
    </row>
    <row r="519" spans="2:3" x14ac:dyDescent="0.2">
      <c r="B519" s="1">
        <v>-370.63562000000002</v>
      </c>
      <c r="C519" s="1">
        <v>-365.5419</v>
      </c>
    </row>
    <row r="520" spans="2:3" x14ac:dyDescent="0.2">
      <c r="B520" s="1">
        <v>-370.50348000000002</v>
      </c>
      <c r="C520" s="1">
        <v>-365.34174999999999</v>
      </c>
    </row>
    <row r="521" spans="2:3" x14ac:dyDescent="0.2">
      <c r="B521" s="1">
        <v>-370.37916000000001</v>
      </c>
      <c r="C521" s="1">
        <v>-365.23088999999999</v>
      </c>
    </row>
    <row r="522" spans="2:3" x14ac:dyDescent="0.2">
      <c r="B522" s="1">
        <v>-370.26596000000001</v>
      </c>
      <c r="C522" s="1">
        <v>-365.20418000000001</v>
      </c>
    </row>
    <row r="523" spans="2:3" x14ac:dyDescent="0.2">
      <c r="B523" s="1">
        <v>-370.16978999999998</v>
      </c>
      <c r="C523" s="1">
        <v>-365.23119000000003</v>
      </c>
    </row>
    <row r="524" spans="2:3" x14ac:dyDescent="0.2">
      <c r="B524" s="1">
        <v>-370.10363999999998</v>
      </c>
      <c r="C524" s="1">
        <v>-365.28516999999999</v>
      </c>
    </row>
    <row r="525" spans="2:3" x14ac:dyDescent="0.2">
      <c r="B525" s="1">
        <v>-370.08069999999998</v>
      </c>
      <c r="C525" s="1">
        <v>-365.35358000000002</v>
      </c>
    </row>
    <row r="526" spans="2:3" x14ac:dyDescent="0.2">
      <c r="B526" s="1">
        <v>-370.10234000000003</v>
      </c>
      <c r="C526" s="1">
        <v>-365.43306000000001</v>
      </c>
    </row>
    <row r="527" spans="2:3" x14ac:dyDescent="0.2">
      <c r="B527" s="1">
        <v>-370.15735999999998</v>
      </c>
      <c r="C527" s="1">
        <v>-365.52321000000001</v>
      </c>
    </row>
    <row r="528" spans="2:3" x14ac:dyDescent="0.2">
      <c r="B528" s="1">
        <v>-370.21843999999999</v>
      </c>
      <c r="C528" s="1">
        <v>-365.61986999999999</v>
      </c>
    </row>
    <row r="529" spans="2:3" x14ac:dyDescent="0.2">
      <c r="B529" s="1">
        <v>-370.25783000000001</v>
      </c>
      <c r="C529" s="1">
        <v>-365.71942000000001</v>
      </c>
    </row>
    <row r="530" spans="2:3" x14ac:dyDescent="0.2">
      <c r="B530" s="1">
        <v>-370.26706000000001</v>
      </c>
      <c r="C530" s="1">
        <v>-365.81999000000002</v>
      </c>
    </row>
    <row r="531" spans="2:3" x14ac:dyDescent="0.2">
      <c r="B531" s="1">
        <v>-370.27044000000001</v>
      </c>
      <c r="C531" s="1">
        <v>-365.9212</v>
      </c>
    </row>
    <row r="532" spans="2:3" x14ac:dyDescent="0.2">
      <c r="B532" s="1">
        <v>-370.30623000000003</v>
      </c>
      <c r="C532" s="1">
        <v>-366.02463</v>
      </c>
    </row>
    <row r="533" spans="2:3" x14ac:dyDescent="0.2">
      <c r="B533" s="1">
        <v>-370.38779</v>
      </c>
      <c r="C533" s="1">
        <v>-366.12909999999999</v>
      </c>
    </row>
    <row r="534" spans="2:3" x14ac:dyDescent="0.2">
      <c r="B534" s="1">
        <v>-370.47912000000002</v>
      </c>
      <c r="C534" s="1">
        <v>-366.24079999999998</v>
      </c>
    </row>
    <row r="535" spans="2:3" x14ac:dyDescent="0.2">
      <c r="B535" s="1">
        <v>-370.51711999999998</v>
      </c>
      <c r="C535" s="1">
        <v>-366.36306000000002</v>
      </c>
    </row>
    <row r="536" spans="2:3" x14ac:dyDescent="0.2">
      <c r="B536" s="1">
        <v>-370.44702000000001</v>
      </c>
      <c r="C536" s="1">
        <v>-366.49714999999998</v>
      </c>
    </row>
    <row r="537" spans="2:3" x14ac:dyDescent="0.2">
      <c r="B537" s="1">
        <v>-370.25362999999999</v>
      </c>
      <c r="C537" s="1">
        <v>-366.64580999999998</v>
      </c>
    </row>
    <row r="538" spans="2:3" x14ac:dyDescent="0.2">
      <c r="B538" s="1">
        <v>-369.95683000000002</v>
      </c>
      <c r="C538" s="1">
        <v>-366.80919999999998</v>
      </c>
    </row>
    <row r="539" spans="2:3" x14ac:dyDescent="0.2">
      <c r="B539" s="1">
        <v>-369.60261000000003</v>
      </c>
      <c r="C539" s="1">
        <v>-366.98719999999997</v>
      </c>
    </row>
    <row r="540" spans="2:3" x14ac:dyDescent="0.2">
      <c r="B540" s="1">
        <v>-369.24808999999999</v>
      </c>
      <c r="C540" s="1">
        <v>-367.17968000000002</v>
      </c>
    </row>
    <row r="541" spans="2:3" x14ac:dyDescent="0.2">
      <c r="B541" s="1">
        <v>-368.92840999999999</v>
      </c>
      <c r="C541" s="1">
        <v>-367.38585999999998</v>
      </c>
    </row>
    <row r="542" spans="2:3" x14ac:dyDescent="0.2">
      <c r="B542" s="1">
        <v>-368.65571</v>
      </c>
      <c r="C542" s="1">
        <v>-367.59566000000001</v>
      </c>
    </row>
    <row r="543" spans="2:3" x14ac:dyDescent="0.2">
      <c r="B543" s="1">
        <v>-368.42604</v>
      </c>
      <c r="C543" s="1">
        <v>-367.79752999999999</v>
      </c>
    </row>
    <row r="544" spans="2:3" x14ac:dyDescent="0.2">
      <c r="B544" s="1">
        <v>-368.24059999999997</v>
      </c>
      <c r="C544" s="1">
        <v>-367.98090000000002</v>
      </c>
    </row>
    <row r="545" spans="2:3" x14ac:dyDescent="0.2">
      <c r="B545" s="1">
        <v>-368.10052000000002</v>
      </c>
      <c r="C545" s="1">
        <v>-368.13364000000001</v>
      </c>
    </row>
    <row r="546" spans="2:3" x14ac:dyDescent="0.2">
      <c r="B546" s="1">
        <v>-368.01033000000001</v>
      </c>
      <c r="C546" s="1">
        <v>-368.24993999999998</v>
      </c>
    </row>
    <row r="547" spans="2:3" x14ac:dyDescent="0.2">
      <c r="B547" s="1">
        <v>-367.96724999999998</v>
      </c>
      <c r="C547" s="1">
        <v>-368.32956999999999</v>
      </c>
    </row>
    <row r="548" spans="2:3" x14ac:dyDescent="0.2">
      <c r="B548" s="1">
        <v>-367.96550999999999</v>
      </c>
      <c r="C548" s="1">
        <v>-368.37900999999999</v>
      </c>
    </row>
    <row r="549" spans="2:3" x14ac:dyDescent="0.2">
      <c r="B549" s="1">
        <v>-367.99914999999999</v>
      </c>
      <c r="C549" s="1">
        <v>-368.40703000000002</v>
      </c>
    </row>
    <row r="550" spans="2:3" x14ac:dyDescent="0.2">
      <c r="B550" s="1">
        <v>-368.06844999999998</v>
      </c>
      <c r="C550" s="1">
        <v>-368.41762999999997</v>
      </c>
    </row>
    <row r="551" spans="2:3" x14ac:dyDescent="0.2">
      <c r="B551" s="1">
        <v>-368.18043999999998</v>
      </c>
      <c r="C551" s="1">
        <v>-368.41052000000002</v>
      </c>
    </row>
    <row r="552" spans="2:3" x14ac:dyDescent="0.2">
      <c r="B552" s="1">
        <v>-368.33364</v>
      </c>
      <c r="C552" s="1">
        <v>-368.38164</v>
      </c>
    </row>
    <row r="553" spans="2:3" x14ac:dyDescent="0.2">
      <c r="B553" s="1">
        <v>-368.52078</v>
      </c>
      <c r="C553" s="1">
        <v>-368.32128999999998</v>
      </c>
    </row>
    <row r="554" spans="2:3" x14ac:dyDescent="0.2">
      <c r="B554" s="1">
        <v>-368.72744999999998</v>
      </c>
      <c r="C554" s="1">
        <v>-368.21699999999998</v>
      </c>
    </row>
    <row r="555" spans="2:3" x14ac:dyDescent="0.2">
      <c r="B555" s="1">
        <v>-368.93516</v>
      </c>
      <c r="C555" s="1">
        <v>-368.06195000000002</v>
      </c>
    </row>
    <row r="556" spans="2:3" x14ac:dyDescent="0.2">
      <c r="B556" s="1">
        <v>-369.13157999999999</v>
      </c>
      <c r="C556" s="1">
        <v>-367.85944999999998</v>
      </c>
    </row>
    <row r="557" spans="2:3" x14ac:dyDescent="0.2">
      <c r="B557" s="1">
        <v>-369.31540999999999</v>
      </c>
      <c r="C557" s="1">
        <v>-367.63013000000001</v>
      </c>
    </row>
    <row r="558" spans="2:3" x14ac:dyDescent="0.2">
      <c r="B558" s="1">
        <v>-369.49259000000001</v>
      </c>
      <c r="C558" s="1">
        <v>-367.41025000000002</v>
      </c>
    </row>
    <row r="559" spans="2:3" x14ac:dyDescent="0.2">
      <c r="B559" s="1">
        <v>-369.66811000000001</v>
      </c>
      <c r="C559" s="1">
        <v>-367.23836</v>
      </c>
    </row>
    <row r="560" spans="2:3" x14ac:dyDescent="0.2">
      <c r="B560" s="1">
        <v>-369.84564999999998</v>
      </c>
      <c r="C560" s="1">
        <v>-367.14085999999998</v>
      </c>
    </row>
    <row r="561" spans="2:3" x14ac:dyDescent="0.2">
      <c r="B561" s="1">
        <v>-370.02953000000002</v>
      </c>
      <c r="C561" s="1">
        <v>-367.13425000000001</v>
      </c>
    </row>
    <row r="562" spans="2:3" x14ac:dyDescent="0.2">
      <c r="B562" s="1">
        <v>-370.21525000000003</v>
      </c>
      <c r="C562" s="1">
        <v>-367.21722</v>
      </c>
    </row>
    <row r="563" spans="2:3" x14ac:dyDescent="0.2">
      <c r="B563" s="1">
        <v>-370.38945000000001</v>
      </c>
      <c r="C563" s="1">
        <v>-367.36833000000001</v>
      </c>
    </row>
    <row r="564" spans="2:3" x14ac:dyDescent="0.2">
      <c r="B564" s="1">
        <v>-370.53129999999999</v>
      </c>
      <c r="C564" s="1">
        <v>-367.55288000000002</v>
      </c>
    </row>
    <row r="565" spans="2:3" x14ac:dyDescent="0.2">
      <c r="B565" s="1">
        <v>-370.61743999999999</v>
      </c>
      <c r="C565" s="1">
        <v>-367.73865000000001</v>
      </c>
    </row>
    <row r="566" spans="2:3" x14ac:dyDescent="0.2">
      <c r="B566" s="1">
        <v>-370.62702999999999</v>
      </c>
      <c r="C566" s="1">
        <v>-367.91064</v>
      </c>
    </row>
    <row r="567" spans="2:3" x14ac:dyDescent="0.2">
      <c r="B567" s="1">
        <v>-370.55437999999998</v>
      </c>
      <c r="C567" s="1">
        <v>-368.06644</v>
      </c>
    </row>
    <row r="568" spans="2:3" x14ac:dyDescent="0.2">
      <c r="B568" s="1">
        <v>-370.41055999999998</v>
      </c>
      <c r="C568" s="1">
        <v>-368.20994999999999</v>
      </c>
    </row>
    <row r="569" spans="2:3" x14ac:dyDescent="0.2">
      <c r="B569" s="1">
        <v>-370.21420999999998</v>
      </c>
      <c r="C569" s="1">
        <v>-368.34449999999998</v>
      </c>
    </row>
    <row r="570" spans="2:3" x14ac:dyDescent="0.2">
      <c r="B570" s="1">
        <v>-369.98568</v>
      </c>
      <c r="C570" s="1">
        <v>-368.47615000000002</v>
      </c>
    </row>
    <row r="571" spans="2:3" x14ac:dyDescent="0.2">
      <c r="B571" s="1">
        <v>-369.73662999999999</v>
      </c>
      <c r="C571" s="1">
        <v>-368.61500000000001</v>
      </c>
    </row>
    <row r="572" spans="2:3" x14ac:dyDescent="0.2">
      <c r="B572" s="1">
        <v>-369.46643</v>
      </c>
      <c r="C572" s="1">
        <v>-368.76911999999999</v>
      </c>
    </row>
    <row r="573" spans="2:3" x14ac:dyDescent="0.2">
      <c r="B573" s="1">
        <v>-369.17342000000002</v>
      </c>
      <c r="C573" s="1">
        <v>-368.93968000000001</v>
      </c>
    </row>
    <row r="574" spans="2:3" x14ac:dyDescent="0.2">
      <c r="B574" s="1">
        <v>-368.86018999999999</v>
      </c>
      <c r="C574" s="1">
        <v>-369.12124999999997</v>
      </c>
    </row>
    <row r="575" spans="2:3" x14ac:dyDescent="0.2">
      <c r="B575" s="1">
        <v>-368.53818999999999</v>
      </c>
      <c r="C575" s="1">
        <v>-369.30214999999998</v>
      </c>
    </row>
    <row r="576" spans="2:3" x14ac:dyDescent="0.2">
      <c r="B576" s="1">
        <v>-368.23</v>
      </c>
      <c r="C576" s="1">
        <v>-369.4708</v>
      </c>
    </row>
    <row r="577" spans="2:3" x14ac:dyDescent="0.2">
      <c r="B577" s="1">
        <v>-367.96440999999999</v>
      </c>
      <c r="C577" s="1">
        <v>-369.61815000000001</v>
      </c>
    </row>
    <row r="578" spans="2:3" x14ac:dyDescent="0.2">
      <c r="B578" s="1">
        <v>-367.76519999999999</v>
      </c>
      <c r="C578" s="1">
        <v>-369.74128999999999</v>
      </c>
    </row>
    <row r="579" spans="2:3" x14ac:dyDescent="0.2">
      <c r="B579" s="1">
        <v>-367.64389</v>
      </c>
      <c r="C579" s="1">
        <v>-369.84417000000002</v>
      </c>
    </row>
    <row r="580" spans="2:3" x14ac:dyDescent="0.2">
      <c r="B580" s="1">
        <v>-367.59325000000001</v>
      </c>
      <c r="C580" s="1">
        <v>-369.93369999999999</v>
      </c>
    </row>
    <row r="581" spans="2:3" x14ac:dyDescent="0.2">
      <c r="B581" s="1">
        <v>-367.58918</v>
      </c>
      <c r="C581" s="1">
        <v>-370.01927000000001</v>
      </c>
    </row>
    <row r="582" spans="2:3" x14ac:dyDescent="0.2">
      <c r="B582" s="1">
        <v>-367.60491000000002</v>
      </c>
      <c r="C582" s="1">
        <v>-370.11241000000001</v>
      </c>
    </row>
    <row r="583" spans="2:3" x14ac:dyDescent="0.2">
      <c r="B583" s="1">
        <v>-367.61613999999997</v>
      </c>
      <c r="C583" s="1">
        <v>-370.22561999999999</v>
      </c>
    </row>
    <row r="584" spans="2:3" x14ac:dyDescent="0.2">
      <c r="B584" s="1">
        <v>-367.60451</v>
      </c>
      <c r="C584" s="1">
        <v>-370.37212</v>
      </c>
    </row>
    <row r="585" spans="2:3" x14ac:dyDescent="0.2">
      <c r="B585" s="1">
        <v>-367.55887000000001</v>
      </c>
      <c r="C585" s="1">
        <v>-370.56574000000001</v>
      </c>
    </row>
    <row r="586" spans="2:3" x14ac:dyDescent="0.2">
      <c r="B586" s="1">
        <v>-367.47293999999999</v>
      </c>
      <c r="C586" s="1">
        <v>-370.81241</v>
      </c>
    </row>
    <row r="587" spans="2:3" x14ac:dyDescent="0.2">
      <c r="B587" s="1">
        <v>-367.34530999999998</v>
      </c>
      <c r="C587" s="1">
        <v>-371.09848</v>
      </c>
    </row>
    <row r="588" spans="2:3" x14ac:dyDescent="0.2">
      <c r="B588" s="1">
        <v>-367.18173000000002</v>
      </c>
      <c r="C588" s="1">
        <v>-371.39436000000001</v>
      </c>
    </row>
    <row r="589" spans="2:3" x14ac:dyDescent="0.2">
      <c r="B589" s="1">
        <v>-366.99727999999999</v>
      </c>
      <c r="C589" s="1">
        <v>-371.66199999999998</v>
      </c>
    </row>
    <row r="590" spans="2:3" x14ac:dyDescent="0.2">
      <c r="B590" s="1">
        <v>-366.81549000000001</v>
      </c>
      <c r="C590" s="1">
        <v>-371.86937999999998</v>
      </c>
    </row>
    <row r="591" spans="2:3" x14ac:dyDescent="0.2">
      <c r="B591" s="1">
        <v>-366.66701999999998</v>
      </c>
      <c r="C591" s="1">
        <v>-371.99849</v>
      </c>
    </row>
    <row r="592" spans="2:3" x14ac:dyDescent="0.2">
      <c r="B592" s="1">
        <v>-366.5874</v>
      </c>
      <c r="C592" s="1">
        <v>-372.04798</v>
      </c>
    </row>
    <row r="593" spans="2:3" x14ac:dyDescent="0.2">
      <c r="B593" s="1">
        <v>-366.60455999999999</v>
      </c>
      <c r="C593" s="1">
        <v>-372.03318999999999</v>
      </c>
    </row>
    <row r="594" spans="2:3" x14ac:dyDescent="0.2">
      <c r="B594" s="1">
        <v>-366.73320000000001</v>
      </c>
      <c r="C594" s="1">
        <v>-371.97073</v>
      </c>
    </row>
    <row r="595" spans="2:3" x14ac:dyDescent="0.2">
      <c r="B595" s="1">
        <v>-366.96812999999997</v>
      </c>
      <c r="C595" s="1">
        <v>-371.87882000000002</v>
      </c>
    </row>
    <row r="596" spans="2:3" x14ac:dyDescent="0.2">
      <c r="B596" s="1">
        <v>-367.28564999999998</v>
      </c>
      <c r="C596" s="1">
        <v>-371.78125999999997</v>
      </c>
    </row>
    <row r="597" spans="2:3" x14ac:dyDescent="0.2">
      <c r="B597" s="1">
        <v>-367.64530000000002</v>
      </c>
      <c r="C597" s="1">
        <v>-371.70132000000001</v>
      </c>
    </row>
    <row r="598" spans="2:3" x14ac:dyDescent="0.2">
      <c r="B598" s="1">
        <v>-368.01060000000001</v>
      </c>
      <c r="C598" s="1">
        <v>-371.66117000000003</v>
      </c>
    </row>
    <row r="599" spans="2:3" x14ac:dyDescent="0.2">
      <c r="B599" s="1">
        <v>-368.34924999999998</v>
      </c>
      <c r="C599" s="1">
        <v>-371.67496999999997</v>
      </c>
    </row>
    <row r="600" spans="2:3" x14ac:dyDescent="0.2">
      <c r="B600" s="1">
        <v>-368.64517999999998</v>
      </c>
      <c r="C600" s="1">
        <v>-371.74088</v>
      </c>
    </row>
    <row r="601" spans="2:3" x14ac:dyDescent="0.2">
      <c r="B601" s="1">
        <v>-368.89280000000002</v>
      </c>
      <c r="C601" s="1">
        <v>-371.84064000000001</v>
      </c>
    </row>
    <row r="602" spans="2:3" x14ac:dyDescent="0.2">
      <c r="B602" s="1">
        <v>-369.09305999999998</v>
      </c>
      <c r="C602" s="1">
        <v>-371.94276000000002</v>
      </c>
    </row>
    <row r="603" spans="2:3" x14ac:dyDescent="0.2">
      <c r="B603" s="1">
        <v>-369.25384000000003</v>
      </c>
      <c r="C603" s="1">
        <v>-372.01315</v>
      </c>
    </row>
    <row r="604" spans="2:3" x14ac:dyDescent="0.2">
      <c r="B604" s="1">
        <v>-369.38198</v>
      </c>
      <c r="C604" s="1">
        <v>-372.01627000000002</v>
      </c>
    </row>
    <row r="605" spans="2:3" x14ac:dyDescent="0.2">
      <c r="B605" s="1">
        <v>-369.48752000000002</v>
      </c>
      <c r="C605" s="1">
        <v>-371.92824000000002</v>
      </c>
    </row>
    <row r="606" spans="2:3" x14ac:dyDescent="0.2">
      <c r="B606" s="1">
        <v>-369.58292</v>
      </c>
      <c r="C606" s="1">
        <v>-371.74723999999998</v>
      </c>
    </row>
    <row r="607" spans="2:3" x14ac:dyDescent="0.2">
      <c r="B607" s="1">
        <v>-369.67455000000001</v>
      </c>
      <c r="C607" s="1">
        <v>-371.49263000000002</v>
      </c>
    </row>
    <row r="608" spans="2:3" x14ac:dyDescent="0.2">
      <c r="B608" s="1">
        <v>-369.76942000000003</v>
      </c>
      <c r="C608" s="1">
        <v>-371.20382999999998</v>
      </c>
    </row>
    <row r="609" spans="2:3" x14ac:dyDescent="0.2">
      <c r="B609" s="1">
        <v>-369.87061999999997</v>
      </c>
      <c r="C609" s="1">
        <v>-370.92842000000002</v>
      </c>
    </row>
    <row r="610" spans="2:3" x14ac:dyDescent="0.2">
      <c r="B610" s="1">
        <v>-369.97958999999997</v>
      </c>
      <c r="C610" s="1">
        <v>-370.70571999999999</v>
      </c>
    </row>
    <row r="611" spans="2:3" x14ac:dyDescent="0.2">
      <c r="B611" s="1">
        <v>-370.10181999999998</v>
      </c>
      <c r="C611" s="1">
        <v>-370.55495999999999</v>
      </c>
    </row>
    <row r="612" spans="2:3" x14ac:dyDescent="0.2">
      <c r="B612" s="1">
        <v>-370.24221999999997</v>
      </c>
      <c r="C612" s="1">
        <v>-370.47343999999998</v>
      </c>
    </row>
    <row r="613" spans="2:3" x14ac:dyDescent="0.2">
      <c r="B613" s="1">
        <v>-370.40636000000001</v>
      </c>
      <c r="C613" s="1">
        <v>-370.43815999999998</v>
      </c>
    </row>
    <row r="614" spans="2:3" x14ac:dyDescent="0.2">
      <c r="B614" s="1">
        <v>-370.60142000000002</v>
      </c>
      <c r="C614" s="1">
        <v>-370.41651000000002</v>
      </c>
    </row>
    <row r="615" spans="2:3" x14ac:dyDescent="0.2">
      <c r="B615" s="1">
        <v>-370.83096</v>
      </c>
      <c r="C615" s="1">
        <v>-370.37347</v>
      </c>
    </row>
    <row r="616" spans="2:3" x14ac:dyDescent="0.2">
      <c r="B616" s="1">
        <v>-371.09161</v>
      </c>
      <c r="C616" s="1">
        <v>-370.28246999999999</v>
      </c>
    </row>
    <row r="617" spans="2:3" x14ac:dyDescent="0.2">
      <c r="B617" s="1">
        <v>-371.37333000000001</v>
      </c>
      <c r="C617" s="1">
        <v>-370.13310000000001</v>
      </c>
    </row>
    <row r="618" spans="2:3" x14ac:dyDescent="0.2">
      <c r="B618" s="1">
        <v>-371.6619</v>
      </c>
      <c r="C618" s="1">
        <v>-369.92802999999998</v>
      </c>
    </row>
    <row r="619" spans="2:3" x14ac:dyDescent="0.2">
      <c r="B619" s="1">
        <v>-371.94553000000002</v>
      </c>
      <c r="C619" s="1">
        <v>-369.68113</v>
      </c>
    </row>
    <row r="620" spans="2:3" x14ac:dyDescent="0.2">
      <c r="B620" s="1">
        <v>-372.22111000000001</v>
      </c>
      <c r="C620" s="1">
        <v>-369.41559000000001</v>
      </c>
    </row>
    <row r="621" spans="2:3" x14ac:dyDescent="0.2">
      <c r="B621" s="1">
        <v>-372.49223000000001</v>
      </c>
      <c r="C621" s="1">
        <v>-369.15872000000002</v>
      </c>
    </row>
    <row r="622" spans="2:3" x14ac:dyDescent="0.2">
      <c r="B622" s="1">
        <v>-372.75956000000002</v>
      </c>
      <c r="C622" s="1">
        <v>-368.93065000000001</v>
      </c>
    </row>
    <row r="623" spans="2:3" x14ac:dyDescent="0.2">
      <c r="B623" s="1">
        <v>-373.02098999999998</v>
      </c>
      <c r="C623" s="1">
        <v>-368.73714999999999</v>
      </c>
    </row>
    <row r="624" spans="2:3" x14ac:dyDescent="0.2">
      <c r="B624" s="1">
        <v>-373.26508999999999</v>
      </c>
      <c r="C624" s="1">
        <v>-368.57265999999998</v>
      </c>
    </row>
    <row r="625" spans="2:3" x14ac:dyDescent="0.2">
      <c r="B625" s="1">
        <v>-373.47352999999998</v>
      </c>
      <c r="C625" s="1">
        <v>-368.42288000000002</v>
      </c>
    </row>
    <row r="626" spans="2:3" x14ac:dyDescent="0.2">
      <c r="B626" s="1">
        <v>-373.62997999999999</v>
      </c>
      <c r="C626" s="1">
        <v>-368.28093000000001</v>
      </c>
    </row>
    <row r="627" spans="2:3" x14ac:dyDescent="0.2">
      <c r="B627" s="1">
        <v>-373.71807999999999</v>
      </c>
      <c r="C627" s="1">
        <v>-368.15548000000001</v>
      </c>
    </row>
    <row r="628" spans="2:3" x14ac:dyDescent="0.2">
      <c r="B628" s="1">
        <v>-373.72563000000002</v>
      </c>
      <c r="C628" s="1">
        <v>-368.06106</v>
      </c>
    </row>
    <row r="629" spans="2:3" x14ac:dyDescent="0.2">
      <c r="B629" s="1">
        <v>-373.64425999999997</v>
      </c>
      <c r="C629" s="1">
        <v>-368.01292000000001</v>
      </c>
    </row>
    <row r="630" spans="2:3" x14ac:dyDescent="0.2">
      <c r="B630" s="1">
        <v>-373.46951000000001</v>
      </c>
      <c r="C630" s="1">
        <v>-368.01040999999998</v>
      </c>
    </row>
    <row r="631" spans="2:3" x14ac:dyDescent="0.2">
      <c r="B631" s="1">
        <v>-373.20916</v>
      </c>
      <c r="C631" s="1">
        <v>-368.03757999999999</v>
      </c>
    </row>
    <row r="632" spans="2:3" x14ac:dyDescent="0.2">
      <c r="B632" s="1">
        <v>-372.88614999999999</v>
      </c>
      <c r="C632" s="1">
        <v>-368.06921</v>
      </c>
    </row>
    <row r="633" spans="2:3" x14ac:dyDescent="0.2">
      <c r="B633" s="1">
        <v>-372.52981999999997</v>
      </c>
      <c r="C633" s="1">
        <v>-368.07859999999999</v>
      </c>
    </row>
    <row r="634" spans="2:3" x14ac:dyDescent="0.2">
      <c r="B634" s="1">
        <v>-372.17399</v>
      </c>
      <c r="C634" s="1">
        <v>-368.04629</v>
      </c>
    </row>
    <row r="635" spans="2:3" x14ac:dyDescent="0.2">
      <c r="B635" s="1">
        <v>-371.84289999999999</v>
      </c>
      <c r="C635" s="1">
        <v>-367.97375</v>
      </c>
    </row>
    <row r="636" spans="2:3" x14ac:dyDescent="0.2">
      <c r="B636" s="1">
        <v>-371.55083000000002</v>
      </c>
      <c r="C636" s="1">
        <v>-367.89467000000002</v>
      </c>
    </row>
    <row r="637" spans="2:3" x14ac:dyDescent="0.2">
      <c r="B637" s="1">
        <v>-371.30187000000001</v>
      </c>
      <c r="C637" s="1">
        <v>-367.87025</v>
      </c>
    </row>
    <row r="638" spans="2:3" x14ac:dyDescent="0.2">
      <c r="B638" s="1">
        <v>-371.09911</v>
      </c>
      <c r="C638" s="1">
        <v>-367.96224999999998</v>
      </c>
    </row>
    <row r="639" spans="2:3" x14ac:dyDescent="0.2">
      <c r="B639" s="1">
        <v>-370.94842</v>
      </c>
      <c r="C639" s="1">
        <v>-368.18957</v>
      </c>
    </row>
    <row r="640" spans="2:3" x14ac:dyDescent="0.2">
      <c r="B640" s="1">
        <v>-370.85766000000001</v>
      </c>
      <c r="C640" s="1">
        <v>-368.51087000000001</v>
      </c>
    </row>
    <row r="641" spans="2:3" x14ac:dyDescent="0.2">
      <c r="B641" s="1">
        <v>-370.83395000000002</v>
      </c>
      <c r="C641" s="1">
        <v>-368.86230999999998</v>
      </c>
    </row>
    <row r="642" spans="2:3" x14ac:dyDescent="0.2">
      <c r="B642" s="1">
        <v>-370.87513000000001</v>
      </c>
      <c r="C642" s="1">
        <v>-369.19587000000001</v>
      </c>
    </row>
    <row r="643" spans="2:3" x14ac:dyDescent="0.2">
      <c r="B643" s="1">
        <v>-370.96147999999999</v>
      </c>
      <c r="C643" s="1">
        <v>-369.49167</v>
      </c>
    </row>
    <row r="644" spans="2:3" x14ac:dyDescent="0.2">
      <c r="B644" s="1">
        <v>-371.06112000000002</v>
      </c>
      <c r="C644" s="1">
        <v>-369.74385999999998</v>
      </c>
    </row>
    <row r="645" spans="2:3" x14ac:dyDescent="0.2">
      <c r="B645" s="1">
        <v>-371.13333</v>
      </c>
      <c r="C645" s="1">
        <v>-369.95429999999999</v>
      </c>
    </row>
    <row r="646" spans="2:3" x14ac:dyDescent="0.2">
      <c r="B646" s="1">
        <v>-371.14510000000001</v>
      </c>
      <c r="C646" s="1">
        <v>-370.12297999999998</v>
      </c>
    </row>
    <row r="647" spans="2:3" x14ac:dyDescent="0.2">
      <c r="B647" s="1">
        <v>-371.07445999999999</v>
      </c>
      <c r="C647" s="1">
        <v>-370.25049000000001</v>
      </c>
    </row>
    <row r="648" spans="2:3" x14ac:dyDescent="0.2">
      <c r="B648" s="1">
        <v>-370.91140999999999</v>
      </c>
      <c r="C648" s="1">
        <v>-370.33805999999998</v>
      </c>
    </row>
    <row r="649" spans="2:3" x14ac:dyDescent="0.2">
      <c r="B649" s="1">
        <v>-370.65875</v>
      </c>
      <c r="C649" s="1">
        <v>-370.38396999999998</v>
      </c>
    </row>
    <row r="650" spans="2:3" x14ac:dyDescent="0.2">
      <c r="B650" s="1">
        <v>-370.33022</v>
      </c>
      <c r="C650" s="1">
        <v>-370.38646999999997</v>
      </c>
    </row>
    <row r="651" spans="2:3" x14ac:dyDescent="0.2">
      <c r="B651" s="1">
        <v>-369.94828000000001</v>
      </c>
      <c r="C651" s="1">
        <v>-370.34138000000002</v>
      </c>
    </row>
    <row r="652" spans="2:3" x14ac:dyDescent="0.2">
      <c r="B652" s="1">
        <v>-369.54559999999998</v>
      </c>
      <c r="C652" s="1">
        <v>-370.23406999999997</v>
      </c>
    </row>
    <row r="653" spans="2:3" x14ac:dyDescent="0.2">
      <c r="B653" s="1">
        <v>-369.16428000000002</v>
      </c>
      <c r="C653" s="1">
        <v>-370.04142000000002</v>
      </c>
    </row>
    <row r="654" spans="2:3" x14ac:dyDescent="0.2">
      <c r="B654" s="1">
        <v>-368.85235</v>
      </c>
      <c r="C654" s="1">
        <v>-369.75155999999998</v>
      </c>
    </row>
    <row r="655" spans="2:3" x14ac:dyDescent="0.2">
      <c r="B655" s="1">
        <v>-368.64150000000001</v>
      </c>
      <c r="C655" s="1">
        <v>-369.36905000000002</v>
      </c>
    </row>
    <row r="656" spans="2:3" x14ac:dyDescent="0.2">
      <c r="B656" s="1">
        <v>-368.53737000000001</v>
      </c>
      <c r="C656" s="1">
        <v>-368.92748999999998</v>
      </c>
    </row>
    <row r="657" spans="2:3" x14ac:dyDescent="0.2">
      <c r="B657" s="1">
        <v>-368.50972000000002</v>
      </c>
      <c r="C657" s="1">
        <v>-368.47430000000003</v>
      </c>
    </row>
    <row r="658" spans="2:3" x14ac:dyDescent="0.2">
      <c r="B658" s="1">
        <v>-368.51076</v>
      </c>
      <c r="C658" s="1">
        <v>-368.05891000000003</v>
      </c>
    </row>
    <row r="659" spans="2:3" x14ac:dyDescent="0.2">
      <c r="B659" s="1">
        <v>-368.49052999999998</v>
      </c>
      <c r="C659" s="1">
        <v>-367.72291999999999</v>
      </c>
    </row>
    <row r="660" spans="2:3" x14ac:dyDescent="0.2">
      <c r="B660" s="1">
        <v>-368.41383000000002</v>
      </c>
      <c r="C660" s="1">
        <v>-367.48951</v>
      </c>
    </row>
    <row r="661" spans="2:3" x14ac:dyDescent="0.2">
      <c r="B661" s="1">
        <v>-368.26625000000001</v>
      </c>
      <c r="C661" s="1">
        <v>-367.35802999999999</v>
      </c>
    </row>
    <row r="662" spans="2:3" x14ac:dyDescent="0.2">
      <c r="B662" s="1">
        <v>-368.04723000000001</v>
      </c>
      <c r="C662" s="1">
        <v>-367.30121000000003</v>
      </c>
    </row>
    <row r="663" spans="2:3" x14ac:dyDescent="0.2">
      <c r="B663" s="1">
        <v>-367.76447999999999</v>
      </c>
      <c r="C663" s="1">
        <v>-367.27882</v>
      </c>
    </row>
    <row r="664" spans="2:3" x14ac:dyDescent="0.2">
      <c r="B664" s="1">
        <v>-367.42752999999999</v>
      </c>
      <c r="C664" s="1">
        <v>-367.25222000000002</v>
      </c>
    </row>
    <row r="665" spans="2:3" x14ac:dyDescent="0.2">
      <c r="B665" s="1">
        <v>-367.04883000000001</v>
      </c>
      <c r="C665" s="1">
        <v>-367.20433000000003</v>
      </c>
    </row>
    <row r="666" spans="2:3" x14ac:dyDescent="0.2">
      <c r="B666" s="1">
        <v>-366.64377999999999</v>
      </c>
      <c r="C666" s="1">
        <v>-367.14648</v>
      </c>
    </row>
    <row r="667" spans="2:3" x14ac:dyDescent="0.2">
      <c r="B667" s="1">
        <v>-366.23309</v>
      </c>
      <c r="C667" s="1">
        <v>-367.11124000000001</v>
      </c>
    </row>
    <row r="668" spans="2:3" x14ac:dyDescent="0.2">
      <c r="B668" s="1">
        <v>-365.84683000000001</v>
      </c>
      <c r="C668" s="1">
        <v>-367.13387999999998</v>
      </c>
    </row>
    <row r="669" spans="2:3" x14ac:dyDescent="0.2">
      <c r="B669" s="1">
        <v>-365.52093000000002</v>
      </c>
      <c r="C669" s="1">
        <v>-367.23009000000002</v>
      </c>
    </row>
    <row r="670" spans="2:3" x14ac:dyDescent="0.2">
      <c r="B670" s="1">
        <v>-365.29331000000002</v>
      </c>
      <c r="C670" s="1">
        <v>-367.38861000000003</v>
      </c>
    </row>
    <row r="671" spans="2:3" x14ac:dyDescent="0.2">
      <c r="B671" s="1">
        <v>-365.1952</v>
      </c>
      <c r="C671" s="1">
        <v>-367.57580000000002</v>
      </c>
    </row>
    <row r="672" spans="2:3" x14ac:dyDescent="0.2">
      <c r="B672" s="1">
        <v>-365.25029000000001</v>
      </c>
      <c r="C672" s="1">
        <v>-367.755</v>
      </c>
    </row>
    <row r="673" spans="2:3" x14ac:dyDescent="0.2">
      <c r="B673" s="1">
        <v>-365.46492999999998</v>
      </c>
      <c r="C673" s="1">
        <v>-367.90602999999999</v>
      </c>
    </row>
    <row r="674" spans="2:3" x14ac:dyDescent="0.2">
      <c r="B674" s="1">
        <v>-365.81101000000001</v>
      </c>
      <c r="C674" s="1">
        <v>-368.02186</v>
      </c>
    </row>
    <row r="675" spans="2:3" x14ac:dyDescent="0.2">
      <c r="B675" s="1">
        <v>-366.22338000000002</v>
      </c>
      <c r="C675" s="1">
        <v>-368.10664000000003</v>
      </c>
    </row>
    <row r="676" spans="2:3" x14ac:dyDescent="0.2">
      <c r="B676" s="1">
        <v>-366.61948000000001</v>
      </c>
      <c r="C676" s="1">
        <v>-368.16327000000001</v>
      </c>
    </row>
    <row r="677" spans="2:3" x14ac:dyDescent="0.2">
      <c r="B677" s="1">
        <v>-366.91757000000001</v>
      </c>
      <c r="C677" s="1">
        <v>-368.18774000000002</v>
      </c>
    </row>
    <row r="678" spans="2:3" x14ac:dyDescent="0.2">
      <c r="B678" s="1">
        <v>-367.07517000000001</v>
      </c>
      <c r="C678" s="1">
        <v>-368.18153000000001</v>
      </c>
    </row>
    <row r="679" spans="2:3" x14ac:dyDescent="0.2">
      <c r="B679" s="1">
        <v>-367.08602999999999</v>
      </c>
      <c r="C679" s="1">
        <v>-368.15114999999997</v>
      </c>
    </row>
    <row r="680" spans="2:3" x14ac:dyDescent="0.2">
      <c r="B680" s="1">
        <v>-366.97924999999998</v>
      </c>
      <c r="C680" s="1">
        <v>-368.11047000000002</v>
      </c>
    </row>
    <row r="681" spans="2:3" x14ac:dyDescent="0.2">
      <c r="B681" s="1">
        <v>-366.80351999999999</v>
      </c>
      <c r="C681" s="1">
        <v>-368.06619999999998</v>
      </c>
    </row>
    <row r="682" spans="2:3" x14ac:dyDescent="0.2">
      <c r="B682" s="1">
        <v>-366.60762999999997</v>
      </c>
      <c r="C682" s="1">
        <v>-368.01087000000001</v>
      </c>
    </row>
    <row r="683" spans="2:3" x14ac:dyDescent="0.2">
      <c r="B683" s="1">
        <v>-366.42585000000003</v>
      </c>
      <c r="C683" s="1">
        <v>-367.92939999999999</v>
      </c>
    </row>
    <row r="684" spans="2:3" x14ac:dyDescent="0.2">
      <c r="B684" s="1">
        <v>-366.28064000000001</v>
      </c>
      <c r="C684" s="1">
        <v>-367.81346000000002</v>
      </c>
    </row>
    <row r="685" spans="2:3" x14ac:dyDescent="0.2">
      <c r="B685" s="1">
        <v>-366.17338000000001</v>
      </c>
      <c r="C685" s="1">
        <v>-367.66764999999998</v>
      </c>
    </row>
    <row r="686" spans="2:3" x14ac:dyDescent="0.2">
      <c r="B686" s="1">
        <v>-366.09089999999998</v>
      </c>
      <c r="C686" s="1">
        <v>-367.50796000000003</v>
      </c>
    </row>
    <row r="687" spans="2:3" x14ac:dyDescent="0.2">
      <c r="B687" s="1">
        <v>-366.01206999999999</v>
      </c>
      <c r="C687" s="1">
        <v>-367.36133999999998</v>
      </c>
    </row>
    <row r="688" spans="2:3" x14ac:dyDescent="0.2">
      <c r="B688" s="1">
        <v>-365.91735</v>
      </c>
      <c r="C688" s="1">
        <v>-367.25675000000001</v>
      </c>
    </row>
    <row r="689" spans="2:3" x14ac:dyDescent="0.2">
      <c r="B689" s="1">
        <v>-365.79795999999999</v>
      </c>
      <c r="C689" s="1">
        <v>-367.21960999999999</v>
      </c>
    </row>
    <row r="690" spans="2:3" x14ac:dyDescent="0.2">
      <c r="B690" s="1">
        <v>-365.65048000000002</v>
      </c>
      <c r="C690" s="1">
        <v>-367.26862999999997</v>
      </c>
    </row>
    <row r="691" spans="2:3" x14ac:dyDescent="0.2">
      <c r="B691" s="1">
        <v>-365.48185000000001</v>
      </c>
      <c r="C691" s="1">
        <v>-367.41118999999998</v>
      </c>
    </row>
    <row r="692" spans="2:3" x14ac:dyDescent="0.2">
      <c r="B692" s="1">
        <v>-365.30022000000002</v>
      </c>
      <c r="C692" s="1">
        <v>-367.64519999999999</v>
      </c>
    </row>
    <row r="693" spans="2:3" x14ac:dyDescent="0.2">
      <c r="B693" s="1">
        <v>-365.11752000000001</v>
      </c>
      <c r="C693" s="1">
        <v>-367.95697000000001</v>
      </c>
    </row>
    <row r="694" spans="2:3" x14ac:dyDescent="0.2">
      <c r="B694" s="1">
        <v>-364.94583999999998</v>
      </c>
      <c r="C694" s="1">
        <v>-368.32553000000001</v>
      </c>
    </row>
    <row r="695" spans="2:3" x14ac:dyDescent="0.2">
      <c r="B695" s="1">
        <v>-364.79343</v>
      </c>
      <c r="C695" s="1">
        <v>-368.72784000000001</v>
      </c>
    </row>
    <row r="696" spans="2:3" x14ac:dyDescent="0.2">
      <c r="B696" s="1">
        <v>-364.66590000000002</v>
      </c>
      <c r="C696" s="1">
        <v>-369.14341000000002</v>
      </c>
    </row>
    <row r="697" spans="2:3" x14ac:dyDescent="0.2">
      <c r="B697" s="1">
        <v>-364.56004000000001</v>
      </c>
      <c r="C697" s="1">
        <v>-369.55399999999997</v>
      </c>
    </row>
    <row r="698" spans="2:3" x14ac:dyDescent="0.2">
      <c r="B698" s="1">
        <v>-364.47055</v>
      </c>
      <c r="C698" s="1">
        <v>-369.94324999999998</v>
      </c>
    </row>
    <row r="699" spans="2:3" x14ac:dyDescent="0.2">
      <c r="B699" s="1">
        <v>-364.39702999999997</v>
      </c>
      <c r="C699" s="1">
        <v>-370.2946</v>
      </c>
    </row>
    <row r="700" spans="2:3" x14ac:dyDescent="0.2">
      <c r="B700" s="1">
        <v>-364.35099000000002</v>
      </c>
      <c r="C700" s="1">
        <v>-370.58929999999998</v>
      </c>
    </row>
    <row r="701" spans="2:3" x14ac:dyDescent="0.2">
      <c r="B701" s="1">
        <v>-364.34566999999998</v>
      </c>
      <c r="C701" s="1">
        <v>-370.80315000000002</v>
      </c>
    </row>
    <row r="702" spans="2:3" x14ac:dyDescent="0.2">
      <c r="B702" s="1">
        <v>-364.37437999999997</v>
      </c>
      <c r="C702" s="1">
        <v>-370.91253999999998</v>
      </c>
    </row>
    <row r="703" spans="2:3" x14ac:dyDescent="0.2">
      <c r="B703" s="1">
        <v>-364.40348</v>
      </c>
      <c r="C703" s="1">
        <v>-370.90206000000001</v>
      </c>
    </row>
    <row r="704" spans="2:3" x14ac:dyDescent="0.2">
      <c r="B704" s="1">
        <v>-364.37740000000002</v>
      </c>
      <c r="C704" s="1">
        <v>-370.77449000000001</v>
      </c>
    </row>
    <row r="705" spans="2:3" x14ac:dyDescent="0.2">
      <c r="B705" s="1">
        <v>-364.25056999999998</v>
      </c>
      <c r="C705" s="1">
        <v>-370.55993000000001</v>
      </c>
    </row>
    <row r="706" spans="2:3" x14ac:dyDescent="0.2">
      <c r="B706" s="1">
        <v>-364.00439999999998</v>
      </c>
      <c r="C706" s="1">
        <v>-370.31241999999997</v>
      </c>
    </row>
    <row r="707" spans="2:3" x14ac:dyDescent="0.2">
      <c r="B707" s="1">
        <v>-363.65974</v>
      </c>
      <c r="C707" s="1">
        <v>-370.09559000000002</v>
      </c>
    </row>
    <row r="708" spans="2:3" x14ac:dyDescent="0.2">
      <c r="B708" s="1">
        <v>-363.27884999999998</v>
      </c>
      <c r="C708" s="1">
        <v>-369.95895000000002</v>
      </c>
    </row>
    <row r="709" spans="2:3" x14ac:dyDescent="0.2">
      <c r="B709" s="1">
        <v>-362.93761999999998</v>
      </c>
      <c r="C709" s="1">
        <v>-369.92419000000001</v>
      </c>
    </row>
    <row r="710" spans="2:3" x14ac:dyDescent="0.2">
      <c r="B710" s="1">
        <v>-362.70888000000002</v>
      </c>
      <c r="C710" s="1">
        <v>-369.98336999999998</v>
      </c>
    </row>
    <row r="711" spans="2:3" x14ac:dyDescent="0.2">
      <c r="B711" s="1">
        <v>-362.63441</v>
      </c>
      <c r="C711" s="1">
        <v>-370.11099999999999</v>
      </c>
    </row>
    <row r="712" spans="2:3" x14ac:dyDescent="0.2">
      <c r="B712" s="1">
        <v>-362.71733999999998</v>
      </c>
      <c r="C712" s="1">
        <v>-370.26947999999999</v>
      </c>
    </row>
    <row r="713" spans="2:3" x14ac:dyDescent="0.2">
      <c r="B713" s="1">
        <v>-362.92865999999998</v>
      </c>
      <c r="C713" s="1">
        <v>-370.42430000000002</v>
      </c>
    </row>
    <row r="714" spans="2:3" x14ac:dyDescent="0.2">
      <c r="B714" s="1">
        <v>-363.21924000000001</v>
      </c>
      <c r="C714" s="1">
        <v>-370.55421999999999</v>
      </c>
    </row>
    <row r="715" spans="2:3" x14ac:dyDescent="0.2">
      <c r="B715" s="1">
        <v>-363.5403</v>
      </c>
      <c r="C715" s="1">
        <v>-370.66514999999998</v>
      </c>
    </row>
    <row r="716" spans="2:3" x14ac:dyDescent="0.2">
      <c r="B716" s="1">
        <v>-363.85359</v>
      </c>
      <c r="C716" s="1">
        <v>-370.77945999999997</v>
      </c>
    </row>
    <row r="717" spans="2:3" x14ac:dyDescent="0.2">
      <c r="B717" s="1">
        <v>-364.15016000000003</v>
      </c>
      <c r="C717" s="1">
        <v>-370.93403999999998</v>
      </c>
    </row>
    <row r="718" spans="2:3" x14ac:dyDescent="0.2">
      <c r="B718" s="1">
        <v>-364.44072</v>
      </c>
      <c r="C718" s="1">
        <v>-371.15786000000003</v>
      </c>
    </row>
    <row r="719" spans="2:3" x14ac:dyDescent="0.2">
      <c r="B719" s="1">
        <v>-364.7466</v>
      </c>
      <c r="C719" s="1">
        <v>-371.45308999999997</v>
      </c>
    </row>
    <row r="720" spans="2:3" x14ac:dyDescent="0.2">
      <c r="B720" s="1">
        <v>-365.07643000000002</v>
      </c>
      <c r="C720" s="1">
        <v>-371.78143</v>
      </c>
    </row>
    <row r="721" spans="2:3" x14ac:dyDescent="0.2">
      <c r="B721" s="1">
        <v>-365.40938999999997</v>
      </c>
      <c r="C721" s="1">
        <v>-372.07672000000002</v>
      </c>
    </row>
    <row r="722" spans="2:3" x14ac:dyDescent="0.2">
      <c r="B722" s="1">
        <v>-365.71095000000003</v>
      </c>
      <c r="C722" s="1">
        <v>-372.28285</v>
      </c>
    </row>
    <row r="723" spans="2:3" x14ac:dyDescent="0.2">
      <c r="B723" s="1">
        <v>-365.9572</v>
      </c>
      <c r="C723" s="1">
        <v>-372.39211999999998</v>
      </c>
    </row>
    <row r="724" spans="2:3" x14ac:dyDescent="0.2">
      <c r="B724" s="1">
        <v>-366.14512999999999</v>
      </c>
      <c r="C724" s="1">
        <v>-372.41656999999998</v>
      </c>
    </row>
    <row r="725" spans="2:3" x14ac:dyDescent="0.2">
      <c r="B725" s="1">
        <v>-366.29147999999998</v>
      </c>
      <c r="C725" s="1">
        <v>-372.36952000000002</v>
      </c>
    </row>
    <row r="726" spans="2:3" x14ac:dyDescent="0.2">
      <c r="B726" s="1">
        <v>-366.42977000000002</v>
      </c>
      <c r="C726" s="1">
        <v>-372.24815999999998</v>
      </c>
    </row>
    <row r="727" spans="2:3" x14ac:dyDescent="0.2">
      <c r="B727" s="1">
        <v>-366.60192999999998</v>
      </c>
      <c r="C727" s="1">
        <v>-372.0462</v>
      </c>
    </row>
    <row r="728" spans="2:3" x14ac:dyDescent="0.2">
      <c r="B728" s="1">
        <v>-366.83490999999998</v>
      </c>
      <c r="C728" s="1">
        <v>-371.77280999999999</v>
      </c>
    </row>
    <row r="729" spans="2:3" x14ac:dyDescent="0.2">
      <c r="B729" s="1">
        <v>-367.12603000000001</v>
      </c>
      <c r="C729" s="1">
        <v>-371.47028999999998</v>
      </c>
    </row>
    <row r="730" spans="2:3" x14ac:dyDescent="0.2">
      <c r="B730" s="1">
        <v>-367.43946</v>
      </c>
      <c r="C730" s="1">
        <v>-371.20564000000002</v>
      </c>
    </row>
    <row r="731" spans="2:3" x14ac:dyDescent="0.2">
      <c r="B731" s="1">
        <v>-367.72762999999998</v>
      </c>
      <c r="C731" s="1">
        <v>-371.05572000000001</v>
      </c>
    </row>
    <row r="732" spans="2:3" x14ac:dyDescent="0.2">
      <c r="B732" s="1">
        <v>-367.95504</v>
      </c>
      <c r="C732" s="1">
        <v>-371.06610000000001</v>
      </c>
    </row>
    <row r="733" spans="2:3" x14ac:dyDescent="0.2">
      <c r="B733" s="1">
        <v>-368.10865999999999</v>
      </c>
      <c r="C733" s="1">
        <v>-371.21924999999999</v>
      </c>
    </row>
    <row r="734" spans="2:3" x14ac:dyDescent="0.2">
      <c r="B734" s="1">
        <v>-368.19695000000002</v>
      </c>
      <c r="C734" s="1">
        <v>-371.45195999999999</v>
      </c>
    </row>
    <row r="735" spans="2:3" x14ac:dyDescent="0.2">
      <c r="B735" s="1">
        <v>-368.24115999999998</v>
      </c>
      <c r="C735" s="1">
        <v>-371.69238999999999</v>
      </c>
    </row>
    <row r="736" spans="2:3" x14ac:dyDescent="0.2">
      <c r="B736" s="1">
        <v>-368.26562999999999</v>
      </c>
      <c r="C736" s="1">
        <v>-371.88209000000001</v>
      </c>
    </row>
    <row r="737" spans="2:3" x14ac:dyDescent="0.2">
      <c r="B737" s="1">
        <v>-368.29563000000002</v>
      </c>
      <c r="C737" s="1">
        <v>-371.98968000000002</v>
      </c>
    </row>
    <row r="738" spans="2:3" x14ac:dyDescent="0.2">
      <c r="B738" s="1">
        <v>-368.34998000000002</v>
      </c>
      <c r="C738" s="1">
        <v>-372.00837999999999</v>
      </c>
    </row>
    <row r="739" spans="2:3" x14ac:dyDescent="0.2">
      <c r="B739" s="1">
        <v>-368.43833999999998</v>
      </c>
      <c r="C739" s="1">
        <v>-371.95184</v>
      </c>
    </row>
    <row r="740" spans="2:3" x14ac:dyDescent="0.2">
      <c r="B740" s="1">
        <v>-368.55482999999998</v>
      </c>
      <c r="C740" s="1">
        <v>-371.84796</v>
      </c>
    </row>
    <row r="741" spans="2:3" x14ac:dyDescent="0.2">
      <c r="B741" s="1">
        <v>-368.67468000000002</v>
      </c>
      <c r="C741" s="1">
        <v>-371.73</v>
      </c>
    </row>
    <row r="742" spans="2:3" x14ac:dyDescent="0.2">
      <c r="B742" s="1">
        <v>-368.76184999999998</v>
      </c>
      <c r="C742" s="1">
        <v>-371.63287000000003</v>
      </c>
    </row>
    <row r="743" spans="2:3" x14ac:dyDescent="0.2">
      <c r="B743" s="1">
        <v>-368.78395</v>
      </c>
      <c r="C743" s="1">
        <v>-371.57920999999999</v>
      </c>
    </row>
    <row r="744" spans="2:3" x14ac:dyDescent="0.2">
      <c r="B744" s="1">
        <v>-368.72732999999999</v>
      </c>
      <c r="C744" s="1">
        <v>-371.57234999999997</v>
      </c>
    </row>
    <row r="745" spans="2:3" x14ac:dyDescent="0.2">
      <c r="B745" s="1">
        <v>-368.59656000000001</v>
      </c>
      <c r="C745" s="1">
        <v>-371.58731</v>
      </c>
    </row>
    <row r="746" spans="2:3" x14ac:dyDescent="0.2">
      <c r="B746" s="1">
        <v>-368.41113999999999</v>
      </c>
      <c r="C746" s="1">
        <v>-371.57535000000001</v>
      </c>
    </row>
    <row r="747" spans="2:3" x14ac:dyDescent="0.2">
      <c r="B747" s="1">
        <v>-368.19524000000001</v>
      </c>
      <c r="C747" s="1">
        <v>-371.48608999999999</v>
      </c>
    </row>
    <row r="748" spans="2:3" x14ac:dyDescent="0.2">
      <c r="B748" s="1">
        <v>-367.96886999999998</v>
      </c>
      <c r="C748" s="1">
        <v>-371.28422999999998</v>
      </c>
    </row>
    <row r="749" spans="2:3" x14ac:dyDescent="0.2">
      <c r="B749" s="1">
        <v>-367.74349999999998</v>
      </c>
      <c r="C749" s="1">
        <v>-370.96285</v>
      </c>
    </row>
    <row r="750" spans="2:3" x14ac:dyDescent="0.2">
      <c r="B750" s="1">
        <v>-367.52129000000002</v>
      </c>
      <c r="C750" s="1">
        <v>-370.54512999999997</v>
      </c>
    </row>
    <row r="751" spans="2:3" x14ac:dyDescent="0.2">
      <c r="B751" s="1">
        <v>-367.29637000000002</v>
      </c>
      <c r="C751" s="1">
        <v>-370.07483000000002</v>
      </c>
    </row>
    <row r="752" spans="2:3" x14ac:dyDescent="0.2">
      <c r="B752" s="1">
        <v>-367.05790000000002</v>
      </c>
      <c r="C752" s="1">
        <v>-369.59903000000003</v>
      </c>
    </row>
    <row r="753" spans="2:3" x14ac:dyDescent="0.2">
      <c r="B753" s="1">
        <v>-366.79084</v>
      </c>
      <c r="C753" s="1">
        <v>-369.15503000000001</v>
      </c>
    </row>
    <row r="754" spans="2:3" x14ac:dyDescent="0.2">
      <c r="B754" s="1">
        <v>-366.48709000000002</v>
      </c>
      <c r="C754" s="1">
        <v>-368.76033999999999</v>
      </c>
    </row>
    <row r="755" spans="2:3" x14ac:dyDescent="0.2">
      <c r="B755" s="1">
        <v>-366.15095000000002</v>
      </c>
      <c r="C755" s="1">
        <v>-368.41104000000001</v>
      </c>
    </row>
    <row r="756" spans="2:3" x14ac:dyDescent="0.2">
      <c r="B756" s="1">
        <v>-365.80153000000001</v>
      </c>
      <c r="C756" s="1">
        <v>-368.09271000000001</v>
      </c>
    </row>
    <row r="757" spans="2:3" x14ac:dyDescent="0.2">
      <c r="B757" s="1">
        <v>-365.47633000000002</v>
      </c>
      <c r="C757" s="1">
        <v>-367.78444999999999</v>
      </c>
    </row>
    <row r="758" spans="2:3" x14ac:dyDescent="0.2">
      <c r="B758" s="1">
        <v>-365.21514999999999</v>
      </c>
      <c r="C758" s="1">
        <v>-367.46800000000002</v>
      </c>
    </row>
    <row r="759" spans="2:3" x14ac:dyDescent="0.2">
      <c r="B759" s="1">
        <v>-365.04834</v>
      </c>
      <c r="C759" s="1">
        <v>-367.13350000000003</v>
      </c>
    </row>
    <row r="760" spans="2:3" x14ac:dyDescent="0.2">
      <c r="B760" s="1">
        <v>-364.98077999999998</v>
      </c>
      <c r="C760" s="1">
        <v>-366.79140000000001</v>
      </c>
    </row>
    <row r="761" spans="2:3" x14ac:dyDescent="0.2">
      <c r="B761" s="1">
        <v>-364.99180999999999</v>
      </c>
      <c r="C761" s="1">
        <v>-366.47685000000001</v>
      </c>
    </row>
    <row r="762" spans="2:3" x14ac:dyDescent="0.2">
      <c r="B762" s="1">
        <v>-365.03980000000001</v>
      </c>
      <c r="C762" s="1">
        <v>-366.24754000000001</v>
      </c>
    </row>
    <row r="763" spans="2:3" x14ac:dyDescent="0.2">
      <c r="B763" s="1">
        <v>-365.08778000000001</v>
      </c>
      <c r="C763" s="1">
        <v>-366.15965</v>
      </c>
    </row>
    <row r="764" spans="2:3" x14ac:dyDescent="0.2">
      <c r="B764" s="1">
        <v>-365.12193000000002</v>
      </c>
      <c r="C764" s="1">
        <v>-366.23651000000001</v>
      </c>
    </row>
    <row r="765" spans="2:3" x14ac:dyDescent="0.2">
      <c r="B765" s="1">
        <v>-365.16287999999997</v>
      </c>
      <c r="C765" s="1">
        <v>-366.44207999999998</v>
      </c>
    </row>
    <row r="766" spans="2:3" x14ac:dyDescent="0.2">
      <c r="B766" s="1">
        <v>-365.25983000000002</v>
      </c>
      <c r="C766" s="1">
        <v>-366.69774999999998</v>
      </c>
    </row>
    <row r="767" spans="2:3" x14ac:dyDescent="0.2">
      <c r="B767" s="1">
        <v>-365.45089000000002</v>
      </c>
      <c r="C767" s="1">
        <v>-366.92167000000001</v>
      </c>
    </row>
    <row r="768" spans="2:3" x14ac:dyDescent="0.2">
      <c r="B768" s="1">
        <v>-365.72239999999999</v>
      </c>
      <c r="C768" s="1">
        <v>-367.0582</v>
      </c>
    </row>
    <row r="769" spans="2:3" x14ac:dyDescent="0.2">
      <c r="B769" s="1">
        <v>-366.01204000000001</v>
      </c>
      <c r="C769" s="1">
        <v>-367.09204999999997</v>
      </c>
    </row>
    <row r="770" spans="2:3" x14ac:dyDescent="0.2">
      <c r="B770" s="1">
        <v>-366.24745999999999</v>
      </c>
      <c r="C770" s="1">
        <v>-367.02605999999997</v>
      </c>
    </row>
    <row r="771" spans="2:3" x14ac:dyDescent="0.2">
      <c r="B771" s="1">
        <v>-366.38495999999998</v>
      </c>
      <c r="C771" s="1">
        <v>-366.87065999999999</v>
      </c>
    </row>
    <row r="772" spans="2:3" x14ac:dyDescent="0.2">
      <c r="B772" s="1">
        <v>-366.42210999999998</v>
      </c>
      <c r="C772" s="1">
        <v>-366.63535000000002</v>
      </c>
    </row>
    <row r="773" spans="2:3" x14ac:dyDescent="0.2">
      <c r="B773" s="1">
        <v>-366.38664</v>
      </c>
      <c r="C773" s="1">
        <v>-366.33166999999997</v>
      </c>
    </row>
    <row r="774" spans="2:3" x14ac:dyDescent="0.2">
      <c r="B774" s="1">
        <v>-366.32141000000001</v>
      </c>
      <c r="C774" s="1">
        <v>-365.98111</v>
      </c>
    </row>
    <row r="775" spans="2:3" x14ac:dyDescent="0.2">
      <c r="B775" s="1">
        <v>-366.27109000000002</v>
      </c>
      <c r="C775" s="1">
        <v>-365.63083</v>
      </c>
    </row>
    <row r="776" spans="2:3" x14ac:dyDescent="0.2">
      <c r="B776" s="1">
        <v>-366.27190000000002</v>
      </c>
      <c r="C776" s="1">
        <v>-365.34764999999999</v>
      </c>
    </row>
    <row r="777" spans="2:3" x14ac:dyDescent="0.2">
      <c r="B777" s="1">
        <v>-366.34235999999999</v>
      </c>
      <c r="C777" s="1">
        <v>-365.20152999999999</v>
      </c>
    </row>
    <row r="778" spans="2:3" x14ac:dyDescent="0.2">
      <c r="B778" s="1">
        <v>-366.48252000000002</v>
      </c>
      <c r="C778" s="1">
        <v>-365.23176999999998</v>
      </c>
    </row>
    <row r="779" spans="2:3" x14ac:dyDescent="0.2">
      <c r="B779" s="1">
        <v>-366.68038999999999</v>
      </c>
      <c r="C779" s="1">
        <v>-365.42108999999999</v>
      </c>
    </row>
    <row r="780" spans="2:3" x14ac:dyDescent="0.2">
      <c r="B780" s="1">
        <v>-366.91978999999998</v>
      </c>
      <c r="C780" s="1">
        <v>-365.69635</v>
      </c>
    </row>
    <row r="781" spans="2:3" x14ac:dyDescent="0.2">
      <c r="B781" s="1">
        <v>-367.19234</v>
      </c>
      <c r="C781" s="1">
        <v>-365.97338999999999</v>
      </c>
    </row>
    <row r="782" spans="2:3" x14ac:dyDescent="0.2">
      <c r="B782" s="1">
        <v>-367.49513000000002</v>
      </c>
      <c r="C782" s="1">
        <v>-366.19495999999998</v>
      </c>
    </row>
    <row r="783" spans="2:3" x14ac:dyDescent="0.2">
      <c r="B783" s="1">
        <v>-367.82495999999998</v>
      </c>
      <c r="C783" s="1">
        <v>-366.34343000000001</v>
      </c>
    </row>
    <row r="784" spans="2:3" x14ac:dyDescent="0.2">
      <c r="B784" s="1">
        <v>-368.16766000000001</v>
      </c>
      <c r="C784" s="1">
        <v>-366.42606000000001</v>
      </c>
    </row>
    <row r="785" spans="2:3" x14ac:dyDescent="0.2">
      <c r="B785" s="1">
        <v>-368.50171999999998</v>
      </c>
      <c r="C785" s="1">
        <v>-366.45006999999998</v>
      </c>
    </row>
    <row r="786" spans="2:3" x14ac:dyDescent="0.2">
      <c r="B786" s="1">
        <v>-368.81303000000003</v>
      </c>
      <c r="C786" s="1">
        <v>-366.41962999999998</v>
      </c>
    </row>
    <row r="787" spans="2:3" x14ac:dyDescent="0.2">
      <c r="B787" s="1">
        <v>-369.10575999999998</v>
      </c>
      <c r="C787" s="1">
        <v>-366.33542999999997</v>
      </c>
    </row>
    <row r="788" spans="2:3" x14ac:dyDescent="0.2">
      <c r="B788" s="1">
        <v>-369.39935000000003</v>
      </c>
      <c r="C788" s="1">
        <v>-366.20576999999997</v>
      </c>
    </row>
    <row r="789" spans="2:3" x14ac:dyDescent="0.2">
      <c r="B789" s="1">
        <v>-369.71118999999999</v>
      </c>
      <c r="C789" s="1">
        <v>-366.04894000000002</v>
      </c>
    </row>
    <row r="790" spans="2:3" x14ac:dyDescent="0.2">
      <c r="B790" s="1">
        <v>-370.04338999999999</v>
      </c>
      <c r="C790" s="1">
        <v>-365.89697000000001</v>
      </c>
    </row>
    <row r="791" spans="2:3" x14ac:dyDescent="0.2">
      <c r="B791" s="1">
        <v>-370.38254999999998</v>
      </c>
      <c r="C791" s="1">
        <v>-365.78561999999999</v>
      </c>
    </row>
    <row r="792" spans="2:3" x14ac:dyDescent="0.2">
      <c r="B792" s="1">
        <v>-370.71217999999999</v>
      </c>
      <c r="C792" s="1">
        <v>-365.74133999999998</v>
      </c>
    </row>
    <row r="793" spans="2:3" x14ac:dyDescent="0.2">
      <c r="B793" s="1">
        <v>-371.01783999999998</v>
      </c>
      <c r="C793" s="1">
        <v>-365.77582000000001</v>
      </c>
    </row>
    <row r="794" spans="2:3" x14ac:dyDescent="0.2">
      <c r="B794" s="1">
        <v>-371.28525999999999</v>
      </c>
      <c r="C794" s="1">
        <v>-365.8913</v>
      </c>
    </row>
    <row r="795" spans="2:3" x14ac:dyDescent="0.2">
      <c r="B795" s="1">
        <v>-371.50396999999998</v>
      </c>
      <c r="C795" s="1">
        <v>-366.08508999999998</v>
      </c>
    </row>
    <row r="796" spans="2:3" x14ac:dyDescent="0.2">
      <c r="B796" s="1">
        <v>-371.67156999999997</v>
      </c>
      <c r="C796" s="1">
        <v>-366.34795000000003</v>
      </c>
    </row>
    <row r="797" spans="2:3" x14ac:dyDescent="0.2">
      <c r="B797" s="1">
        <v>-371.78958999999998</v>
      </c>
      <c r="C797" s="1">
        <v>-366.66264999999999</v>
      </c>
    </row>
    <row r="798" spans="2:3" x14ac:dyDescent="0.2">
      <c r="B798" s="1">
        <v>-371.86854</v>
      </c>
      <c r="C798" s="1">
        <v>-367.00391000000002</v>
      </c>
    </row>
    <row r="799" spans="2:3" x14ac:dyDescent="0.2">
      <c r="B799" s="1">
        <v>-371.92973000000001</v>
      </c>
      <c r="C799" s="1">
        <v>-367.3449</v>
      </c>
    </row>
    <row r="800" spans="2:3" x14ac:dyDescent="0.2">
      <c r="B800" s="1">
        <v>-371.99018000000001</v>
      </c>
      <c r="C800" s="1">
        <v>-367.66001</v>
      </c>
    </row>
    <row r="801" spans="2:3" x14ac:dyDescent="0.2">
      <c r="B801" s="1">
        <v>-372.06184999999999</v>
      </c>
      <c r="C801" s="1">
        <v>-367.93191000000002</v>
      </c>
    </row>
    <row r="802" spans="2:3" x14ac:dyDescent="0.2">
      <c r="B802" s="1">
        <v>-372.14152999999999</v>
      </c>
      <c r="C802" s="1">
        <v>-368.15458999999998</v>
      </c>
    </row>
    <row r="803" spans="2:3" x14ac:dyDescent="0.2">
      <c r="B803" s="1">
        <v>-372.21548000000001</v>
      </c>
      <c r="C803" s="1">
        <v>-368.32816000000003</v>
      </c>
    </row>
    <row r="804" spans="2:3" x14ac:dyDescent="0.2">
      <c r="B804" s="1">
        <v>-372.26672000000002</v>
      </c>
      <c r="C804" s="1">
        <v>-368.45146</v>
      </c>
    </row>
    <row r="805" spans="2:3" x14ac:dyDescent="0.2">
      <c r="B805" s="1">
        <v>-372.28645</v>
      </c>
      <c r="C805" s="1">
        <v>-368.52318000000002</v>
      </c>
    </row>
    <row r="806" spans="2:3" x14ac:dyDescent="0.2">
      <c r="B806" s="1">
        <v>-372.27276000000001</v>
      </c>
      <c r="C806" s="1">
        <v>-368.53816</v>
      </c>
    </row>
    <row r="807" spans="2:3" x14ac:dyDescent="0.2">
      <c r="B807" s="1">
        <v>-372.22638999999998</v>
      </c>
      <c r="C807" s="1">
        <v>-368.49527</v>
      </c>
    </row>
    <row r="808" spans="2:3" x14ac:dyDescent="0.2">
      <c r="B808" s="1">
        <v>-372.15185000000002</v>
      </c>
      <c r="C808" s="1">
        <v>-368.40476999999998</v>
      </c>
    </row>
    <row r="809" spans="2:3" x14ac:dyDescent="0.2">
      <c r="B809" s="1">
        <v>-372.05464000000001</v>
      </c>
      <c r="C809" s="1">
        <v>-368.28980000000001</v>
      </c>
    </row>
    <row r="810" spans="2:3" x14ac:dyDescent="0.2">
      <c r="B810" s="1">
        <v>-371.94024999999999</v>
      </c>
      <c r="C810" s="1">
        <v>-368.17889000000002</v>
      </c>
    </row>
    <row r="811" spans="2:3" x14ac:dyDescent="0.2">
      <c r="B811" s="1">
        <v>-371.81184000000002</v>
      </c>
      <c r="C811" s="1">
        <v>-368.09991000000002</v>
      </c>
    </row>
    <row r="812" spans="2:3" x14ac:dyDescent="0.2">
      <c r="B812" s="1">
        <v>-371.67496</v>
      </c>
      <c r="C812" s="1">
        <v>-368.06934999999999</v>
      </c>
    </row>
    <row r="813" spans="2:3" x14ac:dyDescent="0.2">
      <c r="B813" s="1">
        <v>-371.53372999999999</v>
      </c>
      <c r="C813" s="1">
        <v>-368.08427999999998</v>
      </c>
    </row>
    <row r="814" spans="2:3" x14ac:dyDescent="0.2">
      <c r="B814" s="1">
        <v>-371.38929000000002</v>
      </c>
      <c r="C814" s="1">
        <v>-368.12151</v>
      </c>
    </row>
    <row r="815" spans="2:3" x14ac:dyDescent="0.2">
      <c r="B815" s="1">
        <v>-371.24299999999999</v>
      </c>
      <c r="C815" s="1">
        <v>-368.14951000000002</v>
      </c>
    </row>
    <row r="816" spans="2:3" x14ac:dyDescent="0.2">
      <c r="B816" s="1">
        <v>-371.09483999999998</v>
      </c>
      <c r="C816" s="1">
        <v>-368.13621999999998</v>
      </c>
    </row>
    <row r="817" spans="2:3" x14ac:dyDescent="0.2">
      <c r="B817" s="1">
        <v>-370.94747000000001</v>
      </c>
      <c r="C817" s="1">
        <v>-368.05882000000003</v>
      </c>
    </row>
    <row r="818" spans="2:3" x14ac:dyDescent="0.2">
      <c r="B818" s="1">
        <v>-370.80696999999998</v>
      </c>
      <c r="C818" s="1">
        <v>-367.91007999999999</v>
      </c>
    </row>
    <row r="819" spans="2:3" x14ac:dyDescent="0.2">
      <c r="B819" s="1">
        <v>-370.68328000000002</v>
      </c>
      <c r="C819" s="1">
        <v>-367.70537999999999</v>
      </c>
    </row>
    <row r="820" spans="2:3" x14ac:dyDescent="0.2">
      <c r="B820" s="1">
        <v>-370.58870000000002</v>
      </c>
      <c r="C820" s="1">
        <v>-367.47595000000001</v>
      </c>
    </row>
    <row r="821" spans="2:3" x14ac:dyDescent="0.2">
      <c r="B821" s="1">
        <v>-370.53782999999999</v>
      </c>
      <c r="C821" s="1">
        <v>-367.25891000000001</v>
      </c>
    </row>
    <row r="822" spans="2:3" x14ac:dyDescent="0.2">
      <c r="B822" s="1">
        <v>-370.53951000000001</v>
      </c>
      <c r="C822" s="1">
        <v>-367.09347000000002</v>
      </c>
    </row>
    <row r="823" spans="2:3" x14ac:dyDescent="0.2">
      <c r="B823" s="1">
        <v>-370.59519999999998</v>
      </c>
      <c r="C823" s="1">
        <v>-367.01242999999999</v>
      </c>
    </row>
    <row r="824" spans="2:3" x14ac:dyDescent="0.2">
      <c r="B824" s="1">
        <v>-370.70069999999998</v>
      </c>
      <c r="C824" s="1">
        <v>-367.03656999999998</v>
      </c>
    </row>
    <row r="825" spans="2:3" x14ac:dyDescent="0.2">
      <c r="B825" s="1">
        <v>-370.84213</v>
      </c>
      <c r="C825" s="1">
        <v>-367.16534999999999</v>
      </c>
    </row>
    <row r="826" spans="2:3" x14ac:dyDescent="0.2">
      <c r="B826" s="1">
        <v>-370.99579</v>
      </c>
      <c r="C826" s="1">
        <v>-367.37517000000003</v>
      </c>
    </row>
    <row r="827" spans="2:3" x14ac:dyDescent="0.2">
      <c r="B827" s="1">
        <v>-371.13423</v>
      </c>
      <c r="C827" s="1">
        <v>-367.61487</v>
      </c>
    </row>
    <row r="828" spans="2:3" x14ac:dyDescent="0.2">
      <c r="B828" s="1">
        <v>-371.22978999999998</v>
      </c>
      <c r="C828" s="1">
        <v>-367.82227</v>
      </c>
    </row>
    <row r="829" spans="2:3" x14ac:dyDescent="0.2">
      <c r="B829" s="1">
        <v>-371.26549</v>
      </c>
      <c r="C829" s="1">
        <v>-367.93592000000001</v>
      </c>
    </row>
    <row r="830" spans="2:3" x14ac:dyDescent="0.2">
      <c r="B830" s="1">
        <v>-371.23784999999998</v>
      </c>
      <c r="C830" s="1">
        <v>-367.91415000000001</v>
      </c>
    </row>
    <row r="831" spans="2:3" x14ac:dyDescent="0.2">
      <c r="B831" s="1">
        <v>-371.14961</v>
      </c>
      <c r="C831" s="1">
        <v>-367.74522000000002</v>
      </c>
    </row>
    <row r="832" spans="2:3" x14ac:dyDescent="0.2">
      <c r="B832" s="1">
        <v>-371.00832000000003</v>
      </c>
      <c r="C832" s="1">
        <v>-367.44515999999999</v>
      </c>
    </row>
    <row r="833" spans="2:3" x14ac:dyDescent="0.2">
      <c r="B833" s="1">
        <v>-370.81907000000001</v>
      </c>
      <c r="C833" s="1">
        <v>-367.05743999999999</v>
      </c>
    </row>
    <row r="834" spans="2:3" x14ac:dyDescent="0.2">
      <c r="B834" s="1">
        <v>-370.58168999999998</v>
      </c>
      <c r="C834" s="1">
        <v>-366.63691999999998</v>
      </c>
    </row>
    <row r="835" spans="2:3" x14ac:dyDescent="0.2">
      <c r="B835" s="1">
        <v>-370.30025999999998</v>
      </c>
      <c r="C835" s="1">
        <v>-366.24991</v>
      </c>
    </row>
    <row r="836" spans="2:3" x14ac:dyDescent="0.2">
      <c r="B836" s="1">
        <v>-369.99106999999998</v>
      </c>
      <c r="C836" s="1">
        <v>-365.95558</v>
      </c>
    </row>
    <row r="837" spans="2:3" x14ac:dyDescent="0.2">
      <c r="B837" s="1">
        <v>-369.68207999999998</v>
      </c>
      <c r="C837" s="1">
        <v>-365.79752999999999</v>
      </c>
    </row>
    <row r="838" spans="2:3" x14ac:dyDescent="0.2">
      <c r="B838" s="1">
        <v>-369.41284000000002</v>
      </c>
      <c r="C838" s="1">
        <v>-365.79037</v>
      </c>
    </row>
    <row r="839" spans="2:3" x14ac:dyDescent="0.2">
      <c r="B839" s="1">
        <v>-369.22147000000001</v>
      </c>
      <c r="C839" s="1">
        <v>-365.91975000000002</v>
      </c>
    </row>
    <row r="840" spans="2:3" x14ac:dyDescent="0.2">
      <c r="B840" s="1">
        <v>-369.13945999999999</v>
      </c>
      <c r="C840" s="1">
        <v>-366.14621</v>
      </c>
    </row>
    <row r="841" spans="2:3" x14ac:dyDescent="0.2">
      <c r="B841" s="1">
        <v>-369.18088999999998</v>
      </c>
      <c r="C841" s="1">
        <v>-366.41665</v>
      </c>
    </row>
    <row r="842" spans="2:3" x14ac:dyDescent="0.2">
      <c r="B842" s="1">
        <v>-369.34399000000002</v>
      </c>
      <c r="C842" s="1">
        <v>-366.68356</v>
      </c>
    </row>
    <row r="843" spans="2:3" x14ac:dyDescent="0.2">
      <c r="B843" s="1">
        <v>-369.60687999999999</v>
      </c>
      <c r="C843" s="1">
        <v>-366.91575999999998</v>
      </c>
    </row>
    <row r="844" spans="2:3" x14ac:dyDescent="0.2">
      <c r="B844" s="1">
        <v>-369.93513999999999</v>
      </c>
      <c r="C844" s="1">
        <v>-367.09557000000001</v>
      </c>
    </row>
    <row r="845" spans="2:3" x14ac:dyDescent="0.2">
      <c r="B845" s="1">
        <v>-370.28590000000003</v>
      </c>
      <c r="C845" s="1">
        <v>-367.22129999999999</v>
      </c>
    </row>
    <row r="846" spans="2:3" x14ac:dyDescent="0.2">
      <c r="B846" s="1">
        <v>-370.61899</v>
      </c>
      <c r="C846" s="1">
        <v>-367.30419999999998</v>
      </c>
    </row>
    <row r="847" spans="2:3" x14ac:dyDescent="0.2">
      <c r="B847" s="1">
        <v>-370.90316000000001</v>
      </c>
      <c r="C847" s="1">
        <v>-367.35935999999998</v>
      </c>
    </row>
    <row r="848" spans="2:3" x14ac:dyDescent="0.2">
      <c r="B848" s="1">
        <v>-371.12103000000002</v>
      </c>
      <c r="C848" s="1">
        <v>-367.40490999999997</v>
      </c>
    </row>
    <row r="849" spans="2:3" x14ac:dyDescent="0.2">
      <c r="B849" s="1">
        <v>-371.26814000000002</v>
      </c>
      <c r="C849" s="1">
        <v>-367.46</v>
      </c>
    </row>
    <row r="850" spans="2:3" x14ac:dyDescent="0.2">
      <c r="B850" s="1">
        <v>-371.3476</v>
      </c>
      <c r="C850" s="1">
        <v>-367.54405000000003</v>
      </c>
    </row>
    <row r="851" spans="2:3" x14ac:dyDescent="0.2">
      <c r="B851" s="1">
        <v>-371.37090000000001</v>
      </c>
      <c r="C851" s="1">
        <v>-367.67095999999998</v>
      </c>
    </row>
    <row r="852" spans="2:3" x14ac:dyDescent="0.2">
      <c r="B852" s="1">
        <v>-371.35003</v>
      </c>
      <c r="C852" s="1">
        <v>-367.84665999999999</v>
      </c>
    </row>
    <row r="853" spans="2:3" x14ac:dyDescent="0.2">
      <c r="B853" s="1">
        <v>-371.29836999999998</v>
      </c>
      <c r="C853" s="1">
        <v>-368.06299000000001</v>
      </c>
    </row>
    <row r="854" spans="2:3" x14ac:dyDescent="0.2">
      <c r="B854" s="1">
        <v>-371.22751</v>
      </c>
      <c r="C854" s="1">
        <v>-368.30061999999998</v>
      </c>
    </row>
    <row r="855" spans="2:3" x14ac:dyDescent="0.2">
      <c r="B855" s="1">
        <v>-371.14701000000002</v>
      </c>
      <c r="C855" s="1">
        <v>-368.52981</v>
      </c>
    </row>
    <row r="856" spans="2:3" x14ac:dyDescent="0.2">
      <c r="B856" s="1">
        <v>-371.06473</v>
      </c>
      <c r="C856" s="1">
        <v>-368.71800000000002</v>
      </c>
    </row>
    <row r="857" spans="2:3" x14ac:dyDescent="0.2">
      <c r="B857" s="1">
        <v>-370.97694999999999</v>
      </c>
      <c r="C857" s="1">
        <v>-368.8383</v>
      </c>
    </row>
    <row r="858" spans="2:3" x14ac:dyDescent="0.2">
      <c r="B858" s="1">
        <v>-370.87043999999997</v>
      </c>
      <c r="C858" s="1">
        <v>-368.87617</v>
      </c>
    </row>
    <row r="859" spans="2:3" x14ac:dyDescent="0.2">
      <c r="B859" s="1">
        <v>-370.72653000000003</v>
      </c>
      <c r="C859" s="1">
        <v>-368.83461999999997</v>
      </c>
    </row>
    <row r="860" spans="2:3" x14ac:dyDescent="0.2">
      <c r="B860" s="1">
        <v>-370.54228999999998</v>
      </c>
      <c r="C860" s="1">
        <v>-368.73622</v>
      </c>
    </row>
    <row r="861" spans="2:3" x14ac:dyDescent="0.2">
      <c r="B861" s="1">
        <v>-370.34338000000002</v>
      </c>
      <c r="C861" s="1">
        <v>-368.61385000000001</v>
      </c>
    </row>
    <row r="862" spans="2:3" x14ac:dyDescent="0.2">
      <c r="B862" s="1">
        <v>-370.17095</v>
      </c>
      <c r="C862" s="1">
        <v>-368.50306999999998</v>
      </c>
    </row>
    <row r="863" spans="2:3" x14ac:dyDescent="0.2">
      <c r="B863" s="1">
        <v>-370.04998000000001</v>
      </c>
      <c r="C863" s="1">
        <v>-368.43767000000003</v>
      </c>
    </row>
    <row r="864" spans="2:3" x14ac:dyDescent="0.2">
      <c r="B864" s="1">
        <v>-369.97550000000001</v>
      </c>
      <c r="C864" s="1">
        <v>-368.44119999999998</v>
      </c>
    </row>
    <row r="865" spans="2:3" x14ac:dyDescent="0.2">
      <c r="B865" s="1">
        <v>-369.92730999999998</v>
      </c>
      <c r="C865" s="1">
        <v>-368.52623999999997</v>
      </c>
    </row>
    <row r="866" spans="2:3" x14ac:dyDescent="0.2">
      <c r="B866" s="1">
        <v>-369.90116999999998</v>
      </c>
      <c r="C866" s="1">
        <v>-368.69089000000002</v>
      </c>
    </row>
    <row r="867" spans="2:3" x14ac:dyDescent="0.2">
      <c r="B867" s="1">
        <v>-369.90838000000002</v>
      </c>
      <c r="C867" s="1">
        <v>-368.92119000000002</v>
      </c>
    </row>
    <row r="868" spans="2:3" x14ac:dyDescent="0.2">
      <c r="B868" s="1">
        <v>-369.95742999999999</v>
      </c>
      <c r="C868" s="1">
        <v>-369.19544999999999</v>
      </c>
    </row>
    <row r="869" spans="2:3" x14ac:dyDescent="0.2">
      <c r="B869" s="1">
        <v>-370.05378999999999</v>
      </c>
      <c r="C869" s="1">
        <v>-369.48896999999999</v>
      </c>
    </row>
    <row r="870" spans="2:3" x14ac:dyDescent="0.2">
      <c r="B870" s="1">
        <v>-370.19254999999998</v>
      </c>
      <c r="C870" s="1">
        <v>-369.77456000000001</v>
      </c>
    </row>
    <row r="871" spans="2:3" x14ac:dyDescent="0.2">
      <c r="B871" s="1">
        <v>-370.36345999999998</v>
      </c>
      <c r="C871" s="1">
        <v>-370.02580999999998</v>
      </c>
    </row>
    <row r="872" spans="2:3" x14ac:dyDescent="0.2">
      <c r="B872" s="1">
        <v>-370.54995000000002</v>
      </c>
      <c r="C872" s="1">
        <v>-370.21830999999997</v>
      </c>
    </row>
    <row r="873" spans="2:3" x14ac:dyDescent="0.2">
      <c r="B873" s="1">
        <v>-370.72836000000001</v>
      </c>
      <c r="C873" s="1">
        <v>-370.3306</v>
      </c>
    </row>
    <row r="874" spans="2:3" x14ac:dyDescent="0.2">
      <c r="B874" s="1">
        <v>-370.87635999999998</v>
      </c>
      <c r="C874" s="1">
        <v>-370.34911</v>
      </c>
    </row>
    <row r="875" spans="2:3" x14ac:dyDescent="0.2">
      <c r="B875" s="1">
        <v>-370.97701999999998</v>
      </c>
      <c r="C875" s="1">
        <v>-370.27402999999998</v>
      </c>
    </row>
    <row r="876" spans="2:3" x14ac:dyDescent="0.2">
      <c r="B876" s="1">
        <v>-371.02244999999999</v>
      </c>
      <c r="C876" s="1">
        <v>-370.12590999999998</v>
      </c>
    </row>
    <row r="877" spans="2:3" x14ac:dyDescent="0.2">
      <c r="B877" s="1">
        <v>-371.0145</v>
      </c>
      <c r="C877" s="1">
        <v>-369.93860000000001</v>
      </c>
    </row>
    <row r="878" spans="2:3" x14ac:dyDescent="0.2">
      <c r="B878" s="1">
        <v>-370.96233000000001</v>
      </c>
      <c r="C878" s="1">
        <v>-369.74900000000002</v>
      </c>
    </row>
    <row r="879" spans="2:3" x14ac:dyDescent="0.2">
      <c r="B879" s="1">
        <v>-370.88227000000001</v>
      </c>
      <c r="C879" s="1">
        <v>-369.57990999999998</v>
      </c>
    </row>
    <row r="880" spans="2:3" x14ac:dyDescent="0.2">
      <c r="B880" s="1">
        <v>-370.79165999999998</v>
      </c>
      <c r="C880" s="1">
        <v>-369.43515000000002</v>
      </c>
    </row>
    <row r="881" spans="2:3" x14ac:dyDescent="0.2">
      <c r="B881" s="1">
        <v>-370.71093999999999</v>
      </c>
      <c r="C881" s="1">
        <v>-369.30234999999999</v>
      </c>
    </row>
    <row r="882" spans="2:3" x14ac:dyDescent="0.2">
      <c r="B882" s="1">
        <v>-370.66021999999998</v>
      </c>
      <c r="C882" s="1">
        <v>-369.16642000000002</v>
      </c>
    </row>
    <row r="883" spans="2:3" x14ac:dyDescent="0.2">
      <c r="B883" s="1">
        <v>-370.65530000000001</v>
      </c>
      <c r="C883" s="1">
        <v>-369.02122000000003</v>
      </c>
    </row>
    <row r="884" spans="2:3" x14ac:dyDescent="0.2">
      <c r="B884" s="1">
        <v>-370.70433000000003</v>
      </c>
      <c r="C884" s="1">
        <v>-368.86930999999998</v>
      </c>
    </row>
    <row r="885" spans="2:3" x14ac:dyDescent="0.2">
      <c r="B885" s="1">
        <v>-370.80441000000002</v>
      </c>
      <c r="C885" s="1">
        <v>-368.72205000000002</v>
      </c>
    </row>
    <row r="886" spans="2:3" x14ac:dyDescent="0.2">
      <c r="B886" s="1">
        <v>-370.93650000000002</v>
      </c>
      <c r="C886" s="1">
        <v>-368.59384999999997</v>
      </c>
    </row>
    <row r="887" spans="2:3" x14ac:dyDescent="0.2">
      <c r="B887" s="1">
        <v>-371.07175999999998</v>
      </c>
      <c r="C887" s="1">
        <v>-368.49588999999997</v>
      </c>
    </row>
    <row r="888" spans="2:3" x14ac:dyDescent="0.2">
      <c r="B888" s="1">
        <v>-371.18275999999997</v>
      </c>
      <c r="C888" s="1">
        <v>-368.43561999999997</v>
      </c>
    </row>
    <row r="889" spans="2:3" x14ac:dyDescent="0.2">
      <c r="B889" s="1">
        <v>-371.24891000000002</v>
      </c>
      <c r="C889" s="1">
        <v>-368.41663999999997</v>
      </c>
    </row>
    <row r="890" spans="2:3" x14ac:dyDescent="0.2">
      <c r="B890" s="1">
        <v>-371.26835999999997</v>
      </c>
      <c r="C890" s="1">
        <v>-368.44294000000002</v>
      </c>
    </row>
    <row r="891" spans="2:3" x14ac:dyDescent="0.2">
      <c r="B891" s="1">
        <v>-371.26074</v>
      </c>
      <c r="C891" s="1">
        <v>-368.50848999999999</v>
      </c>
    </row>
    <row r="892" spans="2:3" x14ac:dyDescent="0.2">
      <c r="B892" s="1">
        <v>-371.25855000000001</v>
      </c>
      <c r="C892" s="1">
        <v>-368.59807000000001</v>
      </c>
    </row>
    <row r="893" spans="2:3" x14ac:dyDescent="0.2">
      <c r="B893" s="1">
        <v>-371.28062999999997</v>
      </c>
      <c r="C893" s="1">
        <v>-368.68176999999997</v>
      </c>
    </row>
    <row r="894" spans="2:3" x14ac:dyDescent="0.2">
      <c r="B894" s="1">
        <v>-371.31578999999999</v>
      </c>
      <c r="C894" s="1">
        <v>-368.72075999999998</v>
      </c>
    </row>
    <row r="895" spans="2:3" x14ac:dyDescent="0.2">
      <c r="B895" s="1">
        <v>-371.33841000000001</v>
      </c>
      <c r="C895" s="1">
        <v>-368.67536999999999</v>
      </c>
    </row>
    <row r="896" spans="2:3" x14ac:dyDescent="0.2">
      <c r="B896" s="1">
        <v>-371.32431000000003</v>
      </c>
      <c r="C896" s="1">
        <v>-368.52283</v>
      </c>
    </row>
    <row r="897" spans="2:3" x14ac:dyDescent="0.2">
      <c r="B897" s="1">
        <v>-371.25830000000002</v>
      </c>
      <c r="C897" s="1">
        <v>-368.26864</v>
      </c>
    </row>
    <row r="898" spans="2:3" x14ac:dyDescent="0.2">
      <c r="B898" s="1">
        <v>-371.13785999999999</v>
      </c>
      <c r="C898" s="1">
        <v>-367.94024000000002</v>
      </c>
    </row>
    <row r="899" spans="2:3" x14ac:dyDescent="0.2">
      <c r="B899" s="1">
        <v>-370.96973000000003</v>
      </c>
      <c r="C899" s="1">
        <v>-367.57639</v>
      </c>
    </row>
    <row r="900" spans="2:3" x14ac:dyDescent="0.2">
      <c r="B900" s="1">
        <v>-370.75799999999998</v>
      </c>
      <c r="C900" s="1">
        <v>-367.21668</v>
      </c>
    </row>
    <row r="901" spans="2:3" x14ac:dyDescent="0.2">
      <c r="B901" s="1">
        <v>-370.51276000000001</v>
      </c>
      <c r="C901" s="1">
        <v>-366.89067999999997</v>
      </c>
    </row>
    <row r="902" spans="2:3" x14ac:dyDescent="0.2">
      <c r="B902" s="1">
        <v>-370.24698000000001</v>
      </c>
      <c r="C902" s="1">
        <v>-366.61171999999999</v>
      </c>
    </row>
    <row r="903" spans="2:3" x14ac:dyDescent="0.2">
      <c r="B903" s="1">
        <v>-369.97032000000002</v>
      </c>
      <c r="C903" s="1">
        <v>-366.38128</v>
      </c>
    </row>
    <row r="904" spans="2:3" x14ac:dyDescent="0.2">
      <c r="B904" s="1">
        <v>-369.68734000000001</v>
      </c>
      <c r="C904" s="1">
        <v>-366.19668000000001</v>
      </c>
    </row>
    <row r="905" spans="2:3" x14ac:dyDescent="0.2">
      <c r="B905" s="1">
        <v>-369.38916999999998</v>
      </c>
      <c r="C905" s="1">
        <v>-366.05644000000001</v>
      </c>
    </row>
    <row r="906" spans="2:3" x14ac:dyDescent="0.2">
      <c r="B906" s="1">
        <v>-369.05727999999999</v>
      </c>
      <c r="C906" s="1">
        <v>-365.96068000000002</v>
      </c>
    </row>
    <row r="907" spans="2:3" x14ac:dyDescent="0.2">
      <c r="B907" s="1">
        <v>-368.68020000000001</v>
      </c>
      <c r="C907" s="1">
        <v>-365.90980999999999</v>
      </c>
    </row>
    <row r="908" spans="2:3" x14ac:dyDescent="0.2">
      <c r="B908" s="1">
        <v>-368.26501999999999</v>
      </c>
      <c r="C908" s="1">
        <v>-365.90024</v>
      </c>
    </row>
    <row r="909" spans="2:3" x14ac:dyDescent="0.2">
      <c r="B909" s="1">
        <v>-367.83722999999998</v>
      </c>
      <c r="C909" s="1">
        <v>-365.92077</v>
      </c>
    </row>
    <row r="910" spans="2:3" x14ac:dyDescent="0.2">
      <c r="B910" s="1">
        <v>-367.43047999999999</v>
      </c>
      <c r="C910" s="1">
        <v>-365.95411999999999</v>
      </c>
    </row>
    <row r="911" spans="2:3" x14ac:dyDescent="0.2">
      <c r="B911" s="1">
        <v>-367.08449000000002</v>
      </c>
      <c r="C911" s="1">
        <v>-365.98084999999998</v>
      </c>
    </row>
    <row r="912" spans="2:3" x14ac:dyDescent="0.2">
      <c r="B912" s="1">
        <v>-366.82902999999999</v>
      </c>
      <c r="C912" s="1">
        <v>-365.98824999999999</v>
      </c>
    </row>
    <row r="913" spans="2:3" x14ac:dyDescent="0.2">
      <c r="B913" s="1">
        <v>-366.68392</v>
      </c>
      <c r="C913" s="1">
        <v>-365.97080999999997</v>
      </c>
    </row>
    <row r="914" spans="2:3" x14ac:dyDescent="0.2">
      <c r="B914" s="1">
        <v>-366.64974000000001</v>
      </c>
      <c r="C914" s="1">
        <v>-365.93317000000002</v>
      </c>
    </row>
    <row r="915" spans="2:3" x14ac:dyDescent="0.2">
      <c r="B915" s="1">
        <v>-366.70504</v>
      </c>
      <c r="C915" s="1">
        <v>-365.88538999999997</v>
      </c>
    </row>
    <row r="916" spans="2:3" x14ac:dyDescent="0.2">
      <c r="B916" s="1">
        <v>-366.81162999999998</v>
      </c>
      <c r="C916" s="1">
        <v>-365.83213000000001</v>
      </c>
    </row>
    <row r="917" spans="2:3" x14ac:dyDescent="0.2">
      <c r="B917" s="1">
        <v>-366.93358000000001</v>
      </c>
      <c r="C917" s="1">
        <v>-365.77336000000003</v>
      </c>
    </row>
    <row r="918" spans="2:3" x14ac:dyDescent="0.2">
      <c r="B918" s="1">
        <v>-367.04556000000002</v>
      </c>
      <c r="C918" s="1">
        <v>-365.70515999999998</v>
      </c>
    </row>
    <row r="919" spans="2:3" x14ac:dyDescent="0.2">
      <c r="B919" s="1">
        <v>-367.13843000000003</v>
      </c>
      <c r="C919" s="1">
        <v>-365.62815999999998</v>
      </c>
    </row>
    <row r="920" spans="2:3" x14ac:dyDescent="0.2">
      <c r="B920" s="1">
        <v>-367.20872000000003</v>
      </c>
      <c r="C920" s="1">
        <v>-365.54606000000001</v>
      </c>
    </row>
    <row r="921" spans="2:3" x14ac:dyDescent="0.2">
      <c r="B921" s="1">
        <v>-367.25509</v>
      </c>
      <c r="C921" s="1">
        <v>-365.45456999999999</v>
      </c>
    </row>
    <row r="922" spans="2:3" x14ac:dyDescent="0.2">
      <c r="B922" s="1">
        <v>-367.28149999999999</v>
      </c>
      <c r="C922" s="1">
        <v>-365.34177</v>
      </c>
    </row>
    <row r="923" spans="2:3" x14ac:dyDescent="0.2">
      <c r="B923" s="1">
        <v>-367.29117000000002</v>
      </c>
      <c r="C923" s="1">
        <v>-365.19130000000001</v>
      </c>
    </row>
    <row r="924" spans="2:3" x14ac:dyDescent="0.2">
      <c r="B924" s="1">
        <v>-367.28680000000003</v>
      </c>
      <c r="C924" s="1">
        <v>-364.99587000000002</v>
      </c>
    </row>
    <row r="925" spans="2:3" x14ac:dyDescent="0.2">
      <c r="B925" s="1">
        <v>-367.26179000000002</v>
      </c>
      <c r="C925" s="1">
        <v>-364.77523000000002</v>
      </c>
    </row>
    <row r="926" spans="2:3" x14ac:dyDescent="0.2">
      <c r="B926" s="1">
        <v>-367.20848000000001</v>
      </c>
      <c r="C926" s="1">
        <v>-364.58156000000002</v>
      </c>
    </row>
    <row r="927" spans="2:3" x14ac:dyDescent="0.2">
      <c r="B927" s="1">
        <v>-367.14022</v>
      </c>
      <c r="C927" s="1">
        <v>-364.48712</v>
      </c>
    </row>
    <row r="928" spans="2:3" x14ac:dyDescent="0.2">
      <c r="B928" s="1">
        <v>-367.10669000000001</v>
      </c>
      <c r="C928" s="1">
        <v>-364.55313999999998</v>
      </c>
    </row>
    <row r="929" spans="2:3" x14ac:dyDescent="0.2">
      <c r="B929" s="1">
        <v>-367.17304000000001</v>
      </c>
      <c r="C929" s="1">
        <v>-364.80247000000003</v>
      </c>
    </row>
    <row r="930" spans="2:3" x14ac:dyDescent="0.2">
      <c r="B930" s="1">
        <v>-367.36790999999999</v>
      </c>
      <c r="C930" s="1">
        <v>-365.21253000000002</v>
      </c>
    </row>
    <row r="931" spans="2:3" x14ac:dyDescent="0.2">
      <c r="B931" s="1">
        <v>-367.63914999999997</v>
      </c>
      <c r="C931" s="1">
        <v>-365.72879999999998</v>
      </c>
    </row>
    <row r="932" spans="2:3" x14ac:dyDescent="0.2">
      <c r="B932" s="1">
        <v>-367.89425</v>
      </c>
      <c r="C932" s="1">
        <v>-366.28300000000002</v>
      </c>
    </row>
    <row r="933" spans="2:3" x14ac:dyDescent="0.2">
      <c r="B933" s="1">
        <v>-368.06376999999998</v>
      </c>
      <c r="C933" s="1">
        <v>-366.81957</v>
      </c>
    </row>
    <row r="934" spans="2:3" x14ac:dyDescent="0.2">
      <c r="B934" s="1">
        <v>-368.12326999999999</v>
      </c>
      <c r="C934" s="1">
        <v>-367.29428999999999</v>
      </c>
    </row>
    <row r="935" spans="2:3" x14ac:dyDescent="0.2">
      <c r="B935" s="1">
        <v>-368.08253999999999</v>
      </c>
      <c r="C935" s="1">
        <v>-367.67833999999999</v>
      </c>
    </row>
    <row r="936" spans="2:3" x14ac:dyDescent="0.2">
      <c r="B936" s="1">
        <v>-367.97458999999998</v>
      </c>
      <c r="C936" s="1">
        <v>-367.95035999999999</v>
      </c>
    </row>
    <row r="937" spans="2:3" x14ac:dyDescent="0.2">
      <c r="B937" s="1">
        <v>-367.84134</v>
      </c>
      <c r="C937" s="1">
        <v>-368.09692000000001</v>
      </c>
    </row>
    <row r="938" spans="2:3" x14ac:dyDescent="0.2">
      <c r="B938" s="1">
        <v>-367.73050999999998</v>
      </c>
      <c r="C938" s="1">
        <v>-368.10892000000001</v>
      </c>
    </row>
    <row r="939" spans="2:3" x14ac:dyDescent="0.2">
      <c r="B939" s="1">
        <v>-367.68306999999999</v>
      </c>
      <c r="C939" s="1">
        <v>-367.99167999999997</v>
      </c>
    </row>
    <row r="940" spans="2:3" x14ac:dyDescent="0.2">
      <c r="B940" s="1">
        <v>-367.72246000000001</v>
      </c>
      <c r="C940" s="1">
        <v>-367.76762000000002</v>
      </c>
    </row>
    <row r="941" spans="2:3" x14ac:dyDescent="0.2">
      <c r="B941" s="1">
        <v>-367.85127</v>
      </c>
      <c r="C941" s="1">
        <v>-367.48867000000001</v>
      </c>
    </row>
    <row r="942" spans="2:3" x14ac:dyDescent="0.2">
      <c r="B942" s="1">
        <v>-368.05047000000002</v>
      </c>
      <c r="C942" s="1">
        <v>-367.23228999999998</v>
      </c>
    </row>
    <row r="943" spans="2:3" x14ac:dyDescent="0.2">
      <c r="B943" s="1">
        <v>-368.28960999999998</v>
      </c>
      <c r="C943" s="1">
        <v>-367.07916</v>
      </c>
    </row>
    <row r="944" spans="2:3" x14ac:dyDescent="0.2">
      <c r="B944" s="1">
        <v>-368.53462000000002</v>
      </c>
      <c r="C944" s="1">
        <v>-367.08407999999997</v>
      </c>
    </row>
    <row r="945" spans="2:3" x14ac:dyDescent="0.2">
      <c r="B945" s="1">
        <v>-368.75196999999997</v>
      </c>
      <c r="C945" s="1">
        <v>-367.24703</v>
      </c>
    </row>
    <row r="946" spans="2:3" x14ac:dyDescent="0.2">
      <c r="B946" s="1">
        <v>-368.91591</v>
      </c>
      <c r="C946" s="1">
        <v>-367.5222</v>
      </c>
    </row>
    <row r="947" spans="2:3" x14ac:dyDescent="0.2">
      <c r="B947" s="1">
        <v>-369.01459999999997</v>
      </c>
      <c r="C947" s="1">
        <v>-367.85068999999999</v>
      </c>
    </row>
    <row r="948" spans="2:3" x14ac:dyDescent="0.2">
      <c r="B948" s="1">
        <v>-369.05112000000003</v>
      </c>
      <c r="C948" s="1">
        <v>-368.18409000000003</v>
      </c>
    </row>
    <row r="949" spans="2:3" x14ac:dyDescent="0.2">
      <c r="B949" s="1">
        <v>-369.0478</v>
      </c>
      <c r="C949" s="1">
        <v>-368.48937999999998</v>
      </c>
    </row>
    <row r="950" spans="2:3" x14ac:dyDescent="0.2">
      <c r="B950" s="1">
        <v>-369.03805999999997</v>
      </c>
      <c r="C950" s="1">
        <v>-368.73914000000002</v>
      </c>
    </row>
    <row r="951" spans="2:3" x14ac:dyDescent="0.2">
      <c r="B951" s="1">
        <v>-369.04543000000001</v>
      </c>
      <c r="C951" s="1">
        <v>-368.91059000000001</v>
      </c>
    </row>
    <row r="952" spans="2:3" x14ac:dyDescent="0.2">
      <c r="B952" s="1">
        <v>-369.07074</v>
      </c>
      <c r="C952" s="1">
        <v>-368.99205000000001</v>
      </c>
    </row>
    <row r="953" spans="2:3" x14ac:dyDescent="0.2">
      <c r="B953" s="1">
        <v>-369.10009000000002</v>
      </c>
      <c r="C953" s="1">
        <v>-368.98822000000001</v>
      </c>
    </row>
    <row r="954" spans="2:3" x14ac:dyDescent="0.2">
      <c r="B954" s="1">
        <v>-369.12223</v>
      </c>
      <c r="C954" s="1">
        <v>-368.92214999999999</v>
      </c>
    </row>
    <row r="955" spans="2:3" x14ac:dyDescent="0.2">
      <c r="B955" s="1">
        <v>-369.13999000000001</v>
      </c>
      <c r="C955" s="1">
        <v>-368.83165000000002</v>
      </c>
    </row>
    <row r="956" spans="2:3" x14ac:dyDescent="0.2">
      <c r="B956" s="1">
        <v>-369.15064000000001</v>
      </c>
      <c r="C956" s="1">
        <v>-368.76190000000003</v>
      </c>
    </row>
    <row r="957" spans="2:3" x14ac:dyDescent="0.2">
      <c r="B957" s="1">
        <v>-369.12614000000002</v>
      </c>
      <c r="C957" s="1">
        <v>-368.74883</v>
      </c>
    </row>
    <row r="958" spans="2:3" x14ac:dyDescent="0.2">
      <c r="B958" s="1">
        <v>-369.02240999999998</v>
      </c>
      <c r="C958" s="1">
        <v>-368.80497000000003</v>
      </c>
    </row>
    <row r="959" spans="2:3" x14ac:dyDescent="0.2">
      <c r="B959" s="1">
        <v>-368.80662999999998</v>
      </c>
      <c r="C959" s="1">
        <v>-368.91077000000001</v>
      </c>
    </row>
    <row r="960" spans="2:3" x14ac:dyDescent="0.2">
      <c r="B960" s="1">
        <v>-368.48297000000002</v>
      </c>
      <c r="C960" s="1">
        <v>-369.02641</v>
      </c>
    </row>
    <row r="961" spans="2:3" x14ac:dyDescent="0.2">
      <c r="B961" s="1">
        <v>-368.09881999999999</v>
      </c>
      <c r="C961" s="1">
        <v>-369.10674999999998</v>
      </c>
    </row>
    <row r="962" spans="2:3" x14ac:dyDescent="0.2">
      <c r="B962" s="1">
        <v>-367.72978000000001</v>
      </c>
      <c r="C962" s="1">
        <v>-369.12380999999999</v>
      </c>
    </row>
    <row r="963" spans="2:3" x14ac:dyDescent="0.2">
      <c r="B963" s="1">
        <v>-367.45100000000002</v>
      </c>
      <c r="C963" s="1">
        <v>-369.09129999999999</v>
      </c>
    </row>
    <row r="964" spans="2:3" x14ac:dyDescent="0.2">
      <c r="B964" s="1">
        <v>-367.29977000000002</v>
      </c>
      <c r="C964" s="1">
        <v>-369.05750999999998</v>
      </c>
    </row>
    <row r="965" spans="2:3" x14ac:dyDescent="0.2">
      <c r="B965" s="1">
        <v>-367.26387</v>
      </c>
      <c r="C965" s="1">
        <v>-369.07621</v>
      </c>
    </row>
    <row r="966" spans="2:3" x14ac:dyDescent="0.2">
      <c r="B966" s="1">
        <v>-367.30934000000002</v>
      </c>
      <c r="C966" s="1">
        <v>-369.16617000000002</v>
      </c>
    </row>
    <row r="967" spans="2:3" x14ac:dyDescent="0.2">
      <c r="B967" s="1">
        <v>-367.40296000000001</v>
      </c>
      <c r="C967" s="1">
        <v>-369.30220000000003</v>
      </c>
    </row>
    <row r="968" spans="2:3" x14ac:dyDescent="0.2">
      <c r="B968" s="1">
        <v>-367.52023000000003</v>
      </c>
      <c r="C968" s="1">
        <v>-369.44423999999998</v>
      </c>
    </row>
    <row r="969" spans="2:3" x14ac:dyDescent="0.2">
      <c r="B969" s="1">
        <v>-367.64290999999997</v>
      </c>
      <c r="C969" s="1">
        <v>-369.56518999999997</v>
      </c>
    </row>
    <row r="970" spans="2:3" x14ac:dyDescent="0.2">
      <c r="B970" s="1">
        <v>-367.75457999999998</v>
      </c>
      <c r="C970" s="1">
        <v>-369.64994000000002</v>
      </c>
    </row>
    <row r="971" spans="2:3" x14ac:dyDescent="0.2">
      <c r="B971" s="1">
        <v>-367.84336000000002</v>
      </c>
      <c r="C971" s="1">
        <v>-369.68669</v>
      </c>
    </row>
    <row r="972" spans="2:3" x14ac:dyDescent="0.2">
      <c r="B972" s="1">
        <v>-367.90753000000001</v>
      </c>
      <c r="C972" s="1">
        <v>-369.66104000000001</v>
      </c>
    </row>
    <row r="973" spans="2:3" x14ac:dyDescent="0.2">
      <c r="B973" s="1">
        <v>-367.95157999999998</v>
      </c>
      <c r="C973" s="1">
        <v>-369.56281000000001</v>
      </c>
    </row>
    <row r="974" spans="2:3" x14ac:dyDescent="0.2">
      <c r="B974" s="1">
        <v>-367.98453000000001</v>
      </c>
      <c r="C974" s="1">
        <v>-369.39373000000001</v>
      </c>
    </row>
    <row r="975" spans="2:3" x14ac:dyDescent="0.2">
      <c r="B975" s="1">
        <v>-368.01621</v>
      </c>
      <c r="C975" s="1">
        <v>-369.16897999999998</v>
      </c>
    </row>
    <row r="976" spans="2:3" x14ac:dyDescent="0.2">
      <c r="B976" s="1">
        <v>-368.04698999999999</v>
      </c>
      <c r="C976" s="1">
        <v>-368.91737000000001</v>
      </c>
    </row>
    <row r="977" spans="2:3" x14ac:dyDescent="0.2">
      <c r="B977" s="1">
        <v>-368.06986000000001</v>
      </c>
      <c r="C977" s="1">
        <v>-368.67613</v>
      </c>
    </row>
    <row r="978" spans="2:3" x14ac:dyDescent="0.2">
      <c r="B978" s="1">
        <v>-368.07864999999998</v>
      </c>
      <c r="C978" s="1">
        <v>-368.48280999999997</v>
      </c>
    </row>
    <row r="979" spans="2:3" x14ac:dyDescent="0.2">
      <c r="B979" s="1">
        <v>-368.07729</v>
      </c>
      <c r="C979" s="1">
        <v>-368.36538999999999</v>
      </c>
    </row>
    <row r="980" spans="2:3" x14ac:dyDescent="0.2">
      <c r="B980" s="1">
        <v>-368.08238999999998</v>
      </c>
      <c r="C980" s="1">
        <v>-368.32889</v>
      </c>
    </row>
    <row r="981" spans="2:3" x14ac:dyDescent="0.2">
      <c r="B981" s="1">
        <v>-368.10626999999999</v>
      </c>
      <c r="C981" s="1">
        <v>-368.35786999999999</v>
      </c>
    </row>
    <row r="982" spans="2:3" x14ac:dyDescent="0.2">
      <c r="B982" s="1">
        <v>-368.14596</v>
      </c>
      <c r="C982" s="1">
        <v>-368.42336</v>
      </c>
    </row>
    <row r="983" spans="2:3" x14ac:dyDescent="0.2">
      <c r="B983" s="1">
        <v>-368.18180000000001</v>
      </c>
      <c r="C983" s="1">
        <v>-368.48626000000002</v>
      </c>
    </row>
    <row r="984" spans="2:3" x14ac:dyDescent="0.2">
      <c r="B984" s="1">
        <v>-368.19242000000003</v>
      </c>
      <c r="C984" s="1">
        <v>-368.51477999999997</v>
      </c>
    </row>
    <row r="985" spans="2:3" x14ac:dyDescent="0.2">
      <c r="B985" s="1">
        <v>-368.16908999999998</v>
      </c>
      <c r="C985" s="1">
        <v>-368.48602</v>
      </c>
    </row>
    <row r="986" spans="2:3" x14ac:dyDescent="0.2">
      <c r="B986" s="1">
        <v>-368.12799999999999</v>
      </c>
      <c r="C986" s="1">
        <v>-368.39325000000002</v>
      </c>
    </row>
    <row r="987" spans="2:3" x14ac:dyDescent="0.2">
      <c r="B987" s="1">
        <v>-368.10370999999998</v>
      </c>
      <c r="C987" s="1">
        <v>-368.24641000000003</v>
      </c>
    </row>
    <row r="988" spans="2:3" x14ac:dyDescent="0.2">
      <c r="B988" s="1">
        <v>-368.12914999999998</v>
      </c>
      <c r="C988" s="1">
        <v>-368.06544000000002</v>
      </c>
    </row>
    <row r="989" spans="2:3" x14ac:dyDescent="0.2">
      <c r="B989" s="1">
        <v>-368.21679999999998</v>
      </c>
      <c r="C989" s="1">
        <v>-367.86867999999998</v>
      </c>
    </row>
    <row r="990" spans="2:3" x14ac:dyDescent="0.2">
      <c r="B990" s="1">
        <v>-368.35523999999998</v>
      </c>
      <c r="C990" s="1">
        <v>-367.67009999999999</v>
      </c>
    </row>
    <row r="991" spans="2:3" x14ac:dyDescent="0.2">
      <c r="B991" s="1">
        <v>-368.51740999999998</v>
      </c>
      <c r="C991" s="1">
        <v>-367.47390999999999</v>
      </c>
    </row>
    <row r="992" spans="2:3" x14ac:dyDescent="0.2">
      <c r="B992" s="1">
        <v>-368.66741999999999</v>
      </c>
      <c r="C992" s="1">
        <v>-367.27661000000001</v>
      </c>
    </row>
    <row r="993" spans="2:3" x14ac:dyDescent="0.2">
      <c r="B993" s="1">
        <v>-368.76913999999999</v>
      </c>
      <c r="C993" s="1">
        <v>-367.06995000000001</v>
      </c>
    </row>
    <row r="994" spans="2:3" x14ac:dyDescent="0.2">
      <c r="B994" s="1">
        <v>-368.79978999999997</v>
      </c>
      <c r="C994" s="1">
        <v>-366.84787</v>
      </c>
    </row>
    <row r="995" spans="2:3" x14ac:dyDescent="0.2">
      <c r="B995" s="1">
        <v>-368.74840999999998</v>
      </c>
      <c r="C995" s="1">
        <v>-366.61489999999998</v>
      </c>
    </row>
    <row r="996" spans="2:3" x14ac:dyDescent="0.2">
      <c r="B996" s="1">
        <v>-368.62723999999997</v>
      </c>
      <c r="C996" s="1">
        <v>-366.38454000000002</v>
      </c>
    </row>
    <row r="997" spans="2:3" x14ac:dyDescent="0.2">
      <c r="B997" s="1">
        <v>-368.46537000000001</v>
      </c>
      <c r="C997" s="1">
        <v>-366.18149</v>
      </c>
    </row>
    <row r="998" spans="2:3" x14ac:dyDescent="0.2">
      <c r="B998" s="1">
        <v>-368.30667999999997</v>
      </c>
      <c r="C998" s="1">
        <v>-366.03523000000001</v>
      </c>
    </row>
    <row r="999" spans="2:3" x14ac:dyDescent="0.2">
      <c r="B999" s="1">
        <v>-368.18869999999998</v>
      </c>
      <c r="C999" s="1">
        <v>-365.97100999999998</v>
      </c>
    </row>
    <row r="1000" spans="2:3" x14ac:dyDescent="0.2">
      <c r="B1000" s="1">
        <v>-368.12693000000002</v>
      </c>
      <c r="C1000" s="1">
        <v>-366.00146999999998</v>
      </c>
    </row>
    <row r="1001" spans="2:3" x14ac:dyDescent="0.2">
      <c r="B1001" s="1">
        <v>-368.11443000000003</v>
      </c>
      <c r="C1001" s="1">
        <v>-366.12661000000003</v>
      </c>
    </row>
    <row r="1002" spans="2:3" x14ac:dyDescent="0.2">
      <c r="B1002" s="1">
        <v>-368.13294999999999</v>
      </c>
      <c r="C1002" s="1">
        <v>-366.33807000000002</v>
      </c>
    </row>
    <row r="1003" spans="2:3" x14ac:dyDescent="0.2">
      <c r="B1003" s="1">
        <v>-368.16235999999998</v>
      </c>
      <c r="C1003" s="1">
        <v>-366.62276000000003</v>
      </c>
    </row>
    <row r="1004" spans="2:3" x14ac:dyDescent="0.2">
      <c r="B1004" s="1">
        <v>-368.19123000000002</v>
      </c>
      <c r="C1004" s="1">
        <v>-366.95308</v>
      </c>
    </row>
    <row r="1005" spans="2:3" x14ac:dyDescent="0.2">
      <c r="B1005" s="1">
        <v>-368.21708000000001</v>
      </c>
      <c r="C1005" s="1">
        <v>-367.28406999999999</v>
      </c>
    </row>
    <row r="1006" spans="2:3" x14ac:dyDescent="0.2">
      <c r="B1006" s="1">
        <v>-368.23962</v>
      </c>
      <c r="C1006" s="1">
        <v>-367.56900999999999</v>
      </c>
    </row>
    <row r="1007" spans="2:3" x14ac:dyDescent="0.2">
      <c r="B1007" s="1">
        <v>-368.25853999999998</v>
      </c>
      <c r="C1007" s="1">
        <v>-367.77438000000001</v>
      </c>
    </row>
    <row r="1008" spans="2:3" x14ac:dyDescent="0.2">
      <c r="B1008" s="1">
        <v>-368.27586000000002</v>
      </c>
      <c r="C1008" s="1">
        <v>-367.89053000000001</v>
      </c>
    </row>
    <row r="1009" spans="2:3" x14ac:dyDescent="0.2">
      <c r="B1009" s="1">
        <v>-368.29453999999998</v>
      </c>
      <c r="C1009" s="1">
        <v>-367.92345</v>
      </c>
    </row>
    <row r="1010" spans="2:3" x14ac:dyDescent="0.2">
      <c r="B1010" s="1">
        <v>-368.31263000000001</v>
      </c>
      <c r="C1010" s="1">
        <v>-367.89132999999998</v>
      </c>
    </row>
    <row r="1011" spans="2:3" x14ac:dyDescent="0.2">
      <c r="B1011" s="1">
        <v>-368.32925999999998</v>
      </c>
      <c r="C1011" s="1">
        <v>-367.82211000000001</v>
      </c>
    </row>
    <row r="1012" spans="2:3" x14ac:dyDescent="0.2">
      <c r="B1012" s="1">
        <v>-368.33938999999998</v>
      </c>
      <c r="C1012" s="1">
        <v>-367.74189999999999</v>
      </c>
    </row>
    <row r="1013" spans="2:3" x14ac:dyDescent="0.2">
      <c r="B1013" s="1">
        <v>-368.33602000000002</v>
      </c>
      <c r="C1013" s="1">
        <v>-367.66163</v>
      </c>
    </row>
    <row r="1014" spans="2:3" x14ac:dyDescent="0.2">
      <c r="B1014" s="1">
        <v>-368.31781999999998</v>
      </c>
      <c r="C1014" s="1">
        <v>-367.57663000000002</v>
      </c>
    </row>
    <row r="1015" spans="2:3" x14ac:dyDescent="0.2">
      <c r="B1015" s="1">
        <v>-368.28390999999999</v>
      </c>
      <c r="C1015" s="1">
        <v>-367.47681999999998</v>
      </c>
    </row>
    <row r="1016" spans="2:3" x14ac:dyDescent="0.2">
      <c r="B1016" s="1">
        <v>-368.23473999999999</v>
      </c>
      <c r="C1016" s="1">
        <v>-367.35088000000002</v>
      </c>
    </row>
    <row r="1017" spans="2:3" x14ac:dyDescent="0.2">
      <c r="B1017" s="1">
        <v>-368.17725999999999</v>
      </c>
      <c r="C1017" s="1">
        <v>-367.19412999999997</v>
      </c>
    </row>
    <row r="1018" spans="2:3" x14ac:dyDescent="0.2">
      <c r="B1018" s="1">
        <v>-368.1191</v>
      </c>
      <c r="C1018" s="1">
        <v>-367.01118000000002</v>
      </c>
    </row>
    <row r="1019" spans="2:3" x14ac:dyDescent="0.2">
      <c r="B1019" s="1">
        <v>-368.06583999999998</v>
      </c>
      <c r="C1019" s="1">
        <v>-366.81213000000002</v>
      </c>
    </row>
    <row r="1020" spans="2:3" x14ac:dyDescent="0.2">
      <c r="B1020" s="1">
        <v>-368.01718</v>
      </c>
      <c r="C1020" s="1">
        <v>-366.61444</v>
      </c>
    </row>
    <row r="1021" spans="2:3" x14ac:dyDescent="0.2">
      <c r="B1021" s="1">
        <v>-367.96677</v>
      </c>
      <c r="C1021" s="1">
        <v>-366.43416000000002</v>
      </c>
    </row>
    <row r="1022" spans="2:3" x14ac:dyDescent="0.2">
      <c r="B1022" s="1">
        <v>-367.90456</v>
      </c>
      <c r="C1022" s="1">
        <v>-366.28259000000003</v>
      </c>
    </row>
    <row r="1023" spans="2:3" x14ac:dyDescent="0.2">
      <c r="B1023" s="1">
        <v>-367.82094000000001</v>
      </c>
      <c r="C1023" s="1">
        <v>-366.16541000000001</v>
      </c>
    </row>
    <row r="1024" spans="2:3" x14ac:dyDescent="0.2">
      <c r="B1024" s="1">
        <v>-367.71282000000002</v>
      </c>
      <c r="C1024" s="1">
        <v>-366.08150999999998</v>
      </c>
    </row>
    <row r="1025" spans="2:3" x14ac:dyDescent="0.2">
      <c r="B1025" s="1">
        <v>-367.58722</v>
      </c>
      <c r="C1025" s="1">
        <v>-366.03998999999999</v>
      </c>
    </row>
    <row r="1026" spans="2:3" x14ac:dyDescent="0.2">
      <c r="B1026" s="1">
        <v>-367.46192000000002</v>
      </c>
      <c r="C1026" s="1">
        <v>-366.05252999999999</v>
      </c>
    </row>
    <row r="1027" spans="2:3" x14ac:dyDescent="0.2">
      <c r="B1027" s="1">
        <v>-367.35881000000001</v>
      </c>
      <c r="C1027" s="1">
        <v>-366.13035000000002</v>
      </c>
    </row>
    <row r="1028" spans="2:3" x14ac:dyDescent="0.2">
      <c r="B1028" s="1">
        <v>-367.29827</v>
      </c>
      <c r="C1028" s="1">
        <v>-366.27095000000003</v>
      </c>
    </row>
    <row r="1029" spans="2:3" x14ac:dyDescent="0.2">
      <c r="B1029" s="1">
        <v>-367.29487999999998</v>
      </c>
      <c r="C1029" s="1">
        <v>-366.44866999999999</v>
      </c>
    </row>
    <row r="1030" spans="2:3" x14ac:dyDescent="0.2">
      <c r="B1030" s="1">
        <v>-367.35201999999998</v>
      </c>
      <c r="C1030" s="1">
        <v>-366.62277999999998</v>
      </c>
    </row>
    <row r="1031" spans="2:3" x14ac:dyDescent="0.2">
      <c r="B1031" s="1">
        <v>-367.45967000000002</v>
      </c>
      <c r="C1031" s="1">
        <v>-366.76105999999999</v>
      </c>
    </row>
    <row r="1032" spans="2:3" x14ac:dyDescent="0.2">
      <c r="B1032" s="1">
        <v>-367.60201000000001</v>
      </c>
      <c r="C1032" s="1">
        <v>-366.85041000000001</v>
      </c>
    </row>
    <row r="1033" spans="2:3" x14ac:dyDescent="0.2">
      <c r="B1033" s="1">
        <v>-367.75815</v>
      </c>
      <c r="C1033" s="1">
        <v>-366.89422000000002</v>
      </c>
    </row>
    <row r="1034" spans="2:3" x14ac:dyDescent="0.2">
      <c r="B1034" s="1">
        <v>-367.90883000000002</v>
      </c>
      <c r="C1034" s="1">
        <v>-366.89729999999997</v>
      </c>
    </row>
    <row r="1035" spans="2:3" x14ac:dyDescent="0.2">
      <c r="B1035" s="1">
        <v>-368.03586000000001</v>
      </c>
      <c r="C1035" s="1">
        <v>-366.86288000000002</v>
      </c>
    </row>
    <row r="1036" spans="2:3" x14ac:dyDescent="0.2">
      <c r="B1036" s="1">
        <v>-368.12684000000002</v>
      </c>
      <c r="C1036" s="1">
        <v>-366.79826000000003</v>
      </c>
    </row>
    <row r="1037" spans="2:3" x14ac:dyDescent="0.2">
      <c r="B1037" s="1">
        <v>-368.17709000000002</v>
      </c>
      <c r="C1037" s="1">
        <v>-366.72572000000002</v>
      </c>
    </row>
    <row r="1038" spans="2:3" x14ac:dyDescent="0.2">
      <c r="B1038" s="1">
        <v>-368.18594000000002</v>
      </c>
      <c r="C1038" s="1">
        <v>-366.66815000000003</v>
      </c>
    </row>
    <row r="1039" spans="2:3" x14ac:dyDescent="0.2">
      <c r="B1039" s="1">
        <v>-368.15512000000001</v>
      </c>
      <c r="C1039" s="1">
        <v>-366.63837000000001</v>
      </c>
    </row>
    <row r="1040" spans="2:3" x14ac:dyDescent="0.2">
      <c r="B1040" s="1">
        <v>-368.08900999999997</v>
      </c>
      <c r="C1040" s="1">
        <v>-366.63</v>
      </c>
    </row>
    <row r="1041" spans="2:3" x14ac:dyDescent="0.2">
      <c r="B1041" s="1">
        <v>-367.99263000000002</v>
      </c>
      <c r="C1041" s="1">
        <v>-366.62212</v>
      </c>
    </row>
    <row r="1042" spans="2:3" x14ac:dyDescent="0.2">
      <c r="B1042" s="1">
        <v>-367.86971</v>
      </c>
      <c r="C1042" s="1">
        <v>-366.58767999999998</v>
      </c>
    </row>
    <row r="1043" spans="2:3" x14ac:dyDescent="0.2">
      <c r="B1043" s="1">
        <v>-367.72268000000003</v>
      </c>
      <c r="C1043" s="1">
        <v>-366.50641999999999</v>
      </c>
    </row>
    <row r="1044" spans="2:3" x14ac:dyDescent="0.2">
      <c r="B1044" s="1">
        <v>-367.55428999999998</v>
      </c>
      <c r="C1044" s="1">
        <v>-366.36874999999998</v>
      </c>
    </row>
    <row r="1045" spans="2:3" x14ac:dyDescent="0.2">
      <c r="B1045" s="1">
        <v>-367.37389999999999</v>
      </c>
      <c r="C1045" s="1">
        <v>-366.16816999999998</v>
      </c>
    </row>
    <row r="1046" spans="2:3" x14ac:dyDescent="0.2">
      <c r="B1046" s="1">
        <v>-367.20004999999998</v>
      </c>
      <c r="C1046" s="1">
        <v>-365.90204999999997</v>
      </c>
    </row>
    <row r="1047" spans="2:3" x14ac:dyDescent="0.2">
      <c r="B1047" s="1">
        <v>-367.06276000000003</v>
      </c>
      <c r="C1047" s="1">
        <v>-365.57292999999999</v>
      </c>
    </row>
    <row r="1048" spans="2:3" x14ac:dyDescent="0.2">
      <c r="B1048" s="1">
        <v>-366.99986999999999</v>
      </c>
      <c r="C1048" s="1">
        <v>-365.19067000000001</v>
      </c>
    </row>
    <row r="1049" spans="2:3" x14ac:dyDescent="0.2">
      <c r="B1049" s="1">
        <v>-367.04593999999997</v>
      </c>
      <c r="C1049" s="1">
        <v>-364.77188999999998</v>
      </c>
    </row>
    <row r="1050" spans="2:3" x14ac:dyDescent="0.2">
      <c r="B1050" s="1">
        <v>-367.21762000000001</v>
      </c>
      <c r="C1050" s="1">
        <v>-364.33848</v>
      </c>
    </row>
    <row r="1051" spans="2:3" x14ac:dyDescent="0.2">
      <c r="B1051" s="1">
        <v>-367.50243999999998</v>
      </c>
      <c r="C1051" s="1">
        <v>-363.91575999999998</v>
      </c>
    </row>
    <row r="1052" spans="2:3" x14ac:dyDescent="0.2">
      <c r="B1052" s="1">
        <v>-367.86538000000002</v>
      </c>
      <c r="C1052" s="1">
        <v>-363.53001999999998</v>
      </c>
    </row>
    <row r="1053" spans="2:3" x14ac:dyDescent="0.2">
      <c r="B1053" s="1">
        <v>-368.26342</v>
      </c>
      <c r="C1053" s="1">
        <v>-363.21323999999998</v>
      </c>
    </row>
    <row r="1054" spans="2:3" x14ac:dyDescent="0.2">
      <c r="B1054" s="1">
        <v>-368.6576</v>
      </c>
      <c r="C1054" s="1">
        <v>-363.00009999999997</v>
      </c>
    </row>
    <row r="1055" spans="2:3" x14ac:dyDescent="0.2">
      <c r="B1055" s="1">
        <v>-369.01762000000002</v>
      </c>
      <c r="C1055" s="1">
        <v>-362.92379</v>
      </c>
    </row>
    <row r="1056" spans="2:3" x14ac:dyDescent="0.2">
      <c r="B1056" s="1">
        <v>-369.32078000000001</v>
      </c>
      <c r="C1056" s="1">
        <v>-363.01253000000003</v>
      </c>
    </row>
    <row r="1057" spans="2:3" x14ac:dyDescent="0.2">
      <c r="B1057" s="1">
        <v>-369.55630000000002</v>
      </c>
      <c r="C1057" s="1">
        <v>-363.28282999999999</v>
      </c>
    </row>
    <row r="1058" spans="2:3" x14ac:dyDescent="0.2">
      <c r="B1058" s="1">
        <v>-369.72161</v>
      </c>
      <c r="C1058" s="1">
        <v>-363.73505999999998</v>
      </c>
    </row>
    <row r="1059" spans="2:3" x14ac:dyDescent="0.2">
      <c r="B1059" s="1">
        <v>-369.82224000000002</v>
      </c>
      <c r="C1059" s="1">
        <v>-364.33706999999998</v>
      </c>
    </row>
    <row r="1060" spans="2:3" x14ac:dyDescent="0.2">
      <c r="B1060" s="1">
        <v>-369.87387000000001</v>
      </c>
      <c r="C1060" s="1">
        <v>-365.02668</v>
      </c>
    </row>
    <row r="1061" spans="2:3" x14ac:dyDescent="0.2">
      <c r="B1061" s="1">
        <v>-369.89771000000002</v>
      </c>
      <c r="C1061" s="1">
        <v>-365.72293000000002</v>
      </c>
    </row>
    <row r="1062" spans="2:3" x14ac:dyDescent="0.2">
      <c r="B1062" s="1">
        <v>-369.91404</v>
      </c>
      <c r="C1062" s="1">
        <v>-366.34577999999999</v>
      </c>
    </row>
    <row r="1063" spans="2:3" x14ac:dyDescent="0.2">
      <c r="B1063" s="1">
        <v>-369.93475000000001</v>
      </c>
      <c r="C1063" s="1">
        <v>-366.83175999999997</v>
      </c>
    </row>
    <row r="1064" spans="2:3" x14ac:dyDescent="0.2">
      <c r="B1064" s="1">
        <v>-369.96406000000002</v>
      </c>
      <c r="C1064" s="1">
        <v>-367.13823000000002</v>
      </c>
    </row>
    <row r="1065" spans="2:3" x14ac:dyDescent="0.2">
      <c r="B1065" s="1">
        <v>-369.99714</v>
      </c>
      <c r="C1065" s="1">
        <v>-367.24462999999997</v>
      </c>
    </row>
    <row r="1066" spans="2:3" x14ac:dyDescent="0.2">
      <c r="B1066" s="1">
        <v>-370.01911999999999</v>
      </c>
      <c r="C1066" s="1">
        <v>-367.15392000000003</v>
      </c>
    </row>
    <row r="1067" spans="2:3" x14ac:dyDescent="0.2">
      <c r="B1067" s="1">
        <v>-370.01573000000002</v>
      </c>
      <c r="C1067" s="1">
        <v>-366.89265</v>
      </c>
    </row>
    <row r="1068" spans="2:3" x14ac:dyDescent="0.2">
      <c r="B1068" s="1">
        <v>-369.97816</v>
      </c>
      <c r="C1068" s="1">
        <v>-366.51280000000003</v>
      </c>
    </row>
    <row r="1069" spans="2:3" x14ac:dyDescent="0.2">
      <c r="B1069" s="1">
        <v>-369.90462000000002</v>
      </c>
      <c r="C1069" s="1">
        <v>-366.08812</v>
      </c>
    </row>
    <row r="1070" spans="2:3" x14ac:dyDescent="0.2">
      <c r="B1070" s="1">
        <v>-369.79802999999998</v>
      </c>
      <c r="C1070" s="1">
        <v>-365.68929000000003</v>
      </c>
    </row>
    <row r="1071" spans="2:3" x14ac:dyDescent="0.2">
      <c r="B1071" s="1">
        <v>-369.66539</v>
      </c>
      <c r="C1071" s="1">
        <v>-365.36770000000001</v>
      </c>
    </row>
    <row r="1072" spans="2:3" x14ac:dyDescent="0.2">
      <c r="B1072" s="1">
        <v>-369.51889999999997</v>
      </c>
      <c r="C1072" s="1">
        <v>-365.14587999999998</v>
      </c>
    </row>
    <row r="1073" spans="2:3" x14ac:dyDescent="0.2">
      <c r="B1073" s="1">
        <v>-369.38362000000001</v>
      </c>
      <c r="C1073" s="1">
        <v>-365.01299</v>
      </c>
    </row>
    <row r="1074" spans="2:3" x14ac:dyDescent="0.2">
      <c r="B1074" s="1">
        <v>-369.30372999999997</v>
      </c>
      <c r="C1074" s="1">
        <v>-364.93803000000003</v>
      </c>
    </row>
    <row r="1075" spans="2:3" x14ac:dyDescent="0.2">
      <c r="B1075" s="1">
        <v>-369.33323999999999</v>
      </c>
      <c r="C1075" s="1">
        <v>-364.88182</v>
      </c>
    </row>
    <row r="1076" spans="2:3" x14ac:dyDescent="0.2">
      <c r="B1076" s="1">
        <v>-369.51085999999998</v>
      </c>
      <c r="C1076" s="1">
        <v>-364.81455999999997</v>
      </c>
    </row>
    <row r="1077" spans="2:3" x14ac:dyDescent="0.2">
      <c r="B1077" s="1">
        <v>-369.83240000000001</v>
      </c>
      <c r="C1077" s="1">
        <v>-364.72305999999998</v>
      </c>
    </row>
    <row r="1078" spans="2:3" x14ac:dyDescent="0.2">
      <c r="B1078" s="1">
        <v>-370.24955</v>
      </c>
      <c r="C1078" s="1">
        <v>-364.62060000000002</v>
      </c>
    </row>
    <row r="1079" spans="2:3" x14ac:dyDescent="0.2">
      <c r="B1079" s="1">
        <v>-370.69443999999999</v>
      </c>
      <c r="C1079" s="1">
        <v>-364.54680000000002</v>
      </c>
    </row>
    <row r="1080" spans="2:3" x14ac:dyDescent="0.2">
      <c r="B1080" s="1">
        <v>-371.10543000000001</v>
      </c>
      <c r="C1080" s="1">
        <v>-364.54356000000001</v>
      </c>
    </row>
    <row r="1081" spans="2:3" x14ac:dyDescent="0.2">
      <c r="B1081" s="1">
        <v>-371.43682999999999</v>
      </c>
      <c r="C1081" s="1">
        <v>-364.61781000000002</v>
      </c>
    </row>
    <row r="1082" spans="2:3" x14ac:dyDescent="0.2">
      <c r="B1082" s="1">
        <v>-371.66246999999998</v>
      </c>
      <c r="C1082" s="1">
        <v>-364.73385000000002</v>
      </c>
    </row>
    <row r="1083" spans="2:3" x14ac:dyDescent="0.2">
      <c r="B1083" s="1">
        <v>-371.77575999999999</v>
      </c>
      <c r="C1083" s="1">
        <v>-364.83832999999998</v>
      </c>
    </row>
    <row r="1084" spans="2:3" x14ac:dyDescent="0.2">
      <c r="B1084" s="1">
        <v>-371.79881</v>
      </c>
      <c r="C1084" s="1">
        <v>-364.89654999999999</v>
      </c>
    </row>
    <row r="1085" spans="2:3" x14ac:dyDescent="0.2">
      <c r="B1085" s="1">
        <v>-371.76738999999998</v>
      </c>
      <c r="C1085" s="1">
        <v>-364.90924999999999</v>
      </c>
    </row>
    <row r="1086" spans="2:3" x14ac:dyDescent="0.2">
      <c r="B1086" s="1">
        <v>-371.71523999999999</v>
      </c>
      <c r="C1086" s="1">
        <v>-364.90231999999997</v>
      </c>
    </row>
    <row r="1087" spans="2:3" x14ac:dyDescent="0.2">
      <c r="B1087" s="1">
        <v>-371.6397</v>
      </c>
      <c r="C1087" s="1">
        <v>-364.90266000000003</v>
      </c>
    </row>
    <row r="1088" spans="2:3" x14ac:dyDescent="0.2">
      <c r="B1088" s="1">
        <v>-371.51531999999997</v>
      </c>
      <c r="C1088" s="1">
        <v>-364.92874</v>
      </c>
    </row>
    <row r="1089" spans="2:3" x14ac:dyDescent="0.2">
      <c r="B1089" s="1">
        <v>-371.31441000000001</v>
      </c>
      <c r="C1089" s="1">
        <v>-364.98504000000003</v>
      </c>
    </row>
    <row r="1090" spans="2:3" x14ac:dyDescent="0.2">
      <c r="B1090" s="1">
        <v>-371.02343000000002</v>
      </c>
      <c r="C1090" s="1">
        <v>-365.07468999999998</v>
      </c>
    </row>
    <row r="1091" spans="2:3" x14ac:dyDescent="0.2">
      <c r="B1091" s="1">
        <v>-370.65028000000001</v>
      </c>
      <c r="C1091" s="1">
        <v>-365.19664999999998</v>
      </c>
    </row>
    <row r="1092" spans="2:3" x14ac:dyDescent="0.2">
      <c r="B1092" s="1">
        <v>-370.22996000000001</v>
      </c>
      <c r="C1092" s="1">
        <v>-365.34066000000001</v>
      </c>
    </row>
    <row r="1093" spans="2:3" x14ac:dyDescent="0.2">
      <c r="B1093" s="1">
        <v>-369.81990000000002</v>
      </c>
      <c r="C1093" s="1">
        <v>-365.47597000000002</v>
      </c>
    </row>
    <row r="1094" spans="2:3" x14ac:dyDescent="0.2">
      <c r="B1094" s="1">
        <v>-369.48602</v>
      </c>
      <c r="C1094" s="1">
        <v>-365.56407999999999</v>
      </c>
    </row>
    <row r="1095" spans="2:3" x14ac:dyDescent="0.2">
      <c r="B1095" s="1">
        <v>-369.27238</v>
      </c>
      <c r="C1095" s="1">
        <v>-365.57098999999999</v>
      </c>
    </row>
    <row r="1096" spans="2:3" x14ac:dyDescent="0.2">
      <c r="B1096" s="1">
        <v>-369.19459999999998</v>
      </c>
      <c r="C1096" s="1">
        <v>-365.48146000000003</v>
      </c>
    </row>
    <row r="1097" spans="2:3" x14ac:dyDescent="0.2">
      <c r="B1097" s="1">
        <v>-369.24171999999999</v>
      </c>
      <c r="C1097" s="1">
        <v>-365.30862000000002</v>
      </c>
    </row>
    <row r="1098" spans="2:3" x14ac:dyDescent="0.2">
      <c r="B1098" s="1">
        <v>-369.39415000000002</v>
      </c>
      <c r="C1098" s="1">
        <v>-365.10689000000002</v>
      </c>
    </row>
    <row r="1099" spans="2:3" x14ac:dyDescent="0.2">
      <c r="B1099" s="1">
        <v>-369.62603000000001</v>
      </c>
      <c r="C1099" s="1">
        <v>-364.95920999999998</v>
      </c>
    </row>
    <row r="1100" spans="2:3" x14ac:dyDescent="0.2">
      <c r="B1100" s="1">
        <v>-369.91374999999999</v>
      </c>
      <c r="C1100" s="1">
        <v>-364.94752999999997</v>
      </c>
    </row>
    <row r="1101" spans="2:3" x14ac:dyDescent="0.2">
      <c r="B1101" s="1">
        <v>-370.23473000000001</v>
      </c>
      <c r="C1101" s="1">
        <v>-365.11676</v>
      </c>
    </row>
    <row r="1102" spans="2:3" x14ac:dyDescent="0.2">
      <c r="B1102" s="1">
        <v>-370.56193000000002</v>
      </c>
      <c r="C1102" s="1">
        <v>-365.45026000000001</v>
      </c>
    </row>
    <row r="1103" spans="2:3" x14ac:dyDescent="0.2">
      <c r="B1103" s="1">
        <v>-370.86138999999997</v>
      </c>
      <c r="C1103" s="1">
        <v>-365.89159999999998</v>
      </c>
    </row>
    <row r="1104" spans="2:3" x14ac:dyDescent="0.2">
      <c r="B1104" s="1">
        <v>-371.09944000000002</v>
      </c>
      <c r="C1104" s="1">
        <v>-366.38065999999998</v>
      </c>
    </row>
    <row r="1105" spans="2:3" x14ac:dyDescent="0.2">
      <c r="B1105" s="1">
        <v>-371.24409000000003</v>
      </c>
      <c r="C1105" s="1">
        <v>-366.86815999999999</v>
      </c>
    </row>
    <row r="1106" spans="2:3" x14ac:dyDescent="0.2">
      <c r="B1106" s="1">
        <v>-371.27517999999998</v>
      </c>
      <c r="C1106" s="1">
        <v>-367.31632999999999</v>
      </c>
    </row>
    <row r="1107" spans="2:3" x14ac:dyDescent="0.2">
      <c r="B1107" s="1">
        <v>-371.18815000000001</v>
      </c>
      <c r="C1107" s="1">
        <v>-367.69943000000001</v>
      </c>
    </row>
    <row r="1108" spans="2:3" x14ac:dyDescent="0.2">
      <c r="B1108" s="1">
        <v>-370.99493999999999</v>
      </c>
      <c r="C1108" s="1">
        <v>-367.99531000000002</v>
      </c>
    </row>
    <row r="1109" spans="2:3" x14ac:dyDescent="0.2">
      <c r="B1109" s="1">
        <v>-370.72291999999999</v>
      </c>
      <c r="C1109" s="1">
        <v>-368.18946999999997</v>
      </c>
    </row>
    <row r="1110" spans="2:3" x14ac:dyDescent="0.2">
      <c r="B1110" s="1">
        <v>-370.41773000000001</v>
      </c>
      <c r="C1110" s="1">
        <v>-368.28041999999999</v>
      </c>
    </row>
    <row r="1111" spans="2:3" x14ac:dyDescent="0.2">
      <c r="B1111" s="1">
        <v>-370.13173999999998</v>
      </c>
      <c r="C1111" s="1">
        <v>-368.27276000000001</v>
      </c>
    </row>
    <row r="1112" spans="2:3" x14ac:dyDescent="0.2">
      <c r="B1112" s="1">
        <v>-369.91314999999997</v>
      </c>
      <c r="C1112" s="1">
        <v>-368.18270999999999</v>
      </c>
    </row>
    <row r="1113" spans="2:3" x14ac:dyDescent="0.2">
      <c r="B1113" s="1">
        <v>-369.80140999999998</v>
      </c>
      <c r="C1113" s="1">
        <v>-368.03194000000002</v>
      </c>
    </row>
    <row r="1114" spans="2:3" x14ac:dyDescent="0.2">
      <c r="B1114" s="1">
        <v>-369.81569999999999</v>
      </c>
      <c r="C1114" s="1">
        <v>-367.83778000000001</v>
      </c>
    </row>
    <row r="1115" spans="2:3" x14ac:dyDescent="0.2">
      <c r="B1115" s="1">
        <v>-369.95030000000003</v>
      </c>
      <c r="C1115" s="1">
        <v>-367.62121000000002</v>
      </c>
    </row>
    <row r="1116" spans="2:3" x14ac:dyDescent="0.2">
      <c r="B1116" s="1">
        <v>-370.17282</v>
      </c>
      <c r="C1116" s="1">
        <v>-367.42079000000001</v>
      </c>
    </row>
    <row r="1117" spans="2:3" x14ac:dyDescent="0.2">
      <c r="B1117" s="1">
        <v>-370.42741999999998</v>
      </c>
      <c r="C1117" s="1">
        <v>-367.28831000000002</v>
      </c>
    </row>
    <row r="1118" spans="2:3" x14ac:dyDescent="0.2">
      <c r="B1118" s="1">
        <v>-370.65616999999997</v>
      </c>
      <c r="C1118" s="1">
        <v>-367.27231</v>
      </c>
    </row>
    <row r="1119" spans="2:3" x14ac:dyDescent="0.2">
      <c r="B1119" s="1">
        <v>-370.81234999999998</v>
      </c>
      <c r="C1119" s="1">
        <v>-367.39440999999999</v>
      </c>
    </row>
    <row r="1120" spans="2:3" x14ac:dyDescent="0.2">
      <c r="B1120" s="1">
        <v>-370.86189000000002</v>
      </c>
      <c r="C1120" s="1">
        <v>-367.62973</v>
      </c>
    </row>
    <row r="1121" spans="2:3" x14ac:dyDescent="0.2">
      <c r="B1121" s="1">
        <v>-370.79419999999999</v>
      </c>
      <c r="C1121" s="1">
        <v>-367.93239</v>
      </c>
    </row>
    <row r="1122" spans="2:3" x14ac:dyDescent="0.2">
      <c r="B1122" s="1">
        <v>-370.62213000000003</v>
      </c>
      <c r="C1122" s="1">
        <v>-368.26211999999998</v>
      </c>
    </row>
    <row r="1123" spans="2:3" x14ac:dyDescent="0.2">
      <c r="B1123" s="1">
        <v>-370.38105000000002</v>
      </c>
      <c r="C1123" s="1">
        <v>-368.60037999999997</v>
      </c>
    </row>
    <row r="1124" spans="2:3" x14ac:dyDescent="0.2">
      <c r="B1124" s="1">
        <v>-370.11863</v>
      </c>
      <c r="C1124" s="1">
        <v>-368.94519000000003</v>
      </c>
    </row>
    <row r="1125" spans="2:3" x14ac:dyDescent="0.2">
      <c r="B1125" s="1">
        <v>-369.88065999999998</v>
      </c>
      <c r="C1125" s="1">
        <v>-369.30322999999999</v>
      </c>
    </row>
    <row r="1126" spans="2:3" x14ac:dyDescent="0.2">
      <c r="B1126" s="1">
        <v>-369.69081</v>
      </c>
      <c r="C1126" s="1">
        <v>-369.67349999999999</v>
      </c>
    </row>
    <row r="1127" spans="2:3" x14ac:dyDescent="0.2">
      <c r="B1127" s="1">
        <v>-369.54700000000003</v>
      </c>
      <c r="C1127" s="1">
        <v>-370.04090000000002</v>
      </c>
    </row>
    <row r="1128" spans="2:3" x14ac:dyDescent="0.2">
      <c r="B1128" s="1">
        <v>-369.43054999999998</v>
      </c>
      <c r="C1128" s="1">
        <v>-370.37932999999998</v>
      </c>
    </row>
    <row r="1129" spans="2:3" x14ac:dyDescent="0.2">
      <c r="B1129" s="1">
        <v>-369.33148999999997</v>
      </c>
      <c r="C1129" s="1">
        <v>-370.65064999999998</v>
      </c>
    </row>
    <row r="1130" spans="2:3" x14ac:dyDescent="0.2">
      <c r="B1130" s="1">
        <v>-369.25268999999997</v>
      </c>
      <c r="C1130" s="1">
        <v>-370.82362000000001</v>
      </c>
    </row>
    <row r="1131" spans="2:3" x14ac:dyDescent="0.2">
      <c r="B1131" s="1">
        <v>-369.20377999999999</v>
      </c>
      <c r="C1131" s="1">
        <v>-370.88137999999998</v>
      </c>
    </row>
    <row r="1132" spans="2:3" x14ac:dyDescent="0.2">
      <c r="B1132" s="1">
        <v>-369.19215000000003</v>
      </c>
      <c r="C1132" s="1">
        <v>-370.82053999999999</v>
      </c>
    </row>
    <row r="1133" spans="2:3" x14ac:dyDescent="0.2">
      <c r="B1133" s="1">
        <v>-369.21361999999999</v>
      </c>
      <c r="C1133" s="1">
        <v>-370.65231</v>
      </c>
    </row>
    <row r="1134" spans="2:3" x14ac:dyDescent="0.2">
      <c r="B1134" s="1">
        <v>-369.26031999999998</v>
      </c>
      <c r="C1134" s="1">
        <v>-370.40445999999997</v>
      </c>
    </row>
    <row r="1135" spans="2:3" x14ac:dyDescent="0.2">
      <c r="B1135" s="1">
        <v>-369.32245</v>
      </c>
      <c r="C1135" s="1">
        <v>-370.11396000000002</v>
      </c>
    </row>
    <row r="1136" spans="2:3" x14ac:dyDescent="0.2">
      <c r="B1136" s="1">
        <v>-369.38871</v>
      </c>
      <c r="C1136" s="1">
        <v>-369.82519000000002</v>
      </c>
    </row>
    <row r="1137" spans="2:3" x14ac:dyDescent="0.2">
      <c r="B1137" s="1">
        <v>-369.45084000000003</v>
      </c>
      <c r="C1137" s="1">
        <v>-369.57256999999998</v>
      </c>
    </row>
    <row r="1138" spans="2:3" x14ac:dyDescent="0.2">
      <c r="B1138" s="1">
        <v>-369.49785000000003</v>
      </c>
      <c r="C1138" s="1">
        <v>-369.37646999999998</v>
      </c>
    </row>
    <row r="1139" spans="2:3" x14ac:dyDescent="0.2">
      <c r="B1139" s="1">
        <v>-369.50814000000003</v>
      </c>
      <c r="C1139" s="1">
        <v>-369.23338000000001</v>
      </c>
    </row>
    <row r="1140" spans="2:3" x14ac:dyDescent="0.2">
      <c r="B1140" s="1">
        <v>-369.45720999999998</v>
      </c>
      <c r="C1140" s="1">
        <v>-369.12439999999998</v>
      </c>
    </row>
    <row r="1141" spans="2:3" x14ac:dyDescent="0.2">
      <c r="B1141" s="1">
        <v>-369.32826999999997</v>
      </c>
      <c r="C1141" s="1">
        <v>-369.02283</v>
      </c>
    </row>
    <row r="1142" spans="2:3" x14ac:dyDescent="0.2">
      <c r="B1142" s="1">
        <v>-369.12295</v>
      </c>
      <c r="C1142" s="1">
        <v>-368.90789000000001</v>
      </c>
    </row>
    <row r="1143" spans="2:3" x14ac:dyDescent="0.2">
      <c r="B1143" s="1">
        <v>-368.86948000000001</v>
      </c>
      <c r="C1143" s="1">
        <v>-368.77102000000002</v>
      </c>
    </row>
    <row r="1144" spans="2:3" x14ac:dyDescent="0.2">
      <c r="B1144" s="1">
        <v>-368.61561</v>
      </c>
      <c r="C1144" s="1">
        <v>-368.61286999999999</v>
      </c>
    </row>
    <row r="1145" spans="2:3" x14ac:dyDescent="0.2">
      <c r="B1145" s="1">
        <v>-368.41163999999998</v>
      </c>
      <c r="C1145" s="1">
        <v>-368.44137999999998</v>
      </c>
    </row>
    <row r="1146" spans="2:3" x14ac:dyDescent="0.2">
      <c r="B1146" s="1">
        <v>-368.29275000000001</v>
      </c>
      <c r="C1146" s="1">
        <v>-368.26870000000002</v>
      </c>
    </row>
    <row r="1147" spans="2:3" x14ac:dyDescent="0.2">
      <c r="B1147" s="1">
        <v>-368.26643999999999</v>
      </c>
      <c r="C1147" s="1">
        <v>-368.10162000000003</v>
      </c>
    </row>
    <row r="1148" spans="2:3" x14ac:dyDescent="0.2">
      <c r="B1148" s="1">
        <v>-368.31914999999998</v>
      </c>
      <c r="C1148" s="1">
        <v>-367.94763</v>
      </c>
    </row>
    <row r="1149" spans="2:3" x14ac:dyDescent="0.2">
      <c r="B1149" s="1">
        <v>-368.42570999999998</v>
      </c>
      <c r="C1149" s="1">
        <v>-367.81027999999998</v>
      </c>
    </row>
    <row r="1150" spans="2:3" x14ac:dyDescent="0.2">
      <c r="B1150" s="1">
        <v>-368.55302999999998</v>
      </c>
      <c r="C1150" s="1">
        <v>-367.68925999999999</v>
      </c>
    </row>
    <row r="1151" spans="2:3" x14ac:dyDescent="0.2">
      <c r="B1151" s="1">
        <v>-368.66622000000001</v>
      </c>
      <c r="C1151" s="1">
        <v>-367.58274999999998</v>
      </c>
    </row>
    <row r="1152" spans="2:3" x14ac:dyDescent="0.2">
      <c r="B1152" s="1">
        <v>-368.73728999999997</v>
      </c>
      <c r="C1152" s="1">
        <v>-367.49623000000003</v>
      </c>
    </row>
    <row r="1153" spans="2:3" x14ac:dyDescent="0.2">
      <c r="B1153" s="1">
        <v>-368.74678999999998</v>
      </c>
      <c r="C1153" s="1">
        <v>-367.44290000000001</v>
      </c>
    </row>
    <row r="1154" spans="2:3" x14ac:dyDescent="0.2">
      <c r="B1154" s="1">
        <v>-368.69353000000001</v>
      </c>
      <c r="C1154" s="1">
        <v>-367.43238000000002</v>
      </c>
    </row>
    <row r="1155" spans="2:3" x14ac:dyDescent="0.2">
      <c r="B1155" s="1">
        <v>-368.60721999999998</v>
      </c>
      <c r="C1155" s="1">
        <v>-367.46690000000001</v>
      </c>
    </row>
    <row r="1156" spans="2:3" x14ac:dyDescent="0.2">
      <c r="B1156" s="1">
        <v>-368.54872999999998</v>
      </c>
      <c r="C1156" s="1">
        <v>-367.54086999999998</v>
      </c>
    </row>
    <row r="1157" spans="2:3" x14ac:dyDescent="0.2">
      <c r="B1157" s="1">
        <v>-368.59221000000002</v>
      </c>
      <c r="C1157" s="1">
        <v>-367.63886000000002</v>
      </c>
    </row>
    <row r="1158" spans="2:3" x14ac:dyDescent="0.2">
      <c r="B1158" s="1">
        <v>-368.77386999999999</v>
      </c>
      <c r="C1158" s="1">
        <v>-367.74185</v>
      </c>
    </row>
    <row r="1159" spans="2:3" x14ac:dyDescent="0.2">
      <c r="B1159" s="1">
        <v>-369.06191999999999</v>
      </c>
      <c r="C1159" s="1">
        <v>-367.83530000000002</v>
      </c>
    </row>
    <row r="1160" spans="2:3" x14ac:dyDescent="0.2">
      <c r="B1160" s="1">
        <v>-369.37754999999999</v>
      </c>
      <c r="C1160" s="1">
        <v>-367.90965999999997</v>
      </c>
    </row>
    <row r="1161" spans="2:3" x14ac:dyDescent="0.2">
      <c r="B1161" s="1">
        <v>-369.65032000000002</v>
      </c>
      <c r="C1161" s="1">
        <v>-367.959</v>
      </c>
    </row>
    <row r="1162" spans="2:3" x14ac:dyDescent="0.2">
      <c r="B1162" s="1">
        <v>-369.84212000000002</v>
      </c>
      <c r="C1162" s="1">
        <v>-367.98437000000001</v>
      </c>
    </row>
    <row r="1163" spans="2:3" x14ac:dyDescent="0.2">
      <c r="B1163" s="1">
        <v>-369.94932</v>
      </c>
      <c r="C1163" s="1">
        <v>-367.99493999999999</v>
      </c>
    </row>
    <row r="1164" spans="2:3" x14ac:dyDescent="0.2">
      <c r="B1164" s="1">
        <v>-369.98358999999999</v>
      </c>
      <c r="C1164" s="1">
        <v>-368.00416999999999</v>
      </c>
    </row>
    <row r="1165" spans="2:3" x14ac:dyDescent="0.2">
      <c r="B1165" s="1">
        <v>-369.95789000000002</v>
      </c>
      <c r="C1165" s="1">
        <v>-368.02361000000002</v>
      </c>
    </row>
    <row r="1166" spans="2:3" x14ac:dyDescent="0.2">
      <c r="B1166" s="1">
        <v>-369.88886000000002</v>
      </c>
      <c r="C1166" s="1">
        <v>-368.06277999999998</v>
      </c>
    </row>
    <row r="1167" spans="2:3" x14ac:dyDescent="0.2">
      <c r="B1167" s="1">
        <v>-369.78554000000003</v>
      </c>
      <c r="C1167" s="1">
        <v>-368.12824000000001</v>
      </c>
    </row>
    <row r="1168" spans="2:3" x14ac:dyDescent="0.2">
      <c r="B1168" s="1">
        <v>-369.65264999999999</v>
      </c>
      <c r="C1168" s="1">
        <v>-368.22233999999997</v>
      </c>
    </row>
    <row r="1169" spans="2:3" x14ac:dyDescent="0.2">
      <c r="B1169" s="1">
        <v>-369.49117000000001</v>
      </c>
      <c r="C1169" s="1">
        <v>-368.33922999999999</v>
      </c>
    </row>
    <row r="1170" spans="2:3" x14ac:dyDescent="0.2">
      <c r="B1170" s="1">
        <v>-369.29962999999998</v>
      </c>
      <c r="C1170" s="1">
        <v>-368.46476999999999</v>
      </c>
    </row>
    <row r="1171" spans="2:3" x14ac:dyDescent="0.2">
      <c r="B1171" s="1">
        <v>-369.07920000000001</v>
      </c>
      <c r="C1171" s="1">
        <v>-368.57578000000001</v>
      </c>
    </row>
    <row r="1172" spans="2:3" x14ac:dyDescent="0.2">
      <c r="B1172" s="1">
        <v>-368.83506</v>
      </c>
      <c r="C1172" s="1">
        <v>-368.64103</v>
      </c>
    </row>
    <row r="1173" spans="2:3" x14ac:dyDescent="0.2">
      <c r="B1173" s="1">
        <v>-368.58206000000001</v>
      </c>
      <c r="C1173" s="1">
        <v>-368.63335000000001</v>
      </c>
    </row>
    <row r="1174" spans="2:3" x14ac:dyDescent="0.2">
      <c r="B1174" s="1">
        <v>-368.34852000000001</v>
      </c>
      <c r="C1174" s="1">
        <v>-368.54018000000002</v>
      </c>
    </row>
    <row r="1175" spans="2:3" x14ac:dyDescent="0.2">
      <c r="B1175" s="1">
        <v>-368.17338999999998</v>
      </c>
      <c r="C1175" s="1">
        <v>-368.37794000000002</v>
      </c>
    </row>
    <row r="1176" spans="2:3" x14ac:dyDescent="0.2">
      <c r="B1176" s="1">
        <v>-368.10113999999999</v>
      </c>
      <c r="C1176" s="1">
        <v>-368.18777999999998</v>
      </c>
    </row>
    <row r="1177" spans="2:3" x14ac:dyDescent="0.2">
      <c r="B1177" s="1">
        <v>-368.16374000000002</v>
      </c>
      <c r="C1177" s="1">
        <v>-368.01179999999999</v>
      </c>
    </row>
    <row r="1178" spans="2:3" x14ac:dyDescent="0.2">
      <c r="B1178" s="1">
        <v>-368.36333999999999</v>
      </c>
      <c r="C1178" s="1">
        <v>-367.87184000000002</v>
      </c>
    </row>
    <row r="1179" spans="2:3" x14ac:dyDescent="0.2">
      <c r="B1179" s="1">
        <v>-368.66568999999998</v>
      </c>
      <c r="C1179" s="1">
        <v>-367.77220999999997</v>
      </c>
    </row>
    <row r="1180" spans="2:3" x14ac:dyDescent="0.2">
      <c r="B1180" s="1">
        <v>-369.01781</v>
      </c>
      <c r="C1180" s="1">
        <v>-367.70931000000002</v>
      </c>
    </row>
    <row r="1181" spans="2:3" x14ac:dyDescent="0.2">
      <c r="B1181" s="1">
        <v>-369.36786000000001</v>
      </c>
      <c r="C1181" s="1">
        <v>-367.67245000000003</v>
      </c>
    </row>
    <row r="1182" spans="2:3" x14ac:dyDescent="0.2">
      <c r="B1182" s="1">
        <v>-369.67642999999998</v>
      </c>
      <c r="C1182" s="1">
        <v>-367.64852999999999</v>
      </c>
    </row>
    <row r="1183" spans="2:3" x14ac:dyDescent="0.2">
      <c r="B1183" s="1">
        <v>-369.91937000000001</v>
      </c>
      <c r="C1183" s="1">
        <v>-367.62848000000002</v>
      </c>
    </row>
    <row r="1184" spans="2:3" x14ac:dyDescent="0.2">
      <c r="B1184" s="1">
        <v>-370.08308</v>
      </c>
      <c r="C1184" s="1">
        <v>-367.60674</v>
      </c>
    </row>
    <row r="1185" spans="2:3" x14ac:dyDescent="0.2">
      <c r="B1185" s="1">
        <v>-370.15951000000001</v>
      </c>
      <c r="C1185" s="1">
        <v>-367.58422999999999</v>
      </c>
    </row>
    <row r="1186" spans="2:3" x14ac:dyDescent="0.2">
      <c r="B1186" s="1">
        <v>-370.14422000000002</v>
      </c>
      <c r="C1186" s="1">
        <v>-367.56484</v>
      </c>
    </row>
    <row r="1187" spans="2:3" x14ac:dyDescent="0.2">
      <c r="B1187" s="1">
        <v>-370.03645</v>
      </c>
      <c r="C1187" s="1">
        <v>-367.55439000000001</v>
      </c>
    </row>
    <row r="1188" spans="2:3" x14ac:dyDescent="0.2">
      <c r="B1188" s="1">
        <v>-369.84854000000001</v>
      </c>
      <c r="C1188" s="1">
        <v>-367.56412</v>
      </c>
    </row>
    <row r="1189" spans="2:3" x14ac:dyDescent="0.2">
      <c r="B1189" s="1">
        <v>-369.60543000000001</v>
      </c>
      <c r="C1189" s="1">
        <v>-367.59757999999999</v>
      </c>
    </row>
    <row r="1190" spans="2:3" x14ac:dyDescent="0.2">
      <c r="B1190" s="1">
        <v>-369.34809000000001</v>
      </c>
      <c r="C1190" s="1">
        <v>-367.65127000000001</v>
      </c>
    </row>
    <row r="1191" spans="2:3" x14ac:dyDescent="0.2">
      <c r="B1191" s="1">
        <v>-369.12565999999998</v>
      </c>
      <c r="C1191" s="1">
        <v>-367.70810999999998</v>
      </c>
    </row>
    <row r="1192" spans="2:3" x14ac:dyDescent="0.2">
      <c r="B1192" s="1">
        <v>-368.97124000000002</v>
      </c>
      <c r="C1192" s="1">
        <v>-367.74207000000001</v>
      </c>
    </row>
    <row r="1193" spans="2:3" x14ac:dyDescent="0.2">
      <c r="B1193" s="1">
        <v>-368.88945000000001</v>
      </c>
      <c r="C1193" s="1">
        <v>-367.72877</v>
      </c>
    </row>
    <row r="1194" spans="2:3" x14ac:dyDescent="0.2">
      <c r="B1194" s="1">
        <v>-368.87876999999997</v>
      </c>
      <c r="C1194" s="1">
        <v>-367.65697</v>
      </c>
    </row>
    <row r="1195" spans="2:3" x14ac:dyDescent="0.2">
      <c r="B1195" s="1">
        <v>-368.88740000000001</v>
      </c>
      <c r="C1195" s="1">
        <v>-367.53667999999999</v>
      </c>
    </row>
    <row r="1196" spans="2:3" x14ac:dyDescent="0.2">
      <c r="B1196" s="1">
        <v>-368.88947999999999</v>
      </c>
      <c r="C1196" s="1">
        <v>-367.39114000000001</v>
      </c>
    </row>
    <row r="1197" spans="2:3" x14ac:dyDescent="0.2">
      <c r="B1197" s="1">
        <v>-368.86067000000003</v>
      </c>
      <c r="C1197" s="1">
        <v>-367.24374999999998</v>
      </c>
    </row>
    <row r="1198" spans="2:3" x14ac:dyDescent="0.2">
      <c r="B1198" s="1">
        <v>-368.78820000000002</v>
      </c>
      <c r="C1198" s="1">
        <v>-367.11662999999999</v>
      </c>
    </row>
    <row r="1199" spans="2:3" x14ac:dyDescent="0.2">
      <c r="B1199" s="1">
        <v>-368.68124999999998</v>
      </c>
      <c r="C1199" s="1">
        <v>-367.03620999999998</v>
      </c>
    </row>
    <row r="1200" spans="2:3" x14ac:dyDescent="0.2">
      <c r="B1200" s="1">
        <v>-368.56265999999999</v>
      </c>
      <c r="C1200" s="1">
        <v>-367.02931000000001</v>
      </c>
    </row>
    <row r="1201" spans="2:3" x14ac:dyDescent="0.2">
      <c r="B1201" s="1">
        <v>-368.46021999999999</v>
      </c>
      <c r="C1201" s="1">
        <v>-367.10838999999999</v>
      </c>
    </row>
    <row r="1202" spans="2:3" x14ac:dyDescent="0.2">
      <c r="B1202" s="1">
        <v>-368.39917000000003</v>
      </c>
      <c r="C1202" s="1">
        <v>-367.25716</v>
      </c>
    </row>
    <row r="1203" spans="2:3" x14ac:dyDescent="0.2">
      <c r="B1203" s="1">
        <v>-368.40033</v>
      </c>
      <c r="C1203" s="1">
        <v>-367.42214999999999</v>
      </c>
    </row>
    <row r="1204" spans="2:3" x14ac:dyDescent="0.2">
      <c r="B1204" s="1">
        <v>-368.46773000000002</v>
      </c>
      <c r="C1204" s="1">
        <v>-367.53312</v>
      </c>
    </row>
    <row r="1205" spans="2:3" x14ac:dyDescent="0.2">
      <c r="B1205" s="1">
        <v>-368.59370000000001</v>
      </c>
      <c r="C1205" s="1">
        <v>-367.541</v>
      </c>
    </row>
    <row r="1206" spans="2:3" x14ac:dyDescent="0.2">
      <c r="B1206" s="1">
        <v>-368.76710000000003</v>
      </c>
      <c r="C1206" s="1">
        <v>-367.44094999999999</v>
      </c>
    </row>
    <row r="1207" spans="2:3" x14ac:dyDescent="0.2">
      <c r="B1207" s="1">
        <v>-368.96872999999999</v>
      </c>
      <c r="C1207" s="1">
        <v>-367.26904999999999</v>
      </c>
    </row>
    <row r="1208" spans="2:3" x14ac:dyDescent="0.2">
      <c r="B1208" s="1">
        <v>-369.17583000000002</v>
      </c>
      <c r="C1208" s="1">
        <v>-367.08332999999999</v>
      </c>
    </row>
    <row r="1209" spans="2:3" x14ac:dyDescent="0.2">
      <c r="B1209" s="1">
        <v>-369.36478</v>
      </c>
      <c r="C1209" s="1">
        <v>-366.9375</v>
      </c>
    </row>
    <row r="1210" spans="2:3" x14ac:dyDescent="0.2">
      <c r="B1210" s="1">
        <v>-369.51501000000002</v>
      </c>
      <c r="C1210" s="1">
        <v>-366.85951999999997</v>
      </c>
    </row>
    <row r="1211" spans="2:3" x14ac:dyDescent="0.2">
      <c r="B1211" s="1">
        <v>-369.60852</v>
      </c>
      <c r="C1211" s="1">
        <v>-366.85120000000001</v>
      </c>
    </row>
    <row r="1212" spans="2:3" x14ac:dyDescent="0.2">
      <c r="B1212" s="1">
        <v>-369.63693000000001</v>
      </c>
      <c r="C1212" s="1">
        <v>-366.89211</v>
      </c>
    </row>
    <row r="1213" spans="2:3" x14ac:dyDescent="0.2">
      <c r="B1213" s="1">
        <v>-369.60464000000002</v>
      </c>
      <c r="C1213" s="1">
        <v>-366.95332000000002</v>
      </c>
    </row>
    <row r="1214" spans="2:3" x14ac:dyDescent="0.2">
      <c r="B1214" s="1">
        <v>-369.52575000000002</v>
      </c>
      <c r="C1214" s="1">
        <v>-367.01073000000002</v>
      </c>
    </row>
    <row r="1215" spans="2:3" x14ac:dyDescent="0.2">
      <c r="B1215" s="1">
        <v>-369.42466000000002</v>
      </c>
      <c r="C1215" s="1">
        <v>-367.05540000000002</v>
      </c>
    </row>
    <row r="1216" spans="2:3" x14ac:dyDescent="0.2">
      <c r="B1216" s="1">
        <v>-369.33170999999999</v>
      </c>
      <c r="C1216" s="1">
        <v>-367.08390000000003</v>
      </c>
    </row>
    <row r="1217" spans="2:3" x14ac:dyDescent="0.2">
      <c r="B1217" s="1">
        <v>-369.27775000000003</v>
      </c>
      <c r="C1217" s="1">
        <v>-367.08929000000001</v>
      </c>
    </row>
    <row r="1218" spans="2:3" x14ac:dyDescent="0.2">
      <c r="B1218" s="1">
        <v>-369.29199</v>
      </c>
      <c r="C1218" s="1">
        <v>-367.05954000000003</v>
      </c>
    </row>
    <row r="1219" spans="2:3" x14ac:dyDescent="0.2">
      <c r="B1219" s="1">
        <v>-369.39782000000002</v>
      </c>
      <c r="C1219" s="1">
        <v>-366.97879999999998</v>
      </c>
    </row>
    <row r="1220" spans="2:3" x14ac:dyDescent="0.2">
      <c r="B1220" s="1">
        <v>-369.60021</v>
      </c>
      <c r="C1220" s="1">
        <v>-366.84219000000002</v>
      </c>
    </row>
    <row r="1221" spans="2:3" x14ac:dyDescent="0.2">
      <c r="B1221" s="1">
        <v>-369.87054999999998</v>
      </c>
      <c r="C1221" s="1">
        <v>-366.67212999999998</v>
      </c>
    </row>
    <row r="1222" spans="2:3" x14ac:dyDescent="0.2">
      <c r="B1222" s="1">
        <v>-370.14587</v>
      </c>
      <c r="C1222" s="1">
        <v>-366.51501999999999</v>
      </c>
    </row>
    <row r="1223" spans="2:3" x14ac:dyDescent="0.2">
      <c r="B1223" s="1">
        <v>-370.35383000000002</v>
      </c>
      <c r="C1223" s="1">
        <v>-366.43191999999999</v>
      </c>
    </row>
    <row r="1224" spans="2:3" x14ac:dyDescent="0.2">
      <c r="B1224" s="1">
        <v>-370.43911000000003</v>
      </c>
      <c r="C1224" s="1">
        <v>-366.47221000000002</v>
      </c>
    </row>
    <row r="1225" spans="2:3" x14ac:dyDescent="0.2">
      <c r="B1225" s="1">
        <v>-370.38162</v>
      </c>
      <c r="C1225" s="1">
        <v>-366.64888000000002</v>
      </c>
    </row>
    <row r="1226" spans="2:3" x14ac:dyDescent="0.2">
      <c r="B1226" s="1">
        <v>-370.19821000000002</v>
      </c>
      <c r="C1226" s="1">
        <v>-366.93700999999999</v>
      </c>
    </row>
    <row r="1227" spans="2:3" x14ac:dyDescent="0.2">
      <c r="B1227" s="1">
        <v>-369.93448000000001</v>
      </c>
      <c r="C1227" s="1">
        <v>-367.28671000000003</v>
      </c>
    </row>
    <row r="1228" spans="2:3" x14ac:dyDescent="0.2">
      <c r="B1228" s="1">
        <v>-369.65544999999997</v>
      </c>
      <c r="C1228" s="1">
        <v>-367.63722000000001</v>
      </c>
    </row>
    <row r="1229" spans="2:3" x14ac:dyDescent="0.2">
      <c r="B1229" s="1">
        <v>-369.42138</v>
      </c>
      <c r="C1229" s="1">
        <v>-367.93628000000001</v>
      </c>
    </row>
    <row r="1230" spans="2:3" x14ac:dyDescent="0.2">
      <c r="B1230" s="1">
        <v>-369.26746000000003</v>
      </c>
      <c r="C1230" s="1">
        <v>-368.14604000000003</v>
      </c>
    </row>
    <row r="1231" spans="2:3" x14ac:dyDescent="0.2">
      <c r="B1231" s="1">
        <v>-369.19463999999999</v>
      </c>
      <c r="C1231" s="1">
        <v>-368.25315999999998</v>
      </c>
    </row>
    <row r="1232" spans="2:3" x14ac:dyDescent="0.2">
      <c r="B1232" s="1">
        <v>-369.17746</v>
      </c>
      <c r="C1232" s="1">
        <v>-368.26933000000002</v>
      </c>
    </row>
    <row r="1233" spans="2:3" x14ac:dyDescent="0.2">
      <c r="B1233" s="1">
        <v>-369.18002000000001</v>
      </c>
      <c r="C1233" s="1">
        <v>-368.22320999999999</v>
      </c>
    </row>
    <row r="1234" spans="2:3" x14ac:dyDescent="0.2">
      <c r="B1234" s="1">
        <v>-369.18126000000001</v>
      </c>
      <c r="C1234" s="1">
        <v>-368.15016000000003</v>
      </c>
    </row>
    <row r="1235" spans="2:3" x14ac:dyDescent="0.2">
      <c r="B1235" s="1">
        <v>-369.18160999999998</v>
      </c>
      <c r="C1235" s="1">
        <v>-368.08213000000001</v>
      </c>
    </row>
    <row r="1236" spans="2:3" x14ac:dyDescent="0.2">
      <c r="B1236" s="1">
        <v>-369.19299000000001</v>
      </c>
      <c r="C1236" s="1">
        <v>-368.04316999999998</v>
      </c>
    </row>
    <row r="1237" spans="2:3" x14ac:dyDescent="0.2">
      <c r="B1237" s="1">
        <v>-369.22546</v>
      </c>
      <c r="C1237" s="1">
        <v>-368.04813000000001</v>
      </c>
    </row>
    <row r="1238" spans="2:3" x14ac:dyDescent="0.2">
      <c r="B1238" s="1">
        <v>-369.27285000000001</v>
      </c>
      <c r="C1238" s="1">
        <v>-368.10199999999998</v>
      </c>
    </row>
    <row r="1239" spans="2:3" x14ac:dyDescent="0.2">
      <c r="B1239" s="1">
        <v>-369.32207</v>
      </c>
      <c r="C1239" s="1">
        <v>-368.20256999999998</v>
      </c>
    </row>
    <row r="1240" spans="2:3" x14ac:dyDescent="0.2">
      <c r="B1240" s="1">
        <v>-369.36156</v>
      </c>
      <c r="C1240" s="1">
        <v>-368.33936999999997</v>
      </c>
    </row>
    <row r="1241" spans="2:3" x14ac:dyDescent="0.2">
      <c r="B1241" s="1">
        <v>-369.40568999999999</v>
      </c>
      <c r="C1241" s="1">
        <v>-368.49432000000002</v>
      </c>
    </row>
    <row r="1242" spans="2:3" x14ac:dyDescent="0.2">
      <c r="B1242" s="1">
        <v>-369.49189000000001</v>
      </c>
      <c r="C1242" s="1">
        <v>-368.64330000000001</v>
      </c>
    </row>
    <row r="1243" spans="2:3" x14ac:dyDescent="0.2">
      <c r="B1243" s="1">
        <v>-369.66511000000003</v>
      </c>
      <c r="C1243" s="1">
        <v>-368.77202999999997</v>
      </c>
    </row>
    <row r="1244" spans="2:3" x14ac:dyDescent="0.2">
      <c r="B1244" s="1">
        <v>-369.93101000000001</v>
      </c>
      <c r="C1244" s="1">
        <v>-368.87196999999998</v>
      </c>
    </row>
    <row r="1245" spans="2:3" x14ac:dyDescent="0.2">
      <c r="B1245" s="1">
        <v>-370.24182999999999</v>
      </c>
      <c r="C1245" s="1">
        <v>-368.94242000000003</v>
      </c>
    </row>
    <row r="1246" spans="2:3" x14ac:dyDescent="0.2">
      <c r="B1246" s="1">
        <v>-370.51816000000002</v>
      </c>
      <c r="C1246" s="1">
        <v>-368.99101000000002</v>
      </c>
    </row>
    <row r="1247" spans="2:3" x14ac:dyDescent="0.2">
      <c r="B1247" s="1">
        <v>-370.69607999999999</v>
      </c>
      <c r="C1247" s="1">
        <v>-369.02303000000001</v>
      </c>
    </row>
    <row r="1248" spans="2:3" x14ac:dyDescent="0.2">
      <c r="B1248" s="1">
        <v>-370.75691999999998</v>
      </c>
      <c r="C1248" s="1">
        <v>-369.03708999999998</v>
      </c>
    </row>
    <row r="1249" spans="2:3" x14ac:dyDescent="0.2">
      <c r="B1249" s="1">
        <v>-370.73029000000002</v>
      </c>
      <c r="C1249" s="1">
        <v>-369.03</v>
      </c>
    </row>
    <row r="1250" spans="2:3" x14ac:dyDescent="0.2">
      <c r="B1250" s="1">
        <v>-370.66106000000002</v>
      </c>
      <c r="C1250" s="1">
        <v>-368.99840999999998</v>
      </c>
    </row>
    <row r="1251" spans="2:3" x14ac:dyDescent="0.2">
      <c r="B1251" s="1">
        <v>-370.59116999999998</v>
      </c>
      <c r="C1251" s="1">
        <v>-368.94508000000002</v>
      </c>
    </row>
    <row r="1252" spans="2:3" x14ac:dyDescent="0.2">
      <c r="B1252" s="1">
        <v>-370.54172999999997</v>
      </c>
      <c r="C1252" s="1">
        <v>-368.87637999999998</v>
      </c>
    </row>
    <row r="1253" spans="2:3" x14ac:dyDescent="0.2">
      <c r="B1253" s="1">
        <v>-370.52427999999998</v>
      </c>
      <c r="C1253" s="1">
        <v>-368.80128000000002</v>
      </c>
    </row>
    <row r="1254" spans="2:3" x14ac:dyDescent="0.2">
      <c r="B1254" s="1">
        <v>-370.54124000000002</v>
      </c>
      <c r="C1254" s="1">
        <v>-368.72609999999997</v>
      </c>
    </row>
    <row r="1255" spans="2:3" x14ac:dyDescent="0.2">
      <c r="B1255" s="1">
        <v>-370.59708000000001</v>
      </c>
      <c r="C1255" s="1">
        <v>-368.64625999999998</v>
      </c>
    </row>
    <row r="1256" spans="2:3" x14ac:dyDescent="0.2">
      <c r="B1256" s="1">
        <v>-370.69231000000002</v>
      </c>
      <c r="C1256" s="1">
        <v>-368.55434000000002</v>
      </c>
    </row>
    <row r="1257" spans="2:3" x14ac:dyDescent="0.2">
      <c r="B1257" s="1">
        <v>-370.81961000000001</v>
      </c>
      <c r="C1257" s="1">
        <v>-368.44675000000001</v>
      </c>
    </row>
    <row r="1258" spans="2:3" x14ac:dyDescent="0.2">
      <c r="B1258" s="1">
        <v>-370.96136000000001</v>
      </c>
      <c r="C1258" s="1">
        <v>-368.32738000000001</v>
      </c>
    </row>
    <row r="1259" spans="2:3" x14ac:dyDescent="0.2">
      <c r="B1259" s="1">
        <v>-371.09834999999998</v>
      </c>
      <c r="C1259" s="1">
        <v>-368.20983000000001</v>
      </c>
    </row>
    <row r="1260" spans="2:3" x14ac:dyDescent="0.2">
      <c r="B1260" s="1">
        <v>-371.20913999999999</v>
      </c>
      <c r="C1260" s="1">
        <v>-368.10984000000002</v>
      </c>
    </row>
    <row r="1261" spans="2:3" x14ac:dyDescent="0.2">
      <c r="B1261" s="1">
        <v>-371.27462000000003</v>
      </c>
      <c r="C1261" s="1">
        <v>-368.04217</v>
      </c>
    </row>
    <row r="1262" spans="2:3" x14ac:dyDescent="0.2">
      <c r="B1262" s="1">
        <v>-371.28834000000001</v>
      </c>
      <c r="C1262" s="1">
        <v>-368.01369999999997</v>
      </c>
    </row>
    <row r="1263" spans="2:3" x14ac:dyDescent="0.2">
      <c r="B1263" s="1">
        <v>-371.2645</v>
      </c>
      <c r="C1263" s="1">
        <v>-368.01571999999999</v>
      </c>
    </row>
    <row r="1264" spans="2:3" x14ac:dyDescent="0.2">
      <c r="B1264" s="1">
        <v>-371.22937000000002</v>
      </c>
      <c r="C1264" s="1">
        <v>-368.02352999999999</v>
      </c>
    </row>
    <row r="1265" spans="2:3" x14ac:dyDescent="0.2">
      <c r="B1265" s="1">
        <v>-371.21753999999999</v>
      </c>
      <c r="C1265" s="1">
        <v>-368.00736999999998</v>
      </c>
    </row>
    <row r="1266" spans="2:3" x14ac:dyDescent="0.2">
      <c r="B1266" s="1">
        <v>-371.25364999999999</v>
      </c>
      <c r="C1266" s="1">
        <v>-367.94788</v>
      </c>
    </row>
    <row r="1267" spans="2:3" x14ac:dyDescent="0.2">
      <c r="B1267" s="1">
        <v>-371.34086000000002</v>
      </c>
      <c r="C1267" s="1">
        <v>-367.84107999999998</v>
      </c>
    </row>
    <row r="1268" spans="2:3" x14ac:dyDescent="0.2">
      <c r="B1268" s="1">
        <v>-371.46523000000002</v>
      </c>
      <c r="C1268" s="1">
        <v>-367.70112999999998</v>
      </c>
    </row>
    <row r="1269" spans="2:3" x14ac:dyDescent="0.2">
      <c r="B1269" s="1">
        <v>-371.60480000000001</v>
      </c>
      <c r="C1269" s="1">
        <v>-367.54710999999998</v>
      </c>
    </row>
    <row r="1270" spans="2:3" x14ac:dyDescent="0.2">
      <c r="B1270" s="1">
        <v>-371.73430000000002</v>
      </c>
      <c r="C1270" s="1">
        <v>-367.39201000000003</v>
      </c>
    </row>
    <row r="1271" spans="2:3" x14ac:dyDescent="0.2">
      <c r="B1271" s="1">
        <v>-371.83287999999999</v>
      </c>
      <c r="C1271" s="1">
        <v>-367.24160999999998</v>
      </c>
    </row>
    <row r="1272" spans="2:3" x14ac:dyDescent="0.2">
      <c r="B1272" s="1">
        <v>-371.88905999999997</v>
      </c>
      <c r="C1272" s="1">
        <v>-367.10525999999999</v>
      </c>
    </row>
    <row r="1273" spans="2:3" x14ac:dyDescent="0.2">
      <c r="B1273" s="1">
        <v>-371.90046000000001</v>
      </c>
      <c r="C1273" s="1">
        <v>-367.00322999999997</v>
      </c>
    </row>
    <row r="1274" spans="2:3" x14ac:dyDescent="0.2">
      <c r="B1274" s="1">
        <v>-371.87630000000001</v>
      </c>
      <c r="C1274" s="1">
        <v>-366.95961999999997</v>
      </c>
    </row>
    <row r="1275" spans="2:3" x14ac:dyDescent="0.2">
      <c r="B1275" s="1">
        <v>-371.83312999999998</v>
      </c>
      <c r="C1275" s="1">
        <v>-366.99250000000001</v>
      </c>
    </row>
    <row r="1276" spans="2:3" x14ac:dyDescent="0.2">
      <c r="B1276" s="1">
        <v>-371.78735</v>
      </c>
      <c r="C1276" s="1">
        <v>-367.09798000000001</v>
      </c>
    </row>
    <row r="1277" spans="2:3" x14ac:dyDescent="0.2">
      <c r="B1277" s="1">
        <v>-371.75083999999998</v>
      </c>
      <c r="C1277" s="1">
        <v>-367.25788</v>
      </c>
    </row>
    <row r="1278" spans="2:3" x14ac:dyDescent="0.2">
      <c r="B1278" s="1">
        <v>-371.72901000000002</v>
      </c>
      <c r="C1278" s="1">
        <v>-367.45627999999999</v>
      </c>
    </row>
    <row r="1279" spans="2:3" x14ac:dyDescent="0.2">
      <c r="B1279" s="1">
        <v>-371.71946000000003</v>
      </c>
      <c r="C1279" s="1">
        <v>-367.6902</v>
      </c>
    </row>
    <row r="1280" spans="2:3" x14ac:dyDescent="0.2">
      <c r="B1280" s="1">
        <v>-371.71717000000001</v>
      </c>
      <c r="C1280" s="1">
        <v>-367.94089000000002</v>
      </c>
    </row>
    <row r="1281" spans="2:3" x14ac:dyDescent="0.2">
      <c r="B1281" s="1">
        <v>-371.71471000000003</v>
      </c>
      <c r="C1281" s="1">
        <v>-368.17174999999997</v>
      </c>
    </row>
    <row r="1282" spans="2:3" x14ac:dyDescent="0.2">
      <c r="B1282" s="1">
        <v>-371.71312999999998</v>
      </c>
      <c r="C1282" s="1">
        <v>-368.34305000000001</v>
      </c>
    </row>
    <row r="1283" spans="2:3" x14ac:dyDescent="0.2">
      <c r="B1283" s="1">
        <v>-371.70618000000002</v>
      </c>
      <c r="C1283" s="1">
        <v>-368.43776000000003</v>
      </c>
    </row>
    <row r="1284" spans="2:3" x14ac:dyDescent="0.2">
      <c r="B1284" s="1">
        <v>-371.68284999999997</v>
      </c>
      <c r="C1284" s="1">
        <v>-368.47271999999998</v>
      </c>
    </row>
    <row r="1285" spans="2:3" x14ac:dyDescent="0.2">
      <c r="B1285" s="1">
        <v>-371.62588</v>
      </c>
      <c r="C1285" s="1">
        <v>-368.48615000000001</v>
      </c>
    </row>
    <row r="1286" spans="2:3" x14ac:dyDescent="0.2">
      <c r="B1286" s="1">
        <v>-371.51812999999999</v>
      </c>
      <c r="C1286" s="1">
        <v>-368.52262999999999</v>
      </c>
    </row>
    <row r="1287" spans="2:3" x14ac:dyDescent="0.2">
      <c r="B1287" s="1">
        <v>-371.35638999999998</v>
      </c>
      <c r="C1287" s="1">
        <v>-368.61952000000002</v>
      </c>
    </row>
    <row r="1288" spans="2:3" x14ac:dyDescent="0.2">
      <c r="B1288" s="1">
        <v>-371.15476000000001</v>
      </c>
      <c r="C1288" s="1">
        <v>-368.79853000000003</v>
      </c>
    </row>
    <row r="1289" spans="2:3" x14ac:dyDescent="0.2">
      <c r="B1289" s="1">
        <v>-370.94898000000001</v>
      </c>
      <c r="C1289" s="1">
        <v>-369.05802</v>
      </c>
    </row>
    <row r="1290" spans="2:3" x14ac:dyDescent="0.2">
      <c r="B1290" s="1">
        <v>-370.78429999999997</v>
      </c>
      <c r="C1290" s="1">
        <v>-369.36930000000001</v>
      </c>
    </row>
    <row r="1291" spans="2:3" x14ac:dyDescent="0.2">
      <c r="B1291" s="1">
        <v>-370.68484999999998</v>
      </c>
      <c r="C1291" s="1">
        <v>-369.69119999999998</v>
      </c>
    </row>
    <row r="1292" spans="2:3" x14ac:dyDescent="0.2">
      <c r="B1292" s="1">
        <v>-370.63506999999998</v>
      </c>
      <c r="C1292" s="1">
        <v>-369.98567000000003</v>
      </c>
    </row>
    <row r="1293" spans="2:3" x14ac:dyDescent="0.2">
      <c r="B1293" s="1">
        <v>-370.59795000000003</v>
      </c>
      <c r="C1293" s="1">
        <v>-370.22392000000002</v>
      </c>
    </row>
    <row r="1294" spans="2:3" x14ac:dyDescent="0.2">
      <c r="B1294" s="1">
        <v>-370.53518000000003</v>
      </c>
      <c r="C1294" s="1">
        <v>-370.38713999999999</v>
      </c>
    </row>
    <row r="1295" spans="2:3" x14ac:dyDescent="0.2">
      <c r="B1295" s="1">
        <v>-370.42322000000001</v>
      </c>
      <c r="C1295" s="1">
        <v>-370.47277000000003</v>
      </c>
    </row>
    <row r="1296" spans="2:3" x14ac:dyDescent="0.2">
      <c r="B1296" s="1">
        <v>-370.25536</v>
      </c>
      <c r="C1296" s="1">
        <v>-370.49063000000001</v>
      </c>
    </row>
    <row r="1297" spans="2:3" x14ac:dyDescent="0.2">
      <c r="B1297" s="1">
        <v>-370.04174</v>
      </c>
      <c r="C1297" s="1">
        <v>-370.46395000000001</v>
      </c>
    </row>
    <row r="1298" spans="2:3" x14ac:dyDescent="0.2">
      <c r="B1298" s="1">
        <v>-369.79527000000002</v>
      </c>
      <c r="C1298" s="1">
        <v>-370.42135000000002</v>
      </c>
    </row>
    <row r="1299" spans="2:3" x14ac:dyDescent="0.2">
      <c r="B1299" s="1">
        <v>-369.53809999999999</v>
      </c>
      <c r="C1299" s="1">
        <v>-370.39505000000003</v>
      </c>
    </row>
    <row r="1300" spans="2:3" x14ac:dyDescent="0.2">
      <c r="B1300" s="1">
        <v>-369.29005999999998</v>
      </c>
      <c r="C1300" s="1">
        <v>-370.41482999999999</v>
      </c>
    </row>
    <row r="1301" spans="2:3" x14ac:dyDescent="0.2">
      <c r="B1301" s="1">
        <v>-369.06972999999999</v>
      </c>
      <c r="C1301" s="1">
        <v>-370.49310000000003</v>
      </c>
    </row>
    <row r="1302" spans="2:3" x14ac:dyDescent="0.2">
      <c r="B1302" s="1">
        <v>-368.88932999999997</v>
      </c>
      <c r="C1302" s="1">
        <v>-370.62069000000002</v>
      </c>
    </row>
    <row r="1303" spans="2:3" x14ac:dyDescent="0.2">
      <c r="B1303" s="1">
        <v>-368.75628</v>
      </c>
      <c r="C1303" s="1">
        <v>-370.77175999999997</v>
      </c>
    </row>
    <row r="1304" spans="2:3" x14ac:dyDescent="0.2">
      <c r="B1304" s="1">
        <v>-368.67371000000003</v>
      </c>
      <c r="C1304" s="1">
        <v>-370.91636999999997</v>
      </c>
    </row>
    <row r="1305" spans="2:3" x14ac:dyDescent="0.2">
      <c r="B1305" s="1">
        <v>-368.63824</v>
      </c>
      <c r="C1305" s="1">
        <v>-371.02393000000001</v>
      </c>
    </row>
    <row r="1306" spans="2:3" x14ac:dyDescent="0.2">
      <c r="B1306" s="1">
        <v>-368.64049</v>
      </c>
      <c r="C1306" s="1">
        <v>-371.06814000000003</v>
      </c>
    </row>
    <row r="1307" spans="2:3" x14ac:dyDescent="0.2">
      <c r="B1307" s="1">
        <v>-368.66516999999999</v>
      </c>
      <c r="C1307" s="1">
        <v>-371.03179999999998</v>
      </c>
    </row>
    <row r="1308" spans="2:3" x14ac:dyDescent="0.2">
      <c r="B1308" s="1">
        <v>-368.70030000000003</v>
      </c>
      <c r="C1308" s="1">
        <v>-370.91190999999998</v>
      </c>
    </row>
    <row r="1309" spans="2:3" x14ac:dyDescent="0.2">
      <c r="B1309" s="1">
        <v>-368.74068</v>
      </c>
      <c r="C1309" s="1">
        <v>-370.72059999999999</v>
      </c>
    </row>
    <row r="1310" spans="2:3" x14ac:dyDescent="0.2">
      <c r="B1310" s="1">
        <v>-368.78627999999998</v>
      </c>
      <c r="C1310" s="1">
        <v>-370.48129</v>
      </c>
    </row>
    <row r="1311" spans="2:3" x14ac:dyDescent="0.2">
      <c r="B1311" s="1">
        <v>-368.84433999999999</v>
      </c>
      <c r="C1311" s="1">
        <v>-370.22662000000003</v>
      </c>
    </row>
    <row r="1312" spans="2:3" x14ac:dyDescent="0.2">
      <c r="B1312" s="1">
        <v>-368.91987</v>
      </c>
      <c r="C1312" s="1">
        <v>-369.97658999999999</v>
      </c>
    </row>
    <row r="1313" spans="2:3" x14ac:dyDescent="0.2">
      <c r="B1313" s="1">
        <v>-369.00605000000002</v>
      </c>
      <c r="C1313" s="1">
        <v>-369.72847999999999</v>
      </c>
    </row>
    <row r="1314" spans="2:3" x14ac:dyDescent="0.2">
      <c r="B1314" s="1">
        <v>-369.08409</v>
      </c>
      <c r="C1314" s="1">
        <v>-369.46478000000002</v>
      </c>
    </row>
    <row r="1315" spans="2:3" x14ac:dyDescent="0.2">
      <c r="B1315" s="1">
        <v>-369.13353999999998</v>
      </c>
      <c r="C1315" s="1">
        <v>-369.16557</v>
      </c>
    </row>
    <row r="1316" spans="2:3" x14ac:dyDescent="0.2">
      <c r="B1316" s="1">
        <v>-369.13868000000002</v>
      </c>
      <c r="C1316" s="1">
        <v>-368.82238000000001</v>
      </c>
    </row>
    <row r="1317" spans="2:3" x14ac:dyDescent="0.2">
      <c r="B1317" s="1">
        <v>-369.10208999999998</v>
      </c>
      <c r="C1317" s="1">
        <v>-368.44038999999998</v>
      </c>
    </row>
    <row r="1318" spans="2:3" x14ac:dyDescent="0.2">
      <c r="B1318" s="1">
        <v>-369.05065999999999</v>
      </c>
      <c r="C1318" s="1">
        <v>-368.03570000000002</v>
      </c>
    </row>
    <row r="1319" spans="2:3" x14ac:dyDescent="0.2">
      <c r="B1319" s="1">
        <v>-369.02771999999999</v>
      </c>
      <c r="C1319" s="1">
        <v>-367.62995000000001</v>
      </c>
    </row>
    <row r="1320" spans="2:3" x14ac:dyDescent="0.2">
      <c r="B1320" s="1">
        <v>-369.06513000000001</v>
      </c>
      <c r="C1320" s="1">
        <v>-367.24257999999998</v>
      </c>
    </row>
    <row r="1321" spans="2:3" x14ac:dyDescent="0.2">
      <c r="B1321" s="1">
        <v>-369.17003</v>
      </c>
      <c r="C1321" s="1">
        <v>-366.89287000000002</v>
      </c>
    </row>
    <row r="1322" spans="2:3" x14ac:dyDescent="0.2">
      <c r="B1322" s="1">
        <v>-369.31351000000001</v>
      </c>
      <c r="C1322" s="1">
        <v>-366.59883000000002</v>
      </c>
    </row>
    <row r="1323" spans="2:3" x14ac:dyDescent="0.2">
      <c r="B1323" s="1">
        <v>-369.45938000000001</v>
      </c>
      <c r="C1323" s="1">
        <v>-366.37585000000001</v>
      </c>
    </row>
    <row r="1324" spans="2:3" x14ac:dyDescent="0.2">
      <c r="B1324" s="1">
        <v>-369.58766000000003</v>
      </c>
      <c r="C1324" s="1">
        <v>-366.23739999999998</v>
      </c>
    </row>
    <row r="1325" spans="2:3" x14ac:dyDescent="0.2">
      <c r="B1325" s="1">
        <v>-369.69839000000002</v>
      </c>
      <c r="C1325" s="1">
        <v>-366.19159999999999</v>
      </c>
    </row>
    <row r="1326" spans="2:3" x14ac:dyDescent="0.2">
      <c r="B1326" s="1">
        <v>-369.80806000000001</v>
      </c>
      <c r="C1326" s="1">
        <v>-366.24270000000001</v>
      </c>
    </row>
    <row r="1327" spans="2:3" x14ac:dyDescent="0.2">
      <c r="B1327" s="1">
        <v>-369.93540000000002</v>
      </c>
      <c r="C1327" s="1">
        <v>-366.39116000000001</v>
      </c>
    </row>
    <row r="1328" spans="2:3" x14ac:dyDescent="0.2">
      <c r="B1328" s="1">
        <v>-370.08645000000001</v>
      </c>
      <c r="C1328" s="1">
        <v>-366.63279999999997</v>
      </c>
    </row>
    <row r="1329" spans="2:3" x14ac:dyDescent="0.2">
      <c r="B1329" s="1">
        <v>-370.25027</v>
      </c>
      <c r="C1329" s="1">
        <v>-366.96010999999999</v>
      </c>
    </row>
    <row r="1330" spans="2:3" x14ac:dyDescent="0.2">
      <c r="B1330" s="1">
        <v>-370.40361000000001</v>
      </c>
      <c r="C1330" s="1">
        <v>-367.35937999999999</v>
      </c>
    </row>
    <row r="1331" spans="2:3" x14ac:dyDescent="0.2">
      <c r="B1331" s="1">
        <v>-370.51970999999998</v>
      </c>
      <c r="C1331" s="1">
        <v>-367.80743000000001</v>
      </c>
    </row>
    <row r="1332" spans="2:3" x14ac:dyDescent="0.2">
      <c r="B1332" s="1">
        <v>-370.57522</v>
      </c>
      <c r="C1332" s="1">
        <v>-368.27359000000001</v>
      </c>
    </row>
    <row r="1333" spans="2:3" x14ac:dyDescent="0.2">
      <c r="B1333" s="1">
        <v>-370.56168000000002</v>
      </c>
      <c r="C1333" s="1">
        <v>-368.71965999999998</v>
      </c>
    </row>
    <row r="1334" spans="2:3" x14ac:dyDescent="0.2">
      <c r="B1334" s="1">
        <v>-370.49185</v>
      </c>
      <c r="C1334" s="1">
        <v>-369.10210999999998</v>
      </c>
    </row>
    <row r="1335" spans="2:3" x14ac:dyDescent="0.2">
      <c r="B1335" s="1">
        <v>-370.39035999999999</v>
      </c>
      <c r="C1335" s="1">
        <v>-369.37916000000001</v>
      </c>
    </row>
    <row r="1336" spans="2:3" x14ac:dyDescent="0.2">
      <c r="B1336" s="1">
        <v>-370.28861000000001</v>
      </c>
      <c r="C1336" s="1">
        <v>-369.51679000000001</v>
      </c>
    </row>
    <row r="1337" spans="2:3" x14ac:dyDescent="0.2">
      <c r="B1337" s="1">
        <v>-370.21570000000003</v>
      </c>
      <c r="C1337" s="1">
        <v>-369.49364000000003</v>
      </c>
    </row>
    <row r="1338" spans="2:3" x14ac:dyDescent="0.2">
      <c r="B1338" s="1">
        <v>-370.18902000000003</v>
      </c>
      <c r="C1338" s="1">
        <v>-369.31383</v>
      </c>
    </row>
    <row r="1339" spans="2:3" x14ac:dyDescent="0.2">
      <c r="B1339" s="1">
        <v>-370.21301</v>
      </c>
      <c r="C1339" s="1">
        <v>-369.00501000000003</v>
      </c>
    </row>
    <row r="1340" spans="2:3" x14ac:dyDescent="0.2">
      <c r="B1340" s="1">
        <v>-370.27875</v>
      </c>
      <c r="C1340" s="1">
        <v>-368.62205999999998</v>
      </c>
    </row>
    <row r="1341" spans="2:3" x14ac:dyDescent="0.2">
      <c r="B1341" s="1">
        <v>-370.36734000000001</v>
      </c>
      <c r="C1341" s="1">
        <v>-368.24068999999997</v>
      </c>
    </row>
    <row r="1342" spans="2:3" x14ac:dyDescent="0.2">
      <c r="B1342" s="1">
        <v>-370.45958000000002</v>
      </c>
      <c r="C1342" s="1">
        <v>-367.93858999999998</v>
      </c>
    </row>
    <row r="1343" spans="2:3" x14ac:dyDescent="0.2">
      <c r="B1343" s="1">
        <v>-370.53577999999999</v>
      </c>
      <c r="C1343" s="1">
        <v>-367.77021000000002</v>
      </c>
    </row>
    <row r="1344" spans="2:3" x14ac:dyDescent="0.2">
      <c r="B1344" s="1">
        <v>-370.57571000000002</v>
      </c>
      <c r="C1344" s="1">
        <v>-367.74329999999998</v>
      </c>
    </row>
    <row r="1345" spans="2:3" x14ac:dyDescent="0.2">
      <c r="B1345" s="1">
        <v>-370.56360999999998</v>
      </c>
      <c r="C1345" s="1">
        <v>-367.81862000000001</v>
      </c>
    </row>
    <row r="1346" spans="2:3" x14ac:dyDescent="0.2">
      <c r="B1346" s="1">
        <v>-370.49813999999998</v>
      </c>
      <c r="C1346" s="1">
        <v>-367.92684000000003</v>
      </c>
    </row>
    <row r="1347" spans="2:3" x14ac:dyDescent="0.2">
      <c r="B1347" s="1">
        <v>-370.38484999999997</v>
      </c>
      <c r="C1347" s="1">
        <v>-368.00981999999999</v>
      </c>
    </row>
    <row r="1348" spans="2:3" x14ac:dyDescent="0.2">
      <c r="B1348" s="1">
        <v>-370.23921000000001</v>
      </c>
      <c r="C1348" s="1">
        <v>-368.0478</v>
      </c>
    </row>
    <row r="1349" spans="2:3" x14ac:dyDescent="0.2">
      <c r="B1349" s="1">
        <v>-370.07377000000002</v>
      </c>
      <c r="C1349" s="1">
        <v>-368.06558999999999</v>
      </c>
    </row>
    <row r="1350" spans="2:3" x14ac:dyDescent="0.2">
      <c r="B1350" s="1">
        <v>-369.90033</v>
      </c>
      <c r="C1350" s="1">
        <v>-368.10093999999998</v>
      </c>
    </row>
    <row r="1351" spans="2:3" x14ac:dyDescent="0.2">
      <c r="B1351" s="1">
        <v>-369.72820000000002</v>
      </c>
      <c r="C1351" s="1">
        <v>-368.16926000000001</v>
      </c>
    </row>
    <row r="1352" spans="2:3" x14ac:dyDescent="0.2">
      <c r="B1352" s="1">
        <v>-369.57479000000001</v>
      </c>
      <c r="C1352" s="1">
        <v>-368.25380000000001</v>
      </c>
    </row>
    <row r="1353" spans="2:3" x14ac:dyDescent="0.2">
      <c r="B1353" s="1">
        <v>-369.45895999999999</v>
      </c>
      <c r="C1353" s="1">
        <v>-368.31470000000002</v>
      </c>
    </row>
    <row r="1354" spans="2:3" x14ac:dyDescent="0.2">
      <c r="B1354" s="1">
        <v>-369.37930999999998</v>
      </c>
      <c r="C1354" s="1">
        <v>-368.31229000000002</v>
      </c>
    </row>
    <row r="1355" spans="2:3" x14ac:dyDescent="0.2">
      <c r="B1355" s="1">
        <v>-369.30203999999998</v>
      </c>
      <c r="C1355" s="1">
        <v>-368.22483999999997</v>
      </c>
    </row>
    <row r="1356" spans="2:3" x14ac:dyDescent="0.2">
      <c r="B1356" s="1">
        <v>-369.1789</v>
      </c>
      <c r="C1356" s="1">
        <v>-368.04937000000001</v>
      </c>
    </row>
    <row r="1357" spans="2:3" x14ac:dyDescent="0.2">
      <c r="B1357" s="1">
        <v>-368.97206999999997</v>
      </c>
      <c r="C1357" s="1">
        <v>-367.80385999999999</v>
      </c>
    </row>
    <row r="1358" spans="2:3" x14ac:dyDescent="0.2">
      <c r="B1358" s="1">
        <v>-368.66764000000001</v>
      </c>
      <c r="C1358" s="1">
        <v>-367.52731999999997</v>
      </c>
    </row>
    <row r="1359" spans="2:3" x14ac:dyDescent="0.2">
      <c r="B1359" s="1">
        <v>-368.27699000000001</v>
      </c>
      <c r="C1359" s="1">
        <v>-367.27069</v>
      </c>
    </row>
    <row r="1360" spans="2:3" x14ac:dyDescent="0.2">
      <c r="B1360" s="1">
        <v>-367.83688999999998</v>
      </c>
      <c r="C1360" s="1">
        <v>-367.08652000000001</v>
      </c>
    </row>
    <row r="1361" spans="2:3" x14ac:dyDescent="0.2">
      <c r="B1361" s="1">
        <v>-367.40422999999998</v>
      </c>
      <c r="C1361" s="1">
        <v>-367.01112999999998</v>
      </c>
    </row>
    <row r="1362" spans="2:3" x14ac:dyDescent="0.2">
      <c r="B1362" s="1">
        <v>-367.03931999999998</v>
      </c>
      <c r="C1362" s="1">
        <v>-367.05712999999997</v>
      </c>
    </row>
    <row r="1363" spans="2:3" x14ac:dyDescent="0.2">
      <c r="B1363" s="1">
        <v>-366.77825999999999</v>
      </c>
      <c r="C1363" s="1">
        <v>-367.20729</v>
      </c>
    </row>
    <row r="1364" spans="2:3" x14ac:dyDescent="0.2">
      <c r="B1364" s="1">
        <v>-366.61766</v>
      </c>
      <c r="C1364" s="1">
        <v>-367.42953999999997</v>
      </c>
    </row>
    <row r="1365" spans="2:3" x14ac:dyDescent="0.2">
      <c r="B1365" s="1">
        <v>-366.52445</v>
      </c>
      <c r="C1365" s="1">
        <v>-367.68655000000001</v>
      </c>
    </row>
    <row r="1366" spans="2:3" x14ac:dyDescent="0.2">
      <c r="B1366" s="1">
        <v>-366.46832999999998</v>
      </c>
      <c r="C1366" s="1">
        <v>-367.95513999999997</v>
      </c>
    </row>
    <row r="1367" spans="2:3" x14ac:dyDescent="0.2">
      <c r="B1367" s="1">
        <v>-366.44617</v>
      </c>
      <c r="C1367" s="1">
        <v>-368.22037</v>
      </c>
    </row>
    <row r="1368" spans="2:3" x14ac:dyDescent="0.2">
      <c r="B1368" s="1">
        <v>-366.47158000000002</v>
      </c>
      <c r="C1368" s="1">
        <v>-368.47122000000002</v>
      </c>
    </row>
    <row r="1369" spans="2:3" x14ac:dyDescent="0.2">
      <c r="B1369" s="1">
        <v>-366.56054999999998</v>
      </c>
      <c r="C1369" s="1">
        <v>-368.69200000000001</v>
      </c>
    </row>
    <row r="1370" spans="2:3" x14ac:dyDescent="0.2">
      <c r="B1370" s="1">
        <v>-366.71816000000001</v>
      </c>
      <c r="C1370" s="1">
        <v>-368.86556999999999</v>
      </c>
    </row>
    <row r="1371" spans="2:3" x14ac:dyDescent="0.2">
      <c r="B1371" s="1">
        <v>-366.93295999999998</v>
      </c>
      <c r="C1371" s="1">
        <v>-368.98493000000002</v>
      </c>
    </row>
    <row r="1372" spans="2:3" x14ac:dyDescent="0.2">
      <c r="B1372" s="1">
        <v>-367.17898000000002</v>
      </c>
      <c r="C1372" s="1">
        <v>-369.0557</v>
      </c>
    </row>
    <row r="1373" spans="2:3" x14ac:dyDescent="0.2">
      <c r="B1373" s="1">
        <v>-367.42586</v>
      </c>
      <c r="C1373" s="1">
        <v>-369.09323999999998</v>
      </c>
    </row>
    <row r="1374" spans="2:3" x14ac:dyDescent="0.2">
      <c r="B1374" s="1">
        <v>-367.64506999999998</v>
      </c>
      <c r="C1374" s="1">
        <v>-369.11165</v>
      </c>
    </row>
    <row r="1375" spans="2:3" x14ac:dyDescent="0.2">
      <c r="B1375" s="1">
        <v>-367.81605000000002</v>
      </c>
      <c r="C1375" s="1">
        <v>-369.12855000000002</v>
      </c>
    </row>
    <row r="1376" spans="2:3" x14ac:dyDescent="0.2">
      <c r="B1376" s="1">
        <v>-367.92439000000002</v>
      </c>
      <c r="C1376" s="1">
        <v>-369.15823</v>
      </c>
    </row>
    <row r="1377" spans="2:3" x14ac:dyDescent="0.2">
      <c r="B1377" s="1">
        <v>-367.96334999999999</v>
      </c>
      <c r="C1377" s="1">
        <v>-369.21548000000001</v>
      </c>
    </row>
    <row r="1378" spans="2:3" x14ac:dyDescent="0.2">
      <c r="B1378" s="1">
        <v>-367.93765000000002</v>
      </c>
      <c r="C1378" s="1">
        <v>-369.30763000000002</v>
      </c>
    </row>
    <row r="1379" spans="2:3" x14ac:dyDescent="0.2">
      <c r="B1379" s="1">
        <v>-367.87599999999998</v>
      </c>
      <c r="C1379" s="1">
        <v>-369.43340000000001</v>
      </c>
    </row>
    <row r="1380" spans="2:3" x14ac:dyDescent="0.2">
      <c r="B1380" s="1">
        <v>-367.81500999999997</v>
      </c>
      <c r="C1380" s="1">
        <v>-369.59145999999998</v>
      </c>
    </row>
    <row r="1381" spans="2:3" x14ac:dyDescent="0.2">
      <c r="B1381" s="1">
        <v>-367.77704</v>
      </c>
      <c r="C1381" s="1">
        <v>-369.77695</v>
      </c>
    </row>
    <row r="1382" spans="2:3" x14ac:dyDescent="0.2">
      <c r="B1382" s="1">
        <v>-367.77391</v>
      </c>
      <c r="C1382" s="1">
        <v>-369.98280999999997</v>
      </c>
    </row>
    <row r="1383" spans="2:3" x14ac:dyDescent="0.2">
      <c r="B1383" s="1">
        <v>-367.84043000000003</v>
      </c>
      <c r="C1383" s="1">
        <v>-370.19805000000002</v>
      </c>
    </row>
    <row r="1384" spans="2:3" x14ac:dyDescent="0.2">
      <c r="B1384" s="1">
        <v>-368.03222</v>
      </c>
      <c r="C1384" s="1">
        <v>-370.41028999999997</v>
      </c>
    </row>
    <row r="1385" spans="2:3" x14ac:dyDescent="0.2">
      <c r="B1385" s="1">
        <v>-368.35656999999998</v>
      </c>
      <c r="C1385" s="1">
        <v>-370.60755999999998</v>
      </c>
    </row>
    <row r="1386" spans="2:3" x14ac:dyDescent="0.2">
      <c r="B1386" s="1">
        <v>-368.73122000000001</v>
      </c>
      <c r="C1386" s="1">
        <v>-370.77854000000002</v>
      </c>
    </row>
    <row r="1387" spans="2:3" x14ac:dyDescent="0.2">
      <c r="B1387" s="1">
        <v>-369.04189000000002</v>
      </c>
      <c r="C1387" s="1">
        <v>-370.91566</v>
      </c>
    </row>
    <row r="1388" spans="2:3" x14ac:dyDescent="0.2">
      <c r="B1388" s="1">
        <v>-369.22455000000002</v>
      </c>
      <c r="C1388" s="1">
        <v>-371.01859999999999</v>
      </c>
    </row>
    <row r="1389" spans="2:3" x14ac:dyDescent="0.2">
      <c r="B1389" s="1">
        <v>-369.29221999999999</v>
      </c>
      <c r="C1389" s="1">
        <v>-371.09651000000002</v>
      </c>
    </row>
    <row r="1390" spans="2:3" x14ac:dyDescent="0.2">
      <c r="B1390" s="1">
        <v>-369.29721999999998</v>
      </c>
      <c r="C1390" s="1">
        <v>-371.16777999999999</v>
      </c>
    </row>
    <row r="1391" spans="2:3" x14ac:dyDescent="0.2">
      <c r="B1391" s="1">
        <v>-369.28987000000001</v>
      </c>
      <c r="C1391" s="1">
        <v>-371.25402000000003</v>
      </c>
    </row>
    <row r="1392" spans="2:3" x14ac:dyDescent="0.2">
      <c r="B1392" s="1">
        <v>-369.29550999999998</v>
      </c>
      <c r="C1392" s="1">
        <v>-371.37551999999999</v>
      </c>
    </row>
    <row r="1393" spans="2:3" x14ac:dyDescent="0.2">
      <c r="B1393" s="1">
        <v>-369.31786</v>
      </c>
      <c r="C1393" s="1">
        <v>-371.54363999999998</v>
      </c>
    </row>
    <row r="1394" spans="2:3" x14ac:dyDescent="0.2">
      <c r="B1394" s="1">
        <v>-369.36304000000001</v>
      </c>
      <c r="C1394" s="1">
        <v>-371.75133</v>
      </c>
    </row>
    <row r="1395" spans="2:3" x14ac:dyDescent="0.2">
      <c r="B1395" s="1">
        <v>-369.44045999999997</v>
      </c>
      <c r="C1395" s="1">
        <v>-371.97316999999998</v>
      </c>
    </row>
    <row r="1396" spans="2:3" x14ac:dyDescent="0.2">
      <c r="B1396" s="1">
        <v>-369.54984999999999</v>
      </c>
      <c r="C1396" s="1">
        <v>-372.17059</v>
      </c>
    </row>
    <row r="1397" spans="2:3" x14ac:dyDescent="0.2">
      <c r="B1397" s="1">
        <v>-369.66131999999999</v>
      </c>
      <c r="C1397" s="1">
        <v>-372.29583000000002</v>
      </c>
    </row>
    <row r="1398" spans="2:3" x14ac:dyDescent="0.2">
      <c r="B1398" s="1">
        <v>-369.73878000000002</v>
      </c>
      <c r="C1398" s="1">
        <v>-372.30831999999998</v>
      </c>
    </row>
    <row r="1399" spans="2:3" x14ac:dyDescent="0.2">
      <c r="B1399" s="1">
        <v>-369.75842</v>
      </c>
      <c r="C1399" s="1">
        <v>-372.19049999999999</v>
      </c>
    </row>
    <row r="1400" spans="2:3" x14ac:dyDescent="0.2">
      <c r="B1400" s="1">
        <v>-369.72501999999997</v>
      </c>
      <c r="C1400" s="1">
        <v>-371.95835</v>
      </c>
    </row>
    <row r="1401" spans="2:3" x14ac:dyDescent="0.2">
      <c r="B1401" s="1">
        <v>-369.66149999999999</v>
      </c>
      <c r="C1401" s="1">
        <v>-371.65755999999999</v>
      </c>
    </row>
    <row r="1402" spans="2:3" x14ac:dyDescent="0.2">
      <c r="B1402" s="1">
        <v>-369.59518000000003</v>
      </c>
      <c r="C1402" s="1">
        <v>-371.35385000000002</v>
      </c>
    </row>
    <row r="1403" spans="2:3" x14ac:dyDescent="0.2">
      <c r="B1403" s="1">
        <v>-369.54633000000001</v>
      </c>
      <c r="C1403" s="1">
        <v>-371.10327000000001</v>
      </c>
    </row>
    <row r="1404" spans="2:3" x14ac:dyDescent="0.2">
      <c r="B1404" s="1">
        <v>-369.52003000000002</v>
      </c>
      <c r="C1404" s="1">
        <v>-370.92547000000002</v>
      </c>
    </row>
    <row r="1405" spans="2:3" x14ac:dyDescent="0.2">
      <c r="B1405" s="1">
        <v>-369.50479000000001</v>
      </c>
      <c r="C1405" s="1">
        <v>-370.80104999999998</v>
      </c>
    </row>
    <row r="1406" spans="2:3" x14ac:dyDescent="0.2">
      <c r="B1406" s="1">
        <v>-369.47599000000002</v>
      </c>
      <c r="C1406" s="1">
        <v>-370.69245000000001</v>
      </c>
    </row>
    <row r="1407" spans="2:3" x14ac:dyDescent="0.2">
      <c r="B1407" s="1">
        <v>-369.41156000000001</v>
      </c>
      <c r="C1407" s="1">
        <v>-370.56144999999998</v>
      </c>
    </row>
    <row r="1408" spans="2:3" x14ac:dyDescent="0.2">
      <c r="B1408" s="1">
        <v>-369.29862000000003</v>
      </c>
      <c r="C1408" s="1">
        <v>-370.37671</v>
      </c>
    </row>
    <row r="1409" spans="2:3" x14ac:dyDescent="0.2">
      <c r="B1409" s="1">
        <v>-369.14125999999999</v>
      </c>
      <c r="C1409" s="1">
        <v>-370.11511999999999</v>
      </c>
    </row>
    <row r="1410" spans="2:3" x14ac:dyDescent="0.2">
      <c r="B1410" s="1">
        <v>-368.96602000000001</v>
      </c>
      <c r="C1410" s="1">
        <v>-369.76805000000002</v>
      </c>
    </row>
    <row r="1411" spans="2:3" x14ac:dyDescent="0.2">
      <c r="B1411" s="1">
        <v>-368.81117</v>
      </c>
      <c r="C1411" s="1">
        <v>-369.34419000000003</v>
      </c>
    </row>
    <row r="1412" spans="2:3" x14ac:dyDescent="0.2">
      <c r="B1412" s="1">
        <v>-368.71066999999999</v>
      </c>
      <c r="C1412" s="1">
        <v>-368.86842000000001</v>
      </c>
    </row>
    <row r="1413" spans="2:3" x14ac:dyDescent="0.2">
      <c r="B1413" s="1">
        <v>-368.68119000000002</v>
      </c>
      <c r="C1413" s="1">
        <v>-368.38281000000001</v>
      </c>
    </row>
    <row r="1414" spans="2:3" x14ac:dyDescent="0.2">
      <c r="B1414" s="1">
        <v>-368.71564000000001</v>
      </c>
      <c r="C1414" s="1">
        <v>-367.93353999999999</v>
      </c>
    </row>
    <row r="1415" spans="2:3" x14ac:dyDescent="0.2">
      <c r="B1415" s="1">
        <v>-368.79167999999999</v>
      </c>
      <c r="C1415" s="1">
        <v>-367.56484999999998</v>
      </c>
    </row>
    <row r="1416" spans="2:3" x14ac:dyDescent="0.2">
      <c r="B1416" s="1">
        <v>-368.89229</v>
      </c>
      <c r="C1416" s="1">
        <v>-367.31076999999999</v>
      </c>
    </row>
    <row r="1417" spans="2:3" x14ac:dyDescent="0.2">
      <c r="B1417" s="1">
        <v>-369.01026999999999</v>
      </c>
      <c r="C1417" s="1">
        <v>-367.18747999999999</v>
      </c>
    </row>
    <row r="1418" spans="2:3" x14ac:dyDescent="0.2">
      <c r="B1418" s="1">
        <v>-369.15008</v>
      </c>
      <c r="C1418" s="1">
        <v>-367.18637000000001</v>
      </c>
    </row>
    <row r="1419" spans="2:3" x14ac:dyDescent="0.2">
      <c r="B1419" s="1">
        <v>-369.32155999999998</v>
      </c>
      <c r="C1419" s="1">
        <v>-367.26988999999998</v>
      </c>
    </row>
    <row r="1420" spans="2:3" x14ac:dyDescent="0.2">
      <c r="B1420" s="1">
        <v>-369.53149000000002</v>
      </c>
      <c r="C1420" s="1">
        <v>-367.38753000000003</v>
      </c>
    </row>
    <row r="1421" spans="2:3" x14ac:dyDescent="0.2">
      <c r="B1421" s="1">
        <v>-369.77224000000001</v>
      </c>
      <c r="C1421" s="1">
        <v>-367.49324999999999</v>
      </c>
    </row>
    <row r="1422" spans="2:3" x14ac:dyDescent="0.2">
      <c r="B1422" s="1">
        <v>-370.01898999999997</v>
      </c>
      <c r="C1422" s="1">
        <v>-367.55522000000002</v>
      </c>
    </row>
    <row r="1423" spans="2:3" x14ac:dyDescent="0.2">
      <c r="B1423" s="1">
        <v>-370.2407</v>
      </c>
      <c r="C1423" s="1">
        <v>-367.56148000000002</v>
      </c>
    </row>
    <row r="1424" spans="2:3" x14ac:dyDescent="0.2">
      <c r="B1424" s="1">
        <v>-370.41025999999999</v>
      </c>
      <c r="C1424" s="1">
        <v>-367.51891999999998</v>
      </c>
    </row>
    <row r="1425" spans="2:3" x14ac:dyDescent="0.2">
      <c r="B1425" s="1">
        <v>-370.51056999999997</v>
      </c>
      <c r="C1425" s="1">
        <v>-367.45929999999998</v>
      </c>
    </row>
    <row r="1426" spans="2:3" x14ac:dyDescent="0.2">
      <c r="B1426" s="1">
        <v>-370.54421000000002</v>
      </c>
      <c r="C1426" s="1">
        <v>-367.44200000000001</v>
      </c>
    </row>
    <row r="1427" spans="2:3" x14ac:dyDescent="0.2">
      <c r="B1427" s="1">
        <v>-370.53199000000001</v>
      </c>
      <c r="C1427" s="1">
        <v>-367.53636</v>
      </c>
    </row>
    <row r="1428" spans="2:3" x14ac:dyDescent="0.2">
      <c r="B1428" s="1">
        <v>-370.50411000000003</v>
      </c>
      <c r="C1428" s="1">
        <v>-367.79120999999998</v>
      </c>
    </row>
    <row r="1429" spans="2:3" x14ac:dyDescent="0.2">
      <c r="B1429" s="1">
        <v>-370.48685999999998</v>
      </c>
      <c r="C1429" s="1">
        <v>-368.19670000000002</v>
      </c>
    </row>
    <row r="1430" spans="2:3" x14ac:dyDescent="0.2">
      <c r="B1430" s="1">
        <v>-370.49119999999999</v>
      </c>
      <c r="C1430" s="1">
        <v>-368.68824000000001</v>
      </c>
    </row>
    <row r="1431" spans="2:3" x14ac:dyDescent="0.2">
      <c r="B1431" s="1">
        <v>-370.51411000000002</v>
      </c>
      <c r="C1431" s="1">
        <v>-369.18331000000001</v>
      </c>
    </row>
    <row r="1432" spans="2:3" x14ac:dyDescent="0.2">
      <c r="B1432" s="1">
        <v>-370.54698000000002</v>
      </c>
      <c r="C1432" s="1">
        <v>-369.61926999999997</v>
      </c>
    </row>
    <row r="1433" spans="2:3" x14ac:dyDescent="0.2">
      <c r="B1433" s="1">
        <v>-370.58253000000002</v>
      </c>
      <c r="C1433" s="1">
        <v>-369.95659000000001</v>
      </c>
    </row>
    <row r="1434" spans="2:3" x14ac:dyDescent="0.2">
      <c r="B1434" s="1">
        <v>-370.61435999999998</v>
      </c>
      <c r="C1434" s="1">
        <v>-370.17147999999997</v>
      </c>
    </row>
    <row r="1435" spans="2:3" x14ac:dyDescent="0.2">
      <c r="B1435" s="1">
        <v>-370.63614999999999</v>
      </c>
      <c r="C1435" s="1">
        <v>-370.25101000000001</v>
      </c>
    </row>
    <row r="1436" spans="2:3" x14ac:dyDescent="0.2">
      <c r="B1436" s="1">
        <v>-370.64202</v>
      </c>
      <c r="C1436" s="1">
        <v>-370.19420000000002</v>
      </c>
    </row>
    <row r="1437" spans="2:3" x14ac:dyDescent="0.2">
      <c r="B1437" s="1">
        <v>-370.62560000000002</v>
      </c>
      <c r="C1437" s="1">
        <v>-370.01902999999999</v>
      </c>
    </row>
    <row r="1438" spans="2:3" x14ac:dyDescent="0.2">
      <c r="B1438" s="1">
        <v>-370.58042999999998</v>
      </c>
      <c r="C1438" s="1">
        <v>-369.76468999999997</v>
      </c>
    </row>
    <row r="1439" spans="2:3" x14ac:dyDescent="0.2">
      <c r="B1439" s="1">
        <v>-370.50648999999999</v>
      </c>
      <c r="C1439" s="1">
        <v>-369.48964000000001</v>
      </c>
    </row>
    <row r="1440" spans="2:3" x14ac:dyDescent="0.2">
      <c r="B1440" s="1">
        <v>-370.40528</v>
      </c>
      <c r="C1440" s="1">
        <v>-369.25501000000003</v>
      </c>
    </row>
    <row r="1441" spans="2:3" x14ac:dyDescent="0.2">
      <c r="B1441" s="1">
        <v>-370.28093000000001</v>
      </c>
      <c r="C1441" s="1">
        <v>-369.11351000000002</v>
      </c>
    </row>
    <row r="1442" spans="2:3" x14ac:dyDescent="0.2">
      <c r="B1442" s="1">
        <v>-370.14735999999999</v>
      </c>
      <c r="C1442" s="1">
        <v>-369.09464000000003</v>
      </c>
    </row>
    <row r="1443" spans="2:3" x14ac:dyDescent="0.2">
      <c r="B1443" s="1">
        <v>-370.02199999999999</v>
      </c>
      <c r="C1443" s="1">
        <v>-369.19967000000003</v>
      </c>
    </row>
    <row r="1444" spans="2:3" x14ac:dyDescent="0.2">
      <c r="B1444" s="1">
        <v>-369.92525000000001</v>
      </c>
      <c r="C1444" s="1">
        <v>-369.40570000000002</v>
      </c>
    </row>
    <row r="1445" spans="2:3" x14ac:dyDescent="0.2">
      <c r="B1445" s="1">
        <v>-369.87682999999998</v>
      </c>
      <c r="C1445" s="1">
        <v>-369.68324000000001</v>
      </c>
    </row>
    <row r="1446" spans="2:3" x14ac:dyDescent="0.2">
      <c r="B1446" s="1">
        <v>-369.88907999999998</v>
      </c>
      <c r="C1446" s="1">
        <v>-370.00151</v>
      </c>
    </row>
    <row r="1447" spans="2:3" x14ac:dyDescent="0.2">
      <c r="B1447" s="1">
        <v>-369.95774999999998</v>
      </c>
      <c r="C1447" s="1">
        <v>-370.33231000000001</v>
      </c>
    </row>
    <row r="1448" spans="2:3" x14ac:dyDescent="0.2">
      <c r="B1448" s="1">
        <v>-370.06137000000001</v>
      </c>
      <c r="C1448" s="1">
        <v>-370.6506</v>
      </c>
    </row>
    <row r="1449" spans="2:3" x14ac:dyDescent="0.2">
      <c r="B1449" s="1">
        <v>-370.16534000000001</v>
      </c>
      <c r="C1449" s="1">
        <v>-370.94083000000001</v>
      </c>
    </row>
    <row r="1450" spans="2:3" x14ac:dyDescent="0.2">
      <c r="B1450" s="1">
        <v>-370.23529000000002</v>
      </c>
      <c r="C1450" s="1">
        <v>-371.20398999999998</v>
      </c>
    </row>
    <row r="1451" spans="2:3" x14ac:dyDescent="0.2">
      <c r="B1451" s="1">
        <v>-370.24286999999998</v>
      </c>
      <c r="C1451" s="1">
        <v>-371.45706000000001</v>
      </c>
    </row>
    <row r="1452" spans="2:3" x14ac:dyDescent="0.2">
      <c r="B1452" s="1">
        <v>-370.17737</v>
      </c>
      <c r="C1452" s="1">
        <v>-371.72910000000002</v>
      </c>
    </row>
    <row r="1453" spans="2:3" x14ac:dyDescent="0.2">
      <c r="B1453" s="1">
        <v>-370.04431</v>
      </c>
      <c r="C1453" s="1">
        <v>-372.04208</v>
      </c>
    </row>
    <row r="1454" spans="2:3" x14ac:dyDescent="0.2">
      <c r="B1454" s="1">
        <v>-369.85676000000001</v>
      </c>
      <c r="C1454" s="1">
        <v>-372.39648</v>
      </c>
    </row>
    <row r="1455" spans="2:3" x14ac:dyDescent="0.2">
      <c r="B1455" s="1">
        <v>-369.63220999999999</v>
      </c>
      <c r="C1455" s="1">
        <v>-372.76479999999998</v>
      </c>
    </row>
    <row r="1456" spans="2:3" x14ac:dyDescent="0.2">
      <c r="B1456" s="1">
        <v>-369.38639000000001</v>
      </c>
      <c r="C1456" s="1">
        <v>-373.10214000000002</v>
      </c>
    </row>
    <row r="1457" spans="2:3" x14ac:dyDescent="0.2">
      <c r="B1457" s="1">
        <v>-369.13085000000001</v>
      </c>
      <c r="C1457" s="1">
        <v>-373.36601999999999</v>
      </c>
    </row>
    <row r="1458" spans="2:3" x14ac:dyDescent="0.2">
      <c r="B1458" s="1">
        <v>-368.88467000000003</v>
      </c>
      <c r="C1458" s="1">
        <v>-373.52920999999998</v>
      </c>
    </row>
    <row r="1459" spans="2:3" x14ac:dyDescent="0.2">
      <c r="B1459" s="1">
        <v>-368.67930000000001</v>
      </c>
      <c r="C1459" s="1">
        <v>-373.58213000000001</v>
      </c>
    </row>
    <row r="1460" spans="2:3" x14ac:dyDescent="0.2">
      <c r="B1460" s="1">
        <v>-368.54791999999998</v>
      </c>
      <c r="C1460" s="1">
        <v>-373.53289999999998</v>
      </c>
    </row>
    <row r="1461" spans="2:3" x14ac:dyDescent="0.2">
      <c r="B1461" s="1">
        <v>-368.49664000000001</v>
      </c>
      <c r="C1461" s="1">
        <v>-373.39780999999999</v>
      </c>
    </row>
    <row r="1462" spans="2:3" x14ac:dyDescent="0.2">
      <c r="B1462" s="1">
        <v>-368.48829999999998</v>
      </c>
      <c r="C1462" s="1">
        <v>-373.19754999999998</v>
      </c>
    </row>
    <row r="1463" spans="2:3" x14ac:dyDescent="0.2">
      <c r="B1463" s="1">
        <v>-368.45823999999999</v>
      </c>
      <c r="C1463" s="1">
        <v>-372.95242000000002</v>
      </c>
    </row>
    <row r="1464" spans="2:3" x14ac:dyDescent="0.2">
      <c r="B1464" s="1">
        <v>-368.35306000000003</v>
      </c>
      <c r="C1464" s="1">
        <v>-372.68058000000002</v>
      </c>
    </row>
    <row r="1465" spans="2:3" x14ac:dyDescent="0.2">
      <c r="B1465" s="1">
        <v>-368.15347000000003</v>
      </c>
      <c r="C1465" s="1">
        <v>-372.39544999999998</v>
      </c>
    </row>
    <row r="1466" spans="2:3" x14ac:dyDescent="0.2">
      <c r="B1466" s="1">
        <v>-367.87835999999999</v>
      </c>
      <c r="C1466" s="1">
        <v>-372.10732999999999</v>
      </c>
    </row>
    <row r="1467" spans="2:3" x14ac:dyDescent="0.2">
      <c r="B1467" s="1">
        <v>-367.56065999999998</v>
      </c>
      <c r="C1467" s="1">
        <v>-371.81758000000002</v>
      </c>
    </row>
    <row r="1468" spans="2:3" x14ac:dyDescent="0.2">
      <c r="B1468" s="1">
        <v>-367.22120999999999</v>
      </c>
      <c r="C1468" s="1">
        <v>-371.52688999999998</v>
      </c>
    </row>
    <row r="1469" spans="2:3" x14ac:dyDescent="0.2">
      <c r="B1469" s="1">
        <v>-366.86433</v>
      </c>
      <c r="C1469" s="1">
        <v>-371.25089000000003</v>
      </c>
    </row>
    <row r="1470" spans="2:3" x14ac:dyDescent="0.2">
      <c r="B1470" s="1">
        <v>-366.47604000000001</v>
      </c>
      <c r="C1470" s="1">
        <v>-371.02366000000001</v>
      </c>
    </row>
    <row r="1471" spans="2:3" x14ac:dyDescent="0.2">
      <c r="B1471" s="1">
        <v>-366.04451</v>
      </c>
      <c r="C1471" s="1">
        <v>-370.88531999999998</v>
      </c>
    </row>
    <row r="1472" spans="2:3" x14ac:dyDescent="0.2">
      <c r="B1472" s="1">
        <v>-365.57170000000002</v>
      </c>
      <c r="C1472" s="1">
        <v>-370.84854000000001</v>
      </c>
    </row>
    <row r="1473" spans="2:3" x14ac:dyDescent="0.2">
      <c r="B1473" s="1">
        <v>-365.07657999999998</v>
      </c>
      <c r="C1473" s="1">
        <v>-370.88751000000002</v>
      </c>
    </row>
    <row r="1474" spans="2:3" x14ac:dyDescent="0.2">
      <c r="B1474" s="1">
        <v>-364.59257000000002</v>
      </c>
      <c r="C1474" s="1">
        <v>-370.94022999999999</v>
      </c>
    </row>
    <row r="1475" spans="2:3" x14ac:dyDescent="0.2">
      <c r="B1475" s="1">
        <v>-364.15393999999998</v>
      </c>
      <c r="C1475" s="1">
        <v>-370.95776999999998</v>
      </c>
    </row>
    <row r="1476" spans="2:3" x14ac:dyDescent="0.2">
      <c r="B1476" s="1">
        <v>-363.79284999999999</v>
      </c>
      <c r="C1476" s="1">
        <v>-370.91313000000002</v>
      </c>
    </row>
    <row r="1477" spans="2:3" x14ac:dyDescent="0.2">
      <c r="B1477" s="1">
        <v>-363.54721000000001</v>
      </c>
      <c r="C1477" s="1">
        <v>-370.80399</v>
      </c>
    </row>
    <row r="1478" spans="2:3" x14ac:dyDescent="0.2">
      <c r="B1478" s="1">
        <v>-363.46113000000003</v>
      </c>
      <c r="C1478" s="1">
        <v>-370.64891</v>
      </c>
    </row>
    <row r="1479" spans="2:3" x14ac:dyDescent="0.2">
      <c r="B1479" s="1">
        <v>-363.56051000000002</v>
      </c>
      <c r="C1479" s="1">
        <v>-370.47539</v>
      </c>
    </row>
    <row r="1480" spans="2:3" x14ac:dyDescent="0.2">
      <c r="B1480" s="1">
        <v>-363.81835000000001</v>
      </c>
      <c r="C1480" s="1">
        <v>-370.31020999999998</v>
      </c>
    </row>
    <row r="1481" spans="2:3" x14ac:dyDescent="0.2">
      <c r="B1481" s="1">
        <v>-364.14587</v>
      </c>
      <c r="C1481" s="1">
        <v>-370.17577999999997</v>
      </c>
    </row>
    <row r="1482" spans="2:3" x14ac:dyDescent="0.2">
      <c r="B1482" s="1">
        <v>-364.43948999999998</v>
      </c>
      <c r="C1482" s="1">
        <v>-370.08425</v>
      </c>
    </row>
    <row r="1483" spans="2:3" x14ac:dyDescent="0.2">
      <c r="B1483" s="1">
        <v>-364.63816000000003</v>
      </c>
      <c r="C1483" s="1">
        <v>-370.03733</v>
      </c>
    </row>
    <row r="1484" spans="2:3" x14ac:dyDescent="0.2">
      <c r="B1484" s="1">
        <v>-364.72665000000001</v>
      </c>
      <c r="C1484" s="1">
        <v>-370.03205000000003</v>
      </c>
    </row>
    <row r="1485" spans="2:3" x14ac:dyDescent="0.2">
      <c r="B1485" s="1">
        <v>-364.72467999999998</v>
      </c>
      <c r="C1485" s="1">
        <v>-370.06139999999999</v>
      </c>
    </row>
    <row r="1486" spans="2:3" x14ac:dyDescent="0.2">
      <c r="B1486" s="1">
        <v>-364.66982000000002</v>
      </c>
      <c r="C1486" s="1">
        <v>-370.11543999999998</v>
      </c>
    </row>
    <row r="1487" spans="2:3" x14ac:dyDescent="0.2">
      <c r="B1487" s="1">
        <v>-364.60464000000002</v>
      </c>
      <c r="C1487" s="1">
        <v>-370.17863</v>
      </c>
    </row>
    <row r="1488" spans="2:3" x14ac:dyDescent="0.2">
      <c r="B1488" s="1">
        <v>-364.57368000000002</v>
      </c>
      <c r="C1488" s="1">
        <v>-370.22872000000001</v>
      </c>
    </row>
    <row r="1489" spans="2:3" x14ac:dyDescent="0.2">
      <c r="B1489" s="1">
        <v>-364.60674999999998</v>
      </c>
      <c r="C1489" s="1">
        <v>-370.24036999999998</v>
      </c>
    </row>
    <row r="1490" spans="2:3" x14ac:dyDescent="0.2">
      <c r="B1490" s="1">
        <v>-364.71242000000001</v>
      </c>
      <c r="C1490" s="1">
        <v>-370.20389</v>
      </c>
    </row>
    <row r="1491" spans="2:3" x14ac:dyDescent="0.2">
      <c r="B1491" s="1">
        <v>-364.87567000000001</v>
      </c>
      <c r="C1491" s="1">
        <v>-370.13666000000001</v>
      </c>
    </row>
    <row r="1492" spans="2:3" x14ac:dyDescent="0.2">
      <c r="B1492" s="1">
        <v>-365.06403999999998</v>
      </c>
      <c r="C1492" s="1">
        <v>-370.08336000000003</v>
      </c>
    </row>
    <row r="1493" spans="2:3" x14ac:dyDescent="0.2">
      <c r="B1493" s="1">
        <v>-365.24356999999998</v>
      </c>
      <c r="C1493" s="1">
        <v>-370.08688999999998</v>
      </c>
    </row>
    <row r="1494" spans="2:3" x14ac:dyDescent="0.2">
      <c r="B1494" s="1">
        <v>-365.38625000000002</v>
      </c>
      <c r="C1494" s="1">
        <v>-370.16295000000002</v>
      </c>
    </row>
    <row r="1495" spans="2:3" x14ac:dyDescent="0.2">
      <c r="B1495" s="1">
        <v>-365.47289000000001</v>
      </c>
      <c r="C1495" s="1">
        <v>-370.29802000000001</v>
      </c>
    </row>
    <row r="1496" spans="2:3" x14ac:dyDescent="0.2">
      <c r="B1496" s="1">
        <v>-365.50006000000002</v>
      </c>
      <c r="C1496" s="1">
        <v>-370.46242999999998</v>
      </c>
    </row>
    <row r="1497" spans="2:3" x14ac:dyDescent="0.2">
      <c r="B1497" s="1">
        <v>-365.47244999999998</v>
      </c>
      <c r="C1497" s="1">
        <v>-370.62929000000003</v>
      </c>
    </row>
    <row r="1498" spans="2:3" x14ac:dyDescent="0.2">
      <c r="B1498" s="1">
        <v>-365.40120000000002</v>
      </c>
      <c r="C1498" s="1">
        <v>-370.76819999999998</v>
      </c>
    </row>
    <row r="1499" spans="2:3" x14ac:dyDescent="0.2">
      <c r="B1499" s="1">
        <v>-365.30286000000001</v>
      </c>
      <c r="C1499" s="1">
        <v>-370.86214000000001</v>
      </c>
    </row>
    <row r="1500" spans="2:3" x14ac:dyDescent="0.2">
      <c r="B1500" s="1">
        <v>-365.1925</v>
      </c>
      <c r="C1500" s="1">
        <v>-370.90397000000002</v>
      </c>
    </row>
    <row r="1501" spans="2:3" x14ac:dyDescent="0.2">
      <c r="B1501" s="1">
        <v>-365.08521000000002</v>
      </c>
      <c r="C1501" s="1">
        <v>-370.89810999999997</v>
      </c>
    </row>
    <row r="1502" spans="2:3" x14ac:dyDescent="0.2">
      <c r="B1502" s="1">
        <v>-364.99426999999997</v>
      </c>
      <c r="C1502" s="1">
        <v>-370.85646000000003</v>
      </c>
    </row>
    <row r="1503" spans="2:3" x14ac:dyDescent="0.2">
      <c r="B1503" s="1">
        <v>-364.93146999999999</v>
      </c>
      <c r="C1503" s="1">
        <v>-370.78998999999999</v>
      </c>
    </row>
    <row r="1504" spans="2:3" x14ac:dyDescent="0.2">
      <c r="B1504" s="1">
        <v>-364.89981999999998</v>
      </c>
      <c r="C1504" s="1">
        <v>-370.71152000000001</v>
      </c>
    </row>
    <row r="1505" spans="2:3" x14ac:dyDescent="0.2">
      <c r="B1505" s="1">
        <v>-364.90066999999999</v>
      </c>
      <c r="C1505" s="1">
        <v>-370.63281999999998</v>
      </c>
    </row>
    <row r="1506" spans="2:3" x14ac:dyDescent="0.2">
      <c r="B1506" s="1">
        <v>-364.94031000000001</v>
      </c>
      <c r="C1506" s="1">
        <v>-370.56225999999998</v>
      </c>
    </row>
    <row r="1507" spans="2:3" x14ac:dyDescent="0.2">
      <c r="B1507" s="1">
        <v>-365.02918</v>
      </c>
      <c r="C1507" s="1">
        <v>-370.5095</v>
      </c>
    </row>
    <row r="1508" spans="2:3" x14ac:dyDescent="0.2">
      <c r="B1508" s="1">
        <v>-365.17502000000002</v>
      </c>
      <c r="C1508" s="1">
        <v>-370.48568</v>
      </c>
    </row>
    <row r="1509" spans="2:3" x14ac:dyDescent="0.2">
      <c r="B1509" s="1">
        <v>-365.37909999999999</v>
      </c>
      <c r="C1509" s="1">
        <v>-370.49972000000002</v>
      </c>
    </row>
    <row r="1510" spans="2:3" x14ac:dyDescent="0.2">
      <c r="B1510" s="1">
        <v>-365.63355000000001</v>
      </c>
      <c r="C1510" s="1">
        <v>-370.55576000000002</v>
      </c>
    </row>
    <row r="1511" spans="2:3" x14ac:dyDescent="0.2">
      <c r="B1511" s="1">
        <v>-365.92464000000001</v>
      </c>
      <c r="C1511" s="1">
        <v>-370.64863000000003</v>
      </c>
    </row>
    <row r="1512" spans="2:3" x14ac:dyDescent="0.2">
      <c r="B1512" s="1">
        <v>-366.22897</v>
      </c>
      <c r="C1512" s="1">
        <v>-370.76495</v>
      </c>
    </row>
    <row r="1513" spans="2:3" x14ac:dyDescent="0.2">
      <c r="B1513" s="1">
        <v>-366.51862</v>
      </c>
      <c r="C1513" s="1">
        <v>-370.88896</v>
      </c>
    </row>
    <row r="1514" spans="2:3" x14ac:dyDescent="0.2">
      <c r="B1514" s="1">
        <v>-366.76441999999997</v>
      </c>
      <c r="C1514" s="1">
        <v>-371.00873000000001</v>
      </c>
    </row>
    <row r="1515" spans="2:3" x14ac:dyDescent="0.2">
      <c r="B1515" s="1">
        <v>-366.93979000000002</v>
      </c>
      <c r="C1515" s="1">
        <v>-371.11444999999998</v>
      </c>
    </row>
    <row r="1516" spans="2:3" x14ac:dyDescent="0.2">
      <c r="B1516" s="1">
        <v>-367.01254</v>
      </c>
      <c r="C1516" s="1">
        <v>-371.20008000000001</v>
      </c>
    </row>
    <row r="1517" spans="2:3" x14ac:dyDescent="0.2">
      <c r="B1517" s="1">
        <v>-366.97127</v>
      </c>
      <c r="C1517" s="1">
        <v>-371.26396</v>
      </c>
    </row>
    <row r="1518" spans="2:3" x14ac:dyDescent="0.2">
      <c r="B1518" s="1">
        <v>-366.81049000000002</v>
      </c>
      <c r="C1518" s="1">
        <v>-371.30302999999998</v>
      </c>
    </row>
    <row r="1519" spans="2:3" x14ac:dyDescent="0.2">
      <c r="B1519" s="1">
        <v>-366.59902</v>
      </c>
      <c r="C1519" s="1">
        <v>-371.31896999999998</v>
      </c>
    </row>
    <row r="1520" spans="2:3" x14ac:dyDescent="0.2">
      <c r="B1520" s="1">
        <v>-366.33499</v>
      </c>
      <c r="C1520" s="1">
        <v>-371.31988999999999</v>
      </c>
    </row>
    <row r="1521" spans="2:3" x14ac:dyDescent="0.2">
      <c r="B1521" s="1">
        <v>-366.10512</v>
      </c>
      <c r="C1521" s="1">
        <v>-371.31700999999998</v>
      </c>
    </row>
    <row r="1522" spans="2:3" x14ac:dyDescent="0.2">
      <c r="B1522" s="1">
        <v>-365.96742999999998</v>
      </c>
      <c r="C1522" s="1">
        <v>-371.31626999999997</v>
      </c>
    </row>
    <row r="1523" spans="2:3" x14ac:dyDescent="0.2">
      <c r="B1523" s="1">
        <v>-365.95433000000003</v>
      </c>
      <c r="C1523" s="1">
        <v>-371.31195000000002</v>
      </c>
    </row>
    <row r="1524" spans="2:3" x14ac:dyDescent="0.2">
      <c r="B1524" s="1">
        <v>-366.06108999999998</v>
      </c>
      <c r="C1524" s="1">
        <v>-371.28678000000002</v>
      </c>
    </row>
    <row r="1525" spans="2:3" x14ac:dyDescent="0.2">
      <c r="B1525" s="1">
        <v>-366.25188000000003</v>
      </c>
      <c r="C1525" s="1">
        <v>-371.21850999999998</v>
      </c>
    </row>
    <row r="1526" spans="2:3" x14ac:dyDescent="0.2">
      <c r="B1526" s="1">
        <v>-366.48113999999998</v>
      </c>
      <c r="C1526" s="1">
        <v>-371.08627999999999</v>
      </c>
    </row>
    <row r="1527" spans="2:3" x14ac:dyDescent="0.2">
      <c r="B1527" s="1">
        <v>-366.71546999999998</v>
      </c>
      <c r="C1527" s="1">
        <v>-370.88256999999999</v>
      </c>
    </row>
    <row r="1528" spans="2:3" x14ac:dyDescent="0.2">
      <c r="B1528" s="1">
        <v>-366.9461</v>
      </c>
      <c r="C1528" s="1">
        <v>-370.62466999999998</v>
      </c>
    </row>
    <row r="1529" spans="2:3" x14ac:dyDescent="0.2">
      <c r="B1529" s="1">
        <v>-367.18176</v>
      </c>
      <c r="C1529" s="1">
        <v>-370.35685000000001</v>
      </c>
    </row>
    <row r="1530" spans="2:3" x14ac:dyDescent="0.2">
      <c r="B1530" s="1">
        <v>-367.43889000000001</v>
      </c>
      <c r="C1530" s="1">
        <v>-370.13472000000002</v>
      </c>
    </row>
    <row r="1531" spans="2:3" x14ac:dyDescent="0.2">
      <c r="B1531" s="1">
        <v>-367.72913999999997</v>
      </c>
      <c r="C1531" s="1">
        <v>-369.99651</v>
      </c>
    </row>
    <row r="1532" spans="2:3" x14ac:dyDescent="0.2">
      <c r="B1532" s="1">
        <v>-368.05142999999998</v>
      </c>
      <c r="C1532" s="1">
        <v>-369.94110000000001</v>
      </c>
    </row>
    <row r="1533" spans="2:3" x14ac:dyDescent="0.2">
      <c r="B1533" s="1">
        <v>-368.39715999999999</v>
      </c>
      <c r="C1533" s="1">
        <v>-369.94207</v>
      </c>
    </row>
    <row r="1534" spans="2:3" x14ac:dyDescent="0.2">
      <c r="B1534" s="1">
        <v>-368.74691000000001</v>
      </c>
      <c r="C1534" s="1">
        <v>-369.97102000000001</v>
      </c>
    </row>
    <row r="1535" spans="2:3" x14ac:dyDescent="0.2">
      <c r="B1535" s="1">
        <v>-369.08120000000002</v>
      </c>
      <c r="C1535" s="1">
        <v>-370.01341000000002</v>
      </c>
    </row>
    <row r="1536" spans="2:3" x14ac:dyDescent="0.2">
      <c r="B1536" s="1">
        <v>-369.38074999999998</v>
      </c>
      <c r="C1536" s="1">
        <v>-370.06589000000002</v>
      </c>
    </row>
    <row r="1537" spans="2:3" x14ac:dyDescent="0.2">
      <c r="B1537" s="1">
        <v>-369.63051999999999</v>
      </c>
      <c r="C1537" s="1">
        <v>-370.12531999999999</v>
      </c>
    </row>
    <row r="1538" spans="2:3" x14ac:dyDescent="0.2">
      <c r="B1538" s="1">
        <v>-369.82938000000001</v>
      </c>
      <c r="C1538" s="1">
        <v>-370.18677000000002</v>
      </c>
    </row>
    <row r="1539" spans="2:3" x14ac:dyDescent="0.2">
      <c r="B1539" s="1">
        <v>-369.99164999999999</v>
      </c>
      <c r="C1539" s="1">
        <v>-370.24052</v>
      </c>
    </row>
    <row r="1540" spans="2:3" x14ac:dyDescent="0.2">
      <c r="B1540" s="1">
        <v>-370.14679000000001</v>
      </c>
      <c r="C1540" s="1">
        <v>-370.27771000000001</v>
      </c>
    </row>
    <row r="1541" spans="2:3" x14ac:dyDescent="0.2">
      <c r="B1541" s="1">
        <v>-370.31758000000002</v>
      </c>
      <c r="C1541" s="1">
        <v>-370.29410999999999</v>
      </c>
    </row>
    <row r="1542" spans="2:3" x14ac:dyDescent="0.2">
      <c r="B1542" s="1">
        <v>-370.51035000000002</v>
      </c>
      <c r="C1542" s="1">
        <v>-370.28854000000001</v>
      </c>
    </row>
    <row r="1543" spans="2:3" x14ac:dyDescent="0.2">
      <c r="B1543" s="1">
        <v>-370.71703000000002</v>
      </c>
      <c r="C1543" s="1">
        <v>-370.26474999999999</v>
      </c>
    </row>
    <row r="1544" spans="2:3" x14ac:dyDescent="0.2">
      <c r="B1544" s="1">
        <v>-370.92275000000001</v>
      </c>
      <c r="C1544" s="1">
        <v>-370.23230999999998</v>
      </c>
    </row>
    <row r="1545" spans="2:3" x14ac:dyDescent="0.2">
      <c r="B1545" s="1">
        <v>-371.12171000000001</v>
      </c>
      <c r="C1545" s="1">
        <v>-370.19990000000001</v>
      </c>
    </row>
    <row r="1546" spans="2:3" x14ac:dyDescent="0.2">
      <c r="B1546" s="1">
        <v>-371.31952000000001</v>
      </c>
      <c r="C1546" s="1">
        <v>-370.17439999999999</v>
      </c>
    </row>
    <row r="1547" spans="2:3" x14ac:dyDescent="0.2">
      <c r="B1547" s="1">
        <v>-371.52274999999997</v>
      </c>
      <c r="C1547" s="1">
        <v>-370.15922</v>
      </c>
    </row>
    <row r="1548" spans="2:3" x14ac:dyDescent="0.2">
      <c r="B1548" s="1">
        <v>-371.73791999999997</v>
      </c>
      <c r="C1548" s="1">
        <v>-370.15199999999999</v>
      </c>
    </row>
    <row r="1549" spans="2:3" x14ac:dyDescent="0.2">
      <c r="B1549" s="1">
        <v>-371.96919000000003</v>
      </c>
      <c r="C1549" s="1">
        <v>-370.14881000000003</v>
      </c>
    </row>
    <row r="1550" spans="2:3" x14ac:dyDescent="0.2">
      <c r="B1550" s="1">
        <v>-372.21600999999998</v>
      </c>
      <c r="C1550" s="1">
        <v>-370.14783</v>
      </c>
    </row>
    <row r="1551" spans="2:3" x14ac:dyDescent="0.2">
      <c r="B1551" s="1">
        <v>-372.47841</v>
      </c>
      <c r="C1551" s="1">
        <v>-370.16007999999999</v>
      </c>
    </row>
    <row r="1552" spans="2:3" x14ac:dyDescent="0.2">
      <c r="B1552" s="1">
        <v>-372.75155000000001</v>
      </c>
      <c r="C1552" s="1">
        <v>-370.20125000000002</v>
      </c>
    </row>
    <row r="1553" spans="2:3" x14ac:dyDescent="0.2">
      <c r="B1553" s="1">
        <v>-373.01755000000003</v>
      </c>
      <c r="C1553" s="1">
        <v>-370.28476000000001</v>
      </c>
    </row>
    <row r="1554" spans="2:3" x14ac:dyDescent="0.2">
      <c r="B1554" s="1">
        <v>-373.24243999999999</v>
      </c>
      <c r="C1554" s="1">
        <v>-370.41174999999998</v>
      </c>
    </row>
    <row r="1555" spans="2:3" x14ac:dyDescent="0.2">
      <c r="B1555" s="1">
        <v>-373.38299000000001</v>
      </c>
      <c r="C1555" s="1">
        <v>-370.56333000000001</v>
      </c>
    </row>
    <row r="1556" spans="2:3" x14ac:dyDescent="0.2">
      <c r="B1556" s="1">
        <v>-373.41050000000001</v>
      </c>
      <c r="C1556" s="1">
        <v>-370.71614</v>
      </c>
    </row>
    <row r="1557" spans="2:3" x14ac:dyDescent="0.2">
      <c r="B1557" s="1">
        <v>-373.32979</v>
      </c>
      <c r="C1557" s="1">
        <v>-370.84796</v>
      </c>
    </row>
    <row r="1558" spans="2:3" x14ac:dyDescent="0.2">
      <c r="B1558" s="1">
        <v>-373.19355000000002</v>
      </c>
      <c r="C1558" s="1">
        <v>-370.94662</v>
      </c>
    </row>
    <row r="1559" spans="2:3" x14ac:dyDescent="0.2">
      <c r="B1559" s="1">
        <v>-373.07584000000003</v>
      </c>
      <c r="C1559" s="1">
        <v>-371.00256000000002</v>
      </c>
    </row>
    <row r="1560" spans="2:3" x14ac:dyDescent="0.2">
      <c r="B1560" s="1">
        <v>-373.01191999999998</v>
      </c>
      <c r="C1560" s="1">
        <v>-371.00941999999998</v>
      </c>
    </row>
    <row r="1561" spans="2:3" x14ac:dyDescent="0.2">
      <c r="B1561" s="1">
        <v>-372.98113999999998</v>
      </c>
      <c r="C1561" s="1">
        <v>-370.96253000000002</v>
      </c>
    </row>
    <row r="1562" spans="2:3" x14ac:dyDescent="0.2">
      <c r="B1562" s="1">
        <v>-372.94396</v>
      </c>
      <c r="C1562" s="1">
        <v>-370.85807999999997</v>
      </c>
    </row>
    <row r="1563" spans="2:3" x14ac:dyDescent="0.2">
      <c r="B1563" s="1">
        <v>-372.87205999999998</v>
      </c>
      <c r="C1563" s="1">
        <v>-370.70267999999999</v>
      </c>
    </row>
    <row r="1564" spans="2:3" x14ac:dyDescent="0.2">
      <c r="B1564" s="1">
        <v>-372.75659999999999</v>
      </c>
      <c r="C1564" s="1">
        <v>-370.51585999999998</v>
      </c>
    </row>
    <row r="1565" spans="2:3" x14ac:dyDescent="0.2">
      <c r="B1565" s="1">
        <v>-372.59449000000001</v>
      </c>
      <c r="C1565" s="1">
        <v>-370.31594999999999</v>
      </c>
    </row>
    <row r="1566" spans="2:3" x14ac:dyDescent="0.2">
      <c r="B1566" s="1">
        <v>-372.37182000000001</v>
      </c>
      <c r="C1566" s="1">
        <v>-370.12195000000003</v>
      </c>
    </row>
    <row r="1567" spans="2:3" x14ac:dyDescent="0.2">
      <c r="B1567" s="1">
        <v>-372.07324999999997</v>
      </c>
      <c r="C1567" s="1">
        <v>-369.94609000000003</v>
      </c>
    </row>
    <row r="1568" spans="2:3" x14ac:dyDescent="0.2">
      <c r="B1568" s="1">
        <v>-371.68659000000002</v>
      </c>
      <c r="C1568" s="1">
        <v>-369.79029000000003</v>
      </c>
    </row>
    <row r="1569" spans="2:3" x14ac:dyDescent="0.2">
      <c r="B1569" s="1">
        <v>-371.20681999999999</v>
      </c>
      <c r="C1569" s="1">
        <v>-369.64672999999999</v>
      </c>
    </row>
    <row r="1570" spans="2:3" x14ac:dyDescent="0.2">
      <c r="B1570" s="1">
        <v>-370.65159</v>
      </c>
      <c r="C1570" s="1">
        <v>-369.50733000000002</v>
      </c>
    </row>
    <row r="1571" spans="2:3" x14ac:dyDescent="0.2">
      <c r="B1571" s="1">
        <v>-370.05916000000002</v>
      </c>
      <c r="C1571" s="1">
        <v>-369.36345</v>
      </c>
    </row>
    <row r="1572" spans="2:3" x14ac:dyDescent="0.2">
      <c r="B1572" s="1">
        <v>-369.48624000000001</v>
      </c>
      <c r="C1572" s="1">
        <v>-369.20747999999998</v>
      </c>
    </row>
    <row r="1573" spans="2:3" x14ac:dyDescent="0.2">
      <c r="B1573" s="1">
        <v>-368.98946000000001</v>
      </c>
      <c r="C1573" s="1">
        <v>-369.03660000000002</v>
      </c>
    </row>
    <row r="1574" spans="2:3" x14ac:dyDescent="0.2">
      <c r="B1574" s="1">
        <v>-368.60606999999999</v>
      </c>
      <c r="C1574" s="1">
        <v>-368.8537</v>
      </c>
    </row>
    <row r="1575" spans="2:3" x14ac:dyDescent="0.2">
      <c r="B1575" s="1">
        <v>-368.34338000000002</v>
      </c>
      <c r="C1575" s="1">
        <v>-368.66379999999998</v>
      </c>
    </row>
    <row r="1576" spans="2:3" x14ac:dyDescent="0.2">
      <c r="B1576" s="1">
        <v>-368.18074999999999</v>
      </c>
      <c r="C1576" s="1">
        <v>-368.47453000000002</v>
      </c>
    </row>
    <row r="1577" spans="2:3" x14ac:dyDescent="0.2">
      <c r="B1577" s="1">
        <v>-368.07958000000002</v>
      </c>
      <c r="C1577" s="1">
        <v>-368.29223999999999</v>
      </c>
    </row>
    <row r="1578" spans="2:3" x14ac:dyDescent="0.2">
      <c r="B1578" s="1">
        <v>-367.99790999999999</v>
      </c>
      <c r="C1578" s="1">
        <v>-368.12572999999998</v>
      </c>
    </row>
    <row r="1579" spans="2:3" x14ac:dyDescent="0.2">
      <c r="B1579" s="1">
        <v>-367.90980999999999</v>
      </c>
      <c r="C1579" s="1">
        <v>-367.9846</v>
      </c>
    </row>
    <row r="1580" spans="2:3" x14ac:dyDescent="0.2">
      <c r="B1580" s="1">
        <v>-367.81448999999998</v>
      </c>
      <c r="C1580" s="1">
        <v>-367.88202999999999</v>
      </c>
    </row>
    <row r="1581" spans="2:3" x14ac:dyDescent="0.2">
      <c r="B1581" s="1">
        <v>-367.73775999999998</v>
      </c>
      <c r="C1581" s="1">
        <v>-367.83548999999999</v>
      </c>
    </row>
    <row r="1582" spans="2:3" x14ac:dyDescent="0.2">
      <c r="B1582" s="1">
        <v>-367.72593000000001</v>
      </c>
      <c r="C1582" s="1">
        <v>-367.85766999999998</v>
      </c>
    </row>
    <row r="1583" spans="2:3" x14ac:dyDescent="0.2">
      <c r="B1583" s="1">
        <v>-367.82436000000001</v>
      </c>
      <c r="C1583" s="1">
        <v>-367.95326999999997</v>
      </c>
    </row>
    <row r="1584" spans="2:3" x14ac:dyDescent="0.2">
      <c r="B1584" s="1">
        <v>-368.05308000000002</v>
      </c>
      <c r="C1584" s="1">
        <v>-368.11592999999999</v>
      </c>
    </row>
    <row r="1585" spans="2:3" x14ac:dyDescent="0.2">
      <c r="B1585" s="1">
        <v>-368.3974</v>
      </c>
      <c r="C1585" s="1">
        <v>-368.32758000000001</v>
      </c>
    </row>
    <row r="1586" spans="2:3" x14ac:dyDescent="0.2">
      <c r="B1586" s="1">
        <v>-368.80534</v>
      </c>
      <c r="C1586" s="1">
        <v>-368.56333000000001</v>
      </c>
    </row>
    <row r="1587" spans="2:3" x14ac:dyDescent="0.2">
      <c r="B1587" s="1">
        <v>-369.20361000000003</v>
      </c>
      <c r="C1587" s="1">
        <v>-368.79590000000002</v>
      </c>
    </row>
    <row r="1588" spans="2:3" x14ac:dyDescent="0.2">
      <c r="B1588" s="1">
        <v>-369.5127</v>
      </c>
      <c r="C1588" s="1">
        <v>-368.99741</v>
      </c>
    </row>
    <row r="1589" spans="2:3" x14ac:dyDescent="0.2">
      <c r="B1589" s="1">
        <v>-369.66919999999999</v>
      </c>
      <c r="C1589" s="1">
        <v>-369.14393000000001</v>
      </c>
    </row>
    <row r="1590" spans="2:3" x14ac:dyDescent="0.2">
      <c r="B1590" s="1">
        <v>-369.63961</v>
      </c>
      <c r="C1590" s="1">
        <v>-369.21949000000001</v>
      </c>
    </row>
    <row r="1591" spans="2:3" x14ac:dyDescent="0.2">
      <c r="B1591" s="1">
        <v>-369.42178999999999</v>
      </c>
      <c r="C1591" s="1">
        <v>-369.22316000000001</v>
      </c>
    </row>
    <row r="1592" spans="2:3" x14ac:dyDescent="0.2">
      <c r="B1592" s="1">
        <v>-369.04777000000001</v>
      </c>
      <c r="C1592" s="1">
        <v>-369.16430000000003</v>
      </c>
    </row>
    <row r="1593" spans="2:3" x14ac:dyDescent="0.2">
      <c r="B1593" s="1">
        <v>-368.57474999999999</v>
      </c>
      <c r="C1593" s="1">
        <v>-369.05840000000001</v>
      </c>
    </row>
    <row r="1594" spans="2:3" x14ac:dyDescent="0.2">
      <c r="B1594" s="1">
        <v>-368.07997999999998</v>
      </c>
      <c r="C1594" s="1">
        <v>-368.92232999999999</v>
      </c>
    </row>
    <row r="1595" spans="2:3" x14ac:dyDescent="0.2">
      <c r="B1595" s="1">
        <v>-367.64022</v>
      </c>
      <c r="C1595" s="1">
        <v>-368.77222999999998</v>
      </c>
    </row>
    <row r="1596" spans="2:3" x14ac:dyDescent="0.2">
      <c r="B1596" s="1">
        <v>-367.31880000000001</v>
      </c>
      <c r="C1596" s="1">
        <v>-368.62128999999999</v>
      </c>
    </row>
    <row r="1597" spans="2:3" x14ac:dyDescent="0.2">
      <c r="B1597" s="1">
        <v>-367.14798999999999</v>
      </c>
      <c r="C1597" s="1">
        <v>-368.47196000000002</v>
      </c>
    </row>
    <row r="1598" spans="2:3" x14ac:dyDescent="0.2">
      <c r="B1598" s="1">
        <v>-367.12813999999997</v>
      </c>
      <c r="C1598" s="1">
        <v>-368.31981000000002</v>
      </c>
    </row>
    <row r="1599" spans="2:3" x14ac:dyDescent="0.2">
      <c r="B1599" s="1">
        <v>-367.22669000000002</v>
      </c>
      <c r="C1599" s="1">
        <v>-368.16082</v>
      </c>
    </row>
    <row r="1600" spans="2:3" x14ac:dyDescent="0.2">
      <c r="B1600" s="1">
        <v>-367.39843000000002</v>
      </c>
      <c r="C1600" s="1">
        <v>-367.98973000000001</v>
      </c>
    </row>
    <row r="1601" spans="2:3" x14ac:dyDescent="0.2">
      <c r="B1601" s="1">
        <v>-367.59361000000001</v>
      </c>
      <c r="C1601" s="1">
        <v>-367.80971</v>
      </c>
    </row>
    <row r="1602" spans="2:3" x14ac:dyDescent="0.2">
      <c r="B1602" s="1">
        <v>-367.76504</v>
      </c>
      <c r="C1602" s="1">
        <v>-367.62993999999998</v>
      </c>
    </row>
    <row r="1603" spans="2:3" x14ac:dyDescent="0.2">
      <c r="B1603" s="1">
        <v>-367.87479999999999</v>
      </c>
      <c r="C1603" s="1">
        <v>-367.45778000000001</v>
      </c>
    </row>
    <row r="1604" spans="2:3" x14ac:dyDescent="0.2">
      <c r="B1604" s="1">
        <v>-367.89825000000002</v>
      </c>
      <c r="C1604" s="1">
        <v>-367.29888</v>
      </c>
    </row>
    <row r="1605" spans="2:3" x14ac:dyDescent="0.2">
      <c r="B1605" s="1">
        <v>-367.82382000000001</v>
      </c>
      <c r="C1605" s="1">
        <v>-367.15530999999999</v>
      </c>
    </row>
    <row r="1606" spans="2:3" x14ac:dyDescent="0.2">
      <c r="B1606" s="1">
        <v>-367.65481999999997</v>
      </c>
      <c r="C1606" s="1">
        <v>-367.02830999999998</v>
      </c>
    </row>
    <row r="1607" spans="2:3" x14ac:dyDescent="0.2">
      <c r="B1607" s="1">
        <v>-367.41287</v>
      </c>
      <c r="C1607" s="1">
        <v>-366.92095999999998</v>
      </c>
    </row>
    <row r="1608" spans="2:3" x14ac:dyDescent="0.2">
      <c r="B1608" s="1">
        <v>-367.13623999999999</v>
      </c>
      <c r="C1608" s="1">
        <v>-366.83744999999999</v>
      </c>
    </row>
    <row r="1609" spans="2:3" x14ac:dyDescent="0.2">
      <c r="B1609" s="1">
        <v>-366.87130000000002</v>
      </c>
      <c r="C1609" s="1">
        <v>-366.78307999999998</v>
      </c>
    </row>
    <row r="1610" spans="2:3" x14ac:dyDescent="0.2">
      <c r="B1610" s="1">
        <v>-366.65886</v>
      </c>
      <c r="C1610" s="1">
        <v>-366.75722000000002</v>
      </c>
    </row>
    <row r="1611" spans="2:3" x14ac:dyDescent="0.2">
      <c r="B1611" s="1">
        <v>-366.51506999999998</v>
      </c>
      <c r="C1611" s="1">
        <v>-366.75148999999999</v>
      </c>
    </row>
    <row r="1612" spans="2:3" x14ac:dyDescent="0.2">
      <c r="B1612" s="1">
        <v>-366.42353000000003</v>
      </c>
      <c r="C1612" s="1">
        <v>-366.75175999999999</v>
      </c>
    </row>
    <row r="1613" spans="2:3" x14ac:dyDescent="0.2">
      <c r="B1613" s="1">
        <v>-366.35037</v>
      </c>
      <c r="C1613" s="1">
        <v>-366.74578000000002</v>
      </c>
    </row>
    <row r="1614" spans="2:3" x14ac:dyDescent="0.2">
      <c r="B1614" s="1">
        <v>-366.25867</v>
      </c>
      <c r="C1614" s="1">
        <v>-366.73340000000002</v>
      </c>
    </row>
    <row r="1615" spans="2:3" x14ac:dyDescent="0.2">
      <c r="B1615" s="1">
        <v>-366.12392999999997</v>
      </c>
      <c r="C1615" s="1">
        <v>-366.72894000000002</v>
      </c>
    </row>
    <row r="1616" spans="2:3" x14ac:dyDescent="0.2">
      <c r="B1616" s="1">
        <v>-365.94240000000002</v>
      </c>
      <c r="C1616" s="1">
        <v>-366.75905</v>
      </c>
    </row>
    <row r="1617" spans="2:3" x14ac:dyDescent="0.2">
      <c r="B1617" s="1">
        <v>-365.73093</v>
      </c>
      <c r="C1617" s="1">
        <v>-366.84062999999998</v>
      </c>
    </row>
    <row r="1618" spans="2:3" x14ac:dyDescent="0.2">
      <c r="B1618" s="1">
        <v>-365.52649000000002</v>
      </c>
      <c r="C1618" s="1">
        <v>-366.95307000000003</v>
      </c>
    </row>
    <row r="1619" spans="2:3" x14ac:dyDescent="0.2">
      <c r="B1619" s="1">
        <v>-365.37722000000002</v>
      </c>
      <c r="C1619" s="1">
        <v>-367.05396999999999</v>
      </c>
    </row>
    <row r="1620" spans="2:3" x14ac:dyDescent="0.2">
      <c r="B1620" s="1">
        <v>-365.32384999999999</v>
      </c>
      <c r="C1620" s="1">
        <v>-367.11250999999999</v>
      </c>
    </row>
    <row r="1621" spans="2:3" x14ac:dyDescent="0.2">
      <c r="B1621" s="1">
        <v>-365.37329999999997</v>
      </c>
      <c r="C1621" s="1">
        <v>-367.12983000000003</v>
      </c>
    </row>
    <row r="1622" spans="2:3" x14ac:dyDescent="0.2">
      <c r="B1622" s="1">
        <v>-365.49268999999998</v>
      </c>
      <c r="C1622" s="1">
        <v>-367.13380000000001</v>
      </c>
    </row>
    <row r="1623" spans="2:3" x14ac:dyDescent="0.2">
      <c r="B1623" s="1">
        <v>-365.61579999999998</v>
      </c>
      <c r="C1623" s="1">
        <v>-367.14780000000002</v>
      </c>
    </row>
    <row r="1624" spans="2:3" x14ac:dyDescent="0.2">
      <c r="B1624" s="1">
        <v>-365.67140000000001</v>
      </c>
      <c r="C1624" s="1">
        <v>-367.17651000000001</v>
      </c>
    </row>
    <row r="1625" spans="2:3" x14ac:dyDescent="0.2">
      <c r="B1625" s="1">
        <v>-365.61106999999998</v>
      </c>
      <c r="C1625" s="1">
        <v>-367.21573000000001</v>
      </c>
    </row>
    <row r="1626" spans="2:3" x14ac:dyDescent="0.2">
      <c r="B1626" s="1">
        <v>-365.43234000000001</v>
      </c>
      <c r="C1626" s="1">
        <v>-367.25859000000003</v>
      </c>
    </row>
    <row r="1627" spans="2:3" x14ac:dyDescent="0.2">
      <c r="B1627" s="1">
        <v>-365.16984000000002</v>
      </c>
      <c r="C1627" s="1">
        <v>-367.30732</v>
      </c>
    </row>
    <row r="1628" spans="2:3" x14ac:dyDescent="0.2">
      <c r="B1628" s="1">
        <v>-364.88571000000002</v>
      </c>
      <c r="C1628" s="1">
        <v>-367.36604</v>
      </c>
    </row>
    <row r="1629" spans="2:3" x14ac:dyDescent="0.2">
      <c r="B1629" s="1">
        <v>-364.64515</v>
      </c>
      <c r="C1629" s="1">
        <v>-367.43346000000003</v>
      </c>
    </row>
    <row r="1630" spans="2:3" x14ac:dyDescent="0.2">
      <c r="B1630" s="1">
        <v>-364.49865999999997</v>
      </c>
      <c r="C1630" s="1">
        <v>-367.50182000000001</v>
      </c>
    </row>
    <row r="1631" spans="2:3" x14ac:dyDescent="0.2">
      <c r="B1631" s="1">
        <v>-364.46604000000002</v>
      </c>
      <c r="C1631" s="1">
        <v>-367.56342999999998</v>
      </c>
    </row>
    <row r="1632" spans="2:3" x14ac:dyDescent="0.2">
      <c r="B1632" s="1">
        <v>-364.53908000000001</v>
      </c>
      <c r="C1632" s="1">
        <v>-367.61058000000003</v>
      </c>
    </row>
    <row r="1633" spans="2:3" x14ac:dyDescent="0.2">
      <c r="B1633" s="1">
        <v>-364.69671</v>
      </c>
      <c r="C1633" s="1">
        <v>-367.63583</v>
      </c>
    </row>
    <row r="1634" spans="2:3" x14ac:dyDescent="0.2">
      <c r="B1634" s="1">
        <v>-364.91185000000002</v>
      </c>
      <c r="C1634" s="1">
        <v>-367.62696</v>
      </c>
    </row>
    <row r="1635" spans="2:3" x14ac:dyDescent="0.2">
      <c r="B1635" s="1">
        <v>-365.16505999999998</v>
      </c>
      <c r="C1635" s="1">
        <v>-367.57191</v>
      </c>
    </row>
    <row r="1636" spans="2:3" x14ac:dyDescent="0.2">
      <c r="B1636" s="1">
        <v>-365.44610999999998</v>
      </c>
      <c r="C1636" s="1">
        <v>-367.46555000000001</v>
      </c>
    </row>
    <row r="1637" spans="2:3" x14ac:dyDescent="0.2">
      <c r="B1637" s="1">
        <v>-365.75234999999998</v>
      </c>
      <c r="C1637" s="1">
        <v>-367.31891999999999</v>
      </c>
    </row>
    <row r="1638" spans="2:3" x14ac:dyDescent="0.2">
      <c r="B1638" s="1">
        <v>-366.08256</v>
      </c>
      <c r="C1638" s="1">
        <v>-367.15386999999998</v>
      </c>
    </row>
    <row r="1639" spans="2:3" x14ac:dyDescent="0.2">
      <c r="B1639" s="1">
        <v>-366.43328000000002</v>
      </c>
      <c r="C1639" s="1">
        <v>-366.99721</v>
      </c>
    </row>
    <row r="1640" spans="2:3" x14ac:dyDescent="0.2">
      <c r="B1640" s="1">
        <v>-366.79295999999999</v>
      </c>
      <c r="C1640" s="1">
        <v>-366.87445000000002</v>
      </c>
    </row>
    <row r="1641" spans="2:3" x14ac:dyDescent="0.2">
      <c r="B1641" s="1">
        <v>-367.15323000000001</v>
      </c>
      <c r="C1641" s="1">
        <v>-366.80223000000001</v>
      </c>
    </row>
    <row r="1642" spans="2:3" x14ac:dyDescent="0.2">
      <c r="B1642" s="1">
        <v>-367.50409000000002</v>
      </c>
      <c r="C1642" s="1">
        <v>-366.78613999999999</v>
      </c>
    </row>
    <row r="1643" spans="2:3" x14ac:dyDescent="0.2">
      <c r="B1643" s="1">
        <v>-367.83897999999999</v>
      </c>
      <c r="C1643" s="1">
        <v>-366.82846000000001</v>
      </c>
    </row>
    <row r="1644" spans="2:3" x14ac:dyDescent="0.2">
      <c r="B1644" s="1">
        <v>-368.14904000000001</v>
      </c>
      <c r="C1644" s="1">
        <v>-366.93259</v>
      </c>
    </row>
    <row r="1645" spans="2:3" x14ac:dyDescent="0.2">
      <c r="B1645" s="1">
        <v>-368.43194999999997</v>
      </c>
      <c r="C1645" s="1">
        <v>-367.09757000000002</v>
      </c>
    </row>
    <row r="1646" spans="2:3" x14ac:dyDescent="0.2">
      <c r="B1646" s="1">
        <v>-368.68754999999999</v>
      </c>
      <c r="C1646" s="1">
        <v>-367.31297999999998</v>
      </c>
    </row>
    <row r="1647" spans="2:3" x14ac:dyDescent="0.2">
      <c r="B1647" s="1">
        <v>-368.91572000000002</v>
      </c>
      <c r="C1647" s="1">
        <v>-367.55685</v>
      </c>
    </row>
    <row r="1648" spans="2:3" x14ac:dyDescent="0.2">
      <c r="B1648" s="1">
        <v>-369.11496</v>
      </c>
      <c r="C1648" s="1">
        <v>-367.79955000000001</v>
      </c>
    </row>
    <row r="1649" spans="2:3" x14ac:dyDescent="0.2">
      <c r="B1649" s="1">
        <v>-369.28120999999999</v>
      </c>
      <c r="C1649" s="1">
        <v>-368.01307000000003</v>
      </c>
    </row>
    <row r="1650" spans="2:3" x14ac:dyDescent="0.2">
      <c r="B1650" s="1">
        <v>-369.40366</v>
      </c>
      <c r="C1650" s="1">
        <v>-368.17198000000002</v>
      </c>
    </row>
    <row r="1651" spans="2:3" x14ac:dyDescent="0.2">
      <c r="B1651" s="1">
        <v>-369.47098</v>
      </c>
      <c r="C1651" s="1">
        <v>-368.26576</v>
      </c>
    </row>
    <row r="1652" spans="2:3" x14ac:dyDescent="0.2">
      <c r="B1652" s="1">
        <v>-369.47134</v>
      </c>
      <c r="C1652" s="1">
        <v>-368.29066</v>
      </c>
    </row>
    <row r="1653" spans="2:3" x14ac:dyDescent="0.2">
      <c r="B1653" s="1">
        <v>-369.39715999999999</v>
      </c>
      <c r="C1653" s="1">
        <v>-368.24572999999998</v>
      </c>
    </row>
    <row r="1654" spans="2:3" x14ac:dyDescent="0.2">
      <c r="B1654" s="1">
        <v>-369.25076999999999</v>
      </c>
      <c r="C1654" s="1">
        <v>-368.13753000000003</v>
      </c>
    </row>
    <row r="1655" spans="2:3" x14ac:dyDescent="0.2">
      <c r="B1655" s="1">
        <v>-369.04584999999997</v>
      </c>
      <c r="C1655" s="1">
        <v>-367.97775000000001</v>
      </c>
    </row>
    <row r="1656" spans="2:3" x14ac:dyDescent="0.2">
      <c r="B1656" s="1">
        <v>-368.81160999999997</v>
      </c>
      <c r="C1656" s="1">
        <v>-367.78372000000002</v>
      </c>
    </row>
    <row r="1657" spans="2:3" x14ac:dyDescent="0.2">
      <c r="B1657" s="1">
        <v>-368.59145999999998</v>
      </c>
      <c r="C1657" s="1">
        <v>-367.58436999999998</v>
      </c>
    </row>
    <row r="1658" spans="2:3" x14ac:dyDescent="0.2">
      <c r="B1658" s="1">
        <v>-368.43705</v>
      </c>
      <c r="C1658" s="1">
        <v>-367.41313000000002</v>
      </c>
    </row>
    <row r="1659" spans="2:3" x14ac:dyDescent="0.2">
      <c r="B1659" s="1">
        <v>-368.39623999999998</v>
      </c>
      <c r="C1659" s="1">
        <v>-367.29808000000003</v>
      </c>
    </row>
    <row r="1660" spans="2:3" x14ac:dyDescent="0.2">
      <c r="B1660" s="1">
        <v>-368.49916999999999</v>
      </c>
      <c r="C1660" s="1">
        <v>-367.25290999999999</v>
      </c>
    </row>
    <row r="1661" spans="2:3" x14ac:dyDescent="0.2">
      <c r="B1661" s="1">
        <v>-368.74223999999998</v>
      </c>
      <c r="C1661" s="1">
        <v>-367.26898</v>
      </c>
    </row>
    <row r="1662" spans="2:3" x14ac:dyDescent="0.2">
      <c r="B1662" s="1">
        <v>-369.09098</v>
      </c>
      <c r="C1662" s="1">
        <v>-367.31932999999998</v>
      </c>
    </row>
    <row r="1663" spans="2:3" x14ac:dyDescent="0.2">
      <c r="B1663" s="1">
        <v>-369.48700000000002</v>
      </c>
      <c r="C1663" s="1">
        <v>-367.36421000000001</v>
      </c>
    </row>
    <row r="1664" spans="2:3" x14ac:dyDescent="0.2">
      <c r="B1664" s="1">
        <v>-369.86862000000002</v>
      </c>
      <c r="C1664" s="1">
        <v>-367.37281999999999</v>
      </c>
    </row>
    <row r="1665" spans="2:3" x14ac:dyDescent="0.2">
      <c r="B1665" s="1">
        <v>-370.18025999999998</v>
      </c>
      <c r="C1665" s="1">
        <v>-367.33001000000002</v>
      </c>
    </row>
    <row r="1666" spans="2:3" x14ac:dyDescent="0.2">
      <c r="B1666" s="1">
        <v>-370.38463000000002</v>
      </c>
      <c r="C1666" s="1">
        <v>-367.23784000000001</v>
      </c>
    </row>
    <row r="1667" spans="2:3" x14ac:dyDescent="0.2">
      <c r="B1667" s="1">
        <v>-370.46456000000001</v>
      </c>
      <c r="C1667" s="1">
        <v>-367.11372</v>
      </c>
    </row>
    <row r="1668" spans="2:3" x14ac:dyDescent="0.2">
      <c r="B1668" s="1">
        <v>-370.42723999999998</v>
      </c>
      <c r="C1668" s="1">
        <v>-366.97935999999999</v>
      </c>
    </row>
    <row r="1669" spans="2:3" x14ac:dyDescent="0.2">
      <c r="B1669" s="1">
        <v>-370.30466999999999</v>
      </c>
      <c r="C1669" s="1">
        <v>-366.85271999999998</v>
      </c>
    </row>
    <row r="1670" spans="2:3" x14ac:dyDescent="0.2">
      <c r="B1670" s="1">
        <v>-370.14147000000003</v>
      </c>
      <c r="C1670" s="1">
        <v>-366.74153999999999</v>
      </c>
    </row>
    <row r="1671" spans="2:3" x14ac:dyDescent="0.2">
      <c r="B1671" s="1">
        <v>-369.98304000000002</v>
      </c>
      <c r="C1671" s="1">
        <v>-366.64607000000001</v>
      </c>
    </row>
    <row r="1672" spans="2:3" x14ac:dyDescent="0.2">
      <c r="B1672" s="1">
        <v>-369.86986999999999</v>
      </c>
      <c r="C1672" s="1">
        <v>-366.55817999999999</v>
      </c>
    </row>
    <row r="1673" spans="2:3" x14ac:dyDescent="0.2">
      <c r="B1673" s="1">
        <v>-369.82380000000001</v>
      </c>
      <c r="C1673" s="1">
        <v>-366.46647000000002</v>
      </c>
    </row>
    <row r="1674" spans="2:3" x14ac:dyDescent="0.2">
      <c r="B1674" s="1">
        <v>-369.83818000000002</v>
      </c>
      <c r="C1674" s="1">
        <v>-366.36131</v>
      </c>
    </row>
    <row r="1675" spans="2:3" x14ac:dyDescent="0.2">
      <c r="B1675" s="1">
        <v>-369.89246000000003</v>
      </c>
      <c r="C1675" s="1">
        <v>-366.23469999999998</v>
      </c>
    </row>
    <row r="1676" spans="2:3" x14ac:dyDescent="0.2">
      <c r="B1676" s="1">
        <v>-369.95929999999998</v>
      </c>
      <c r="C1676" s="1">
        <v>-366.08598999999998</v>
      </c>
    </row>
    <row r="1677" spans="2:3" x14ac:dyDescent="0.2">
      <c r="B1677" s="1">
        <v>-370.01893999999999</v>
      </c>
      <c r="C1677" s="1">
        <v>-365.92487999999997</v>
      </c>
    </row>
    <row r="1678" spans="2:3" x14ac:dyDescent="0.2">
      <c r="B1678" s="1">
        <v>-370.06396999999998</v>
      </c>
      <c r="C1678" s="1">
        <v>-365.77024999999998</v>
      </c>
    </row>
    <row r="1679" spans="2:3" x14ac:dyDescent="0.2">
      <c r="B1679" s="1">
        <v>-370.08792</v>
      </c>
      <c r="C1679" s="1">
        <v>-365.64103999999998</v>
      </c>
    </row>
    <row r="1680" spans="2:3" x14ac:dyDescent="0.2">
      <c r="B1680" s="1">
        <v>-370.08188000000001</v>
      </c>
      <c r="C1680" s="1">
        <v>-365.54658000000001</v>
      </c>
    </row>
    <row r="1681" spans="2:3" x14ac:dyDescent="0.2">
      <c r="B1681" s="1">
        <v>-370.04122999999998</v>
      </c>
      <c r="C1681" s="1">
        <v>-365.48021</v>
      </c>
    </row>
    <row r="1682" spans="2:3" x14ac:dyDescent="0.2">
      <c r="B1682" s="1">
        <v>-369.98106000000001</v>
      </c>
      <c r="C1682" s="1">
        <v>-365.42101000000002</v>
      </c>
    </row>
    <row r="1683" spans="2:3" x14ac:dyDescent="0.2">
      <c r="B1683" s="1">
        <v>-369.93247000000002</v>
      </c>
      <c r="C1683" s="1">
        <v>-365.34215999999998</v>
      </c>
    </row>
    <row r="1684" spans="2:3" x14ac:dyDescent="0.2">
      <c r="B1684" s="1">
        <v>-369.92804999999998</v>
      </c>
      <c r="C1684" s="1">
        <v>-365.22336000000001</v>
      </c>
    </row>
    <row r="1685" spans="2:3" x14ac:dyDescent="0.2">
      <c r="B1685" s="1">
        <v>-369.98423000000003</v>
      </c>
      <c r="C1685" s="1">
        <v>-365.05887999999999</v>
      </c>
    </row>
    <row r="1686" spans="2:3" x14ac:dyDescent="0.2">
      <c r="B1686" s="1">
        <v>-370.09278999999998</v>
      </c>
      <c r="C1686" s="1">
        <v>-364.85775000000001</v>
      </c>
    </row>
    <row r="1687" spans="2:3" x14ac:dyDescent="0.2">
      <c r="B1687" s="1">
        <v>-370.22487000000001</v>
      </c>
      <c r="C1687" s="1">
        <v>-364.64298000000002</v>
      </c>
    </row>
    <row r="1688" spans="2:3" x14ac:dyDescent="0.2">
      <c r="B1688" s="1">
        <v>-370.34697999999997</v>
      </c>
      <c r="C1688" s="1">
        <v>-364.44056</v>
      </c>
    </row>
    <row r="1689" spans="2:3" x14ac:dyDescent="0.2">
      <c r="B1689" s="1">
        <v>-370.44078000000002</v>
      </c>
      <c r="C1689" s="1">
        <v>-364.27238999999997</v>
      </c>
    </row>
    <row r="1690" spans="2:3" x14ac:dyDescent="0.2">
      <c r="B1690" s="1">
        <v>-370.50137999999998</v>
      </c>
      <c r="C1690" s="1">
        <v>-364.14821999999998</v>
      </c>
    </row>
    <row r="1691" spans="2:3" x14ac:dyDescent="0.2">
      <c r="B1691" s="1">
        <v>-370.53555</v>
      </c>
      <c r="C1691" s="1">
        <v>-364.06247000000002</v>
      </c>
    </row>
    <row r="1692" spans="2:3" x14ac:dyDescent="0.2">
      <c r="B1692" s="1">
        <v>-370.5523</v>
      </c>
      <c r="C1692" s="1">
        <v>-364.00736999999998</v>
      </c>
    </row>
    <row r="1693" spans="2:3" x14ac:dyDescent="0.2">
      <c r="B1693" s="1">
        <v>-370.56006000000002</v>
      </c>
      <c r="C1693" s="1">
        <v>-363.97834999999998</v>
      </c>
    </row>
    <row r="1694" spans="2:3" x14ac:dyDescent="0.2">
      <c r="B1694" s="1">
        <v>-370.56466999999998</v>
      </c>
      <c r="C1694" s="1">
        <v>-363.98475000000002</v>
      </c>
    </row>
    <row r="1695" spans="2:3" x14ac:dyDescent="0.2">
      <c r="B1695" s="1">
        <v>-370.57159000000001</v>
      </c>
      <c r="C1695" s="1">
        <v>-364.04579999999999</v>
      </c>
    </row>
    <row r="1696" spans="2:3" x14ac:dyDescent="0.2">
      <c r="B1696" s="1">
        <v>-370.58607000000001</v>
      </c>
      <c r="C1696" s="1">
        <v>-364.18060000000003</v>
      </c>
    </row>
    <row r="1697" spans="2:3" x14ac:dyDescent="0.2">
      <c r="B1697" s="1">
        <v>-370.61176</v>
      </c>
      <c r="C1697" s="1">
        <v>-364.39406000000002</v>
      </c>
    </row>
    <row r="1698" spans="2:3" x14ac:dyDescent="0.2">
      <c r="B1698" s="1">
        <v>-370.64834999999999</v>
      </c>
      <c r="C1698" s="1">
        <v>-364.66955999999999</v>
      </c>
    </row>
    <row r="1699" spans="2:3" x14ac:dyDescent="0.2">
      <c r="B1699" s="1">
        <v>-370.69031999999999</v>
      </c>
      <c r="C1699" s="1">
        <v>-364.97564</v>
      </c>
    </row>
    <row r="1700" spans="2:3" x14ac:dyDescent="0.2">
      <c r="B1700" s="1">
        <v>-370.72224</v>
      </c>
      <c r="C1700" s="1">
        <v>-365.28046999999998</v>
      </c>
    </row>
    <row r="1701" spans="2:3" x14ac:dyDescent="0.2">
      <c r="B1701" s="1">
        <v>-370.72145</v>
      </c>
      <c r="C1701" s="1">
        <v>-365.55527999999998</v>
      </c>
    </row>
    <row r="1702" spans="2:3" x14ac:dyDescent="0.2">
      <c r="B1702" s="1">
        <v>-370.66532000000001</v>
      </c>
      <c r="C1702" s="1">
        <v>-365.77573000000001</v>
      </c>
    </row>
    <row r="1703" spans="2:3" x14ac:dyDescent="0.2">
      <c r="B1703" s="1">
        <v>-370.54005000000001</v>
      </c>
      <c r="C1703" s="1">
        <v>-365.92361</v>
      </c>
    </row>
    <row r="1704" spans="2:3" x14ac:dyDescent="0.2">
      <c r="B1704" s="1">
        <v>-370.34564</v>
      </c>
      <c r="C1704" s="1">
        <v>-365.98793999999998</v>
      </c>
    </row>
    <row r="1705" spans="2:3" x14ac:dyDescent="0.2">
      <c r="B1705" s="1">
        <v>-370.10120999999998</v>
      </c>
      <c r="C1705" s="1">
        <v>-365.97111999999998</v>
      </c>
    </row>
    <row r="1706" spans="2:3" x14ac:dyDescent="0.2">
      <c r="B1706" s="1">
        <v>-369.84548999999998</v>
      </c>
      <c r="C1706" s="1">
        <v>-365.90278000000001</v>
      </c>
    </row>
    <row r="1707" spans="2:3" x14ac:dyDescent="0.2">
      <c r="B1707" s="1">
        <v>-369.62013999999999</v>
      </c>
      <c r="C1707" s="1">
        <v>-365.84163999999998</v>
      </c>
    </row>
    <row r="1708" spans="2:3" x14ac:dyDescent="0.2">
      <c r="B1708" s="1">
        <v>-369.45638000000002</v>
      </c>
      <c r="C1708" s="1">
        <v>-365.85059000000001</v>
      </c>
    </row>
    <row r="1709" spans="2:3" x14ac:dyDescent="0.2">
      <c r="B1709" s="1">
        <v>-369.35757999999998</v>
      </c>
      <c r="C1709" s="1">
        <v>-365.95093000000003</v>
      </c>
    </row>
    <row r="1710" spans="2:3" x14ac:dyDescent="0.2">
      <c r="B1710" s="1">
        <v>-369.30763999999999</v>
      </c>
      <c r="C1710" s="1">
        <v>-366.11761000000001</v>
      </c>
    </row>
    <row r="1711" spans="2:3" x14ac:dyDescent="0.2">
      <c r="B1711" s="1">
        <v>-369.27992</v>
      </c>
      <c r="C1711" s="1">
        <v>-366.30536000000001</v>
      </c>
    </row>
    <row r="1712" spans="2:3" x14ac:dyDescent="0.2">
      <c r="B1712" s="1">
        <v>-369.25691</v>
      </c>
      <c r="C1712" s="1">
        <v>-366.48406999999997</v>
      </c>
    </row>
    <row r="1713" spans="2:3" x14ac:dyDescent="0.2">
      <c r="B1713" s="1">
        <v>-369.24257999999998</v>
      </c>
      <c r="C1713" s="1">
        <v>-366.65044</v>
      </c>
    </row>
    <row r="1714" spans="2:3" x14ac:dyDescent="0.2">
      <c r="B1714" s="1">
        <v>-369.25664999999998</v>
      </c>
      <c r="C1714" s="1">
        <v>-366.82749000000001</v>
      </c>
    </row>
    <row r="1715" spans="2:3" x14ac:dyDescent="0.2">
      <c r="B1715" s="1">
        <v>-369.32089000000002</v>
      </c>
      <c r="C1715" s="1">
        <v>-367.04505</v>
      </c>
    </row>
    <row r="1716" spans="2:3" x14ac:dyDescent="0.2">
      <c r="B1716" s="1">
        <v>-369.44330000000002</v>
      </c>
      <c r="C1716" s="1">
        <v>-367.32925</v>
      </c>
    </row>
    <row r="1717" spans="2:3" x14ac:dyDescent="0.2">
      <c r="B1717" s="1">
        <v>-369.61455000000001</v>
      </c>
      <c r="C1717" s="1">
        <v>-367.69143000000003</v>
      </c>
    </row>
    <row r="1718" spans="2:3" x14ac:dyDescent="0.2">
      <c r="B1718" s="1">
        <v>-369.81171999999998</v>
      </c>
      <c r="C1718" s="1">
        <v>-368.11516</v>
      </c>
    </row>
    <row r="1719" spans="2:3" x14ac:dyDescent="0.2">
      <c r="B1719" s="1">
        <v>-370.00004000000001</v>
      </c>
      <c r="C1719" s="1">
        <v>-368.55889000000002</v>
      </c>
    </row>
    <row r="1720" spans="2:3" x14ac:dyDescent="0.2">
      <c r="B1720" s="1">
        <v>-370.14659</v>
      </c>
      <c r="C1720" s="1">
        <v>-368.97084999999998</v>
      </c>
    </row>
    <row r="1721" spans="2:3" x14ac:dyDescent="0.2">
      <c r="B1721" s="1">
        <v>-370.23052999999999</v>
      </c>
      <c r="C1721" s="1">
        <v>-369.31441999999998</v>
      </c>
    </row>
    <row r="1722" spans="2:3" x14ac:dyDescent="0.2">
      <c r="B1722" s="1">
        <v>-370.23926</v>
      </c>
      <c r="C1722" s="1">
        <v>-369.57587999999998</v>
      </c>
    </row>
    <row r="1723" spans="2:3" x14ac:dyDescent="0.2">
      <c r="B1723" s="1">
        <v>-370.17311000000001</v>
      </c>
      <c r="C1723" s="1">
        <v>-369.76846999999998</v>
      </c>
    </row>
    <row r="1724" spans="2:3" x14ac:dyDescent="0.2">
      <c r="B1724" s="1">
        <v>-370.04856000000001</v>
      </c>
      <c r="C1724" s="1">
        <v>-369.92075</v>
      </c>
    </row>
    <row r="1725" spans="2:3" x14ac:dyDescent="0.2">
      <c r="B1725" s="1">
        <v>-369.89245</v>
      </c>
      <c r="C1725" s="1">
        <v>-370.06299000000001</v>
      </c>
    </row>
    <row r="1726" spans="2:3" x14ac:dyDescent="0.2">
      <c r="B1726" s="1">
        <v>-369.73759000000001</v>
      </c>
      <c r="C1726" s="1">
        <v>-370.21337999999997</v>
      </c>
    </row>
    <row r="1727" spans="2:3" x14ac:dyDescent="0.2">
      <c r="B1727" s="1">
        <v>-369.61421999999999</v>
      </c>
      <c r="C1727" s="1">
        <v>-370.37464999999997</v>
      </c>
    </row>
    <row r="1728" spans="2:3" x14ac:dyDescent="0.2">
      <c r="B1728" s="1">
        <v>-369.54473999999999</v>
      </c>
      <c r="C1728" s="1">
        <v>-370.53336999999999</v>
      </c>
    </row>
    <row r="1729" spans="2:3" x14ac:dyDescent="0.2">
      <c r="B1729" s="1">
        <v>-369.53980999999999</v>
      </c>
      <c r="C1729" s="1">
        <v>-370.66511000000003</v>
      </c>
    </row>
    <row r="1730" spans="2:3" x14ac:dyDescent="0.2">
      <c r="B1730" s="1">
        <v>-369.60208</v>
      </c>
      <c r="C1730" s="1">
        <v>-370.75236000000001</v>
      </c>
    </row>
    <row r="1731" spans="2:3" x14ac:dyDescent="0.2">
      <c r="B1731" s="1">
        <v>-369.72868999999997</v>
      </c>
      <c r="C1731" s="1">
        <v>-370.78728000000001</v>
      </c>
    </row>
    <row r="1732" spans="2:3" x14ac:dyDescent="0.2">
      <c r="B1732" s="1">
        <v>-369.91505999999998</v>
      </c>
      <c r="C1732" s="1">
        <v>-370.78100999999998</v>
      </c>
    </row>
    <row r="1733" spans="2:3" x14ac:dyDescent="0.2">
      <c r="B1733" s="1">
        <v>-370.15582000000001</v>
      </c>
      <c r="C1733" s="1">
        <v>-370.74700999999999</v>
      </c>
    </row>
    <row r="1734" spans="2:3" x14ac:dyDescent="0.2">
      <c r="B1734" s="1">
        <v>-370.44053000000002</v>
      </c>
      <c r="C1734" s="1">
        <v>-370.68725000000001</v>
      </c>
    </row>
    <row r="1735" spans="2:3" x14ac:dyDescent="0.2">
      <c r="B1735" s="1">
        <v>-370.75267000000002</v>
      </c>
      <c r="C1735" s="1">
        <v>-370.59244000000001</v>
      </c>
    </row>
    <row r="1736" spans="2:3" x14ac:dyDescent="0.2">
      <c r="B1736" s="1">
        <v>-371.06778000000003</v>
      </c>
      <c r="C1736" s="1">
        <v>-370.45195000000001</v>
      </c>
    </row>
    <row r="1737" spans="2:3" x14ac:dyDescent="0.2">
      <c r="B1737" s="1">
        <v>-371.35419999999999</v>
      </c>
      <c r="C1737" s="1">
        <v>-370.26920000000001</v>
      </c>
    </row>
    <row r="1738" spans="2:3" x14ac:dyDescent="0.2">
      <c r="B1738" s="1">
        <v>-371.58078999999998</v>
      </c>
      <c r="C1738" s="1">
        <v>-370.05889999999999</v>
      </c>
    </row>
    <row r="1739" spans="2:3" x14ac:dyDescent="0.2">
      <c r="B1739" s="1">
        <v>-371.72370999999998</v>
      </c>
      <c r="C1739" s="1">
        <v>-369.84258999999997</v>
      </c>
    </row>
    <row r="1740" spans="2:3" x14ac:dyDescent="0.2">
      <c r="B1740" s="1">
        <v>-371.77240999999998</v>
      </c>
      <c r="C1740" s="1">
        <v>-369.64022999999997</v>
      </c>
    </row>
    <row r="1741" spans="2:3" x14ac:dyDescent="0.2">
      <c r="B1741" s="1">
        <v>-371.74076000000002</v>
      </c>
      <c r="C1741" s="1">
        <v>-369.46517999999998</v>
      </c>
    </row>
    <row r="1742" spans="2:3" x14ac:dyDescent="0.2">
      <c r="B1742" s="1">
        <v>-371.65974</v>
      </c>
      <c r="C1742" s="1">
        <v>-369.31421999999998</v>
      </c>
    </row>
    <row r="1743" spans="2:3" x14ac:dyDescent="0.2">
      <c r="B1743" s="1">
        <v>-371.56794000000002</v>
      </c>
      <c r="C1743" s="1">
        <v>-369.17746</v>
      </c>
    </row>
    <row r="1744" spans="2:3" x14ac:dyDescent="0.2">
      <c r="B1744" s="1">
        <v>-371.49981000000002</v>
      </c>
      <c r="C1744" s="1">
        <v>-369.04315000000003</v>
      </c>
    </row>
    <row r="1745" spans="2:3" x14ac:dyDescent="0.2">
      <c r="B1745" s="1">
        <v>-371.46974</v>
      </c>
      <c r="C1745" s="1">
        <v>-368.90141</v>
      </c>
    </row>
    <row r="1746" spans="2:3" x14ac:dyDescent="0.2">
      <c r="B1746" s="1">
        <v>-371.46523999999999</v>
      </c>
      <c r="C1746" s="1">
        <v>-368.75234</v>
      </c>
    </row>
    <row r="1747" spans="2:3" x14ac:dyDescent="0.2">
      <c r="B1747" s="1">
        <v>-371.45647000000002</v>
      </c>
      <c r="C1747" s="1">
        <v>-368.6112</v>
      </c>
    </row>
    <row r="1748" spans="2:3" x14ac:dyDescent="0.2">
      <c r="B1748" s="1">
        <v>-371.41138000000001</v>
      </c>
      <c r="C1748" s="1">
        <v>-368.49741999999998</v>
      </c>
    </row>
    <row r="1749" spans="2:3" x14ac:dyDescent="0.2">
      <c r="B1749" s="1">
        <v>-371.30198999999999</v>
      </c>
      <c r="C1749" s="1">
        <v>-368.42993999999999</v>
      </c>
    </row>
    <row r="1750" spans="2:3" x14ac:dyDescent="0.2">
      <c r="B1750" s="1">
        <v>-371.12216999999998</v>
      </c>
      <c r="C1750" s="1">
        <v>-368.41813999999999</v>
      </c>
    </row>
    <row r="1751" spans="2:3" x14ac:dyDescent="0.2">
      <c r="B1751" s="1">
        <v>-370.88303000000002</v>
      </c>
      <c r="C1751" s="1">
        <v>-368.46382999999997</v>
      </c>
    </row>
    <row r="1752" spans="2:3" x14ac:dyDescent="0.2">
      <c r="B1752" s="1">
        <v>-370.60932000000003</v>
      </c>
      <c r="C1752" s="1">
        <v>-368.56180000000001</v>
      </c>
    </row>
    <row r="1753" spans="2:3" x14ac:dyDescent="0.2">
      <c r="B1753" s="1">
        <v>-370.33062999999999</v>
      </c>
      <c r="C1753" s="1">
        <v>-368.70470999999998</v>
      </c>
    </row>
    <row r="1754" spans="2:3" x14ac:dyDescent="0.2">
      <c r="B1754" s="1">
        <v>-370.06873000000002</v>
      </c>
      <c r="C1754" s="1">
        <v>-368.88708000000003</v>
      </c>
    </row>
    <row r="1755" spans="2:3" x14ac:dyDescent="0.2">
      <c r="B1755" s="1">
        <v>-369.83548000000002</v>
      </c>
      <c r="C1755" s="1">
        <v>-369.09046999999998</v>
      </c>
    </row>
    <row r="1756" spans="2:3" x14ac:dyDescent="0.2">
      <c r="B1756" s="1">
        <v>-369.62984999999998</v>
      </c>
      <c r="C1756" s="1">
        <v>-369.29088000000002</v>
      </c>
    </row>
    <row r="1757" spans="2:3" x14ac:dyDescent="0.2">
      <c r="B1757" s="1">
        <v>-369.44423999999998</v>
      </c>
      <c r="C1757" s="1">
        <v>-369.46193</v>
      </c>
    </row>
    <row r="1758" spans="2:3" x14ac:dyDescent="0.2">
      <c r="B1758" s="1">
        <v>-369.27001999999999</v>
      </c>
      <c r="C1758" s="1">
        <v>-369.57456999999999</v>
      </c>
    </row>
    <row r="1759" spans="2:3" x14ac:dyDescent="0.2">
      <c r="B1759" s="1">
        <v>-369.10516999999999</v>
      </c>
      <c r="C1759" s="1">
        <v>-369.60077000000001</v>
      </c>
    </row>
    <row r="1760" spans="2:3" x14ac:dyDescent="0.2">
      <c r="B1760" s="1">
        <v>-368.95182999999997</v>
      </c>
      <c r="C1760" s="1">
        <v>-369.51979</v>
      </c>
    </row>
    <row r="1761" spans="2:3" x14ac:dyDescent="0.2">
      <c r="B1761" s="1">
        <v>-368.81526000000002</v>
      </c>
      <c r="C1761" s="1">
        <v>-369.32177999999999</v>
      </c>
    </row>
    <row r="1762" spans="2:3" x14ac:dyDescent="0.2">
      <c r="B1762" s="1">
        <v>-368.70352000000003</v>
      </c>
      <c r="C1762" s="1">
        <v>-369.01749999999998</v>
      </c>
    </row>
    <row r="1763" spans="2:3" x14ac:dyDescent="0.2">
      <c r="B1763" s="1">
        <v>-368.62421000000001</v>
      </c>
      <c r="C1763" s="1">
        <v>-368.64262000000002</v>
      </c>
    </row>
    <row r="1764" spans="2:3" x14ac:dyDescent="0.2">
      <c r="B1764" s="1">
        <v>-368.58467000000002</v>
      </c>
      <c r="C1764" s="1">
        <v>-368.25510000000003</v>
      </c>
    </row>
    <row r="1765" spans="2:3" x14ac:dyDescent="0.2">
      <c r="B1765" s="1">
        <v>-368.58911999999998</v>
      </c>
      <c r="C1765" s="1">
        <v>-367.92077999999998</v>
      </c>
    </row>
    <row r="1766" spans="2:3" x14ac:dyDescent="0.2">
      <c r="B1766" s="1">
        <v>-368.63706000000002</v>
      </c>
      <c r="C1766" s="1">
        <v>-367.69322</v>
      </c>
    </row>
    <row r="1767" spans="2:3" x14ac:dyDescent="0.2">
      <c r="B1767" s="1">
        <v>-368.72284000000002</v>
      </c>
      <c r="C1767" s="1">
        <v>-367.59298000000001</v>
      </c>
    </row>
    <row r="1768" spans="2:3" x14ac:dyDescent="0.2">
      <c r="B1768" s="1">
        <v>-368.83215000000001</v>
      </c>
      <c r="C1768" s="1">
        <v>-367.60185999999999</v>
      </c>
    </row>
    <row r="1769" spans="2:3" x14ac:dyDescent="0.2">
      <c r="B1769" s="1">
        <v>-368.94774999999998</v>
      </c>
      <c r="C1769" s="1">
        <v>-367.67543999999998</v>
      </c>
    </row>
    <row r="1770" spans="2:3" x14ac:dyDescent="0.2">
      <c r="B1770" s="1">
        <v>-369.05228</v>
      </c>
      <c r="C1770" s="1">
        <v>-367.76067999999998</v>
      </c>
    </row>
    <row r="1771" spans="2:3" x14ac:dyDescent="0.2">
      <c r="B1771" s="1">
        <v>-369.13839999999999</v>
      </c>
      <c r="C1771" s="1">
        <v>-367.80962</v>
      </c>
    </row>
    <row r="1772" spans="2:3" x14ac:dyDescent="0.2">
      <c r="B1772" s="1">
        <v>-369.21258999999998</v>
      </c>
      <c r="C1772" s="1">
        <v>-367.78931</v>
      </c>
    </row>
    <row r="1773" spans="2:3" x14ac:dyDescent="0.2">
      <c r="B1773" s="1">
        <v>-369.27931000000001</v>
      </c>
      <c r="C1773" s="1">
        <v>-367.69047</v>
      </c>
    </row>
    <row r="1774" spans="2:3" x14ac:dyDescent="0.2">
      <c r="B1774" s="1">
        <v>-369.33364</v>
      </c>
      <c r="C1774" s="1">
        <v>-367.52695</v>
      </c>
    </row>
    <row r="1775" spans="2:3" x14ac:dyDescent="0.2">
      <c r="B1775" s="1">
        <v>-369.35030999999998</v>
      </c>
      <c r="C1775" s="1">
        <v>-367.33323000000001</v>
      </c>
    </row>
    <row r="1776" spans="2:3" x14ac:dyDescent="0.2">
      <c r="B1776" s="1">
        <v>-369.29980999999998</v>
      </c>
      <c r="C1776" s="1">
        <v>-367.15255999999999</v>
      </c>
    </row>
    <row r="1777" spans="2:3" x14ac:dyDescent="0.2">
      <c r="B1777" s="1">
        <v>-369.16027000000003</v>
      </c>
      <c r="C1777" s="1">
        <v>-367.02632</v>
      </c>
    </row>
    <row r="1778" spans="2:3" x14ac:dyDescent="0.2">
      <c r="B1778" s="1">
        <v>-368.93025</v>
      </c>
      <c r="C1778" s="1">
        <v>-366.97223000000002</v>
      </c>
    </row>
    <row r="1779" spans="2:3" x14ac:dyDescent="0.2">
      <c r="B1779" s="1">
        <v>-368.62588</v>
      </c>
      <c r="C1779" s="1">
        <v>-366.97946000000002</v>
      </c>
    </row>
    <row r="1780" spans="2:3" x14ac:dyDescent="0.2">
      <c r="B1780" s="1">
        <v>-368.27873</v>
      </c>
      <c r="C1780" s="1">
        <v>-367.01862999999997</v>
      </c>
    </row>
    <row r="1781" spans="2:3" x14ac:dyDescent="0.2">
      <c r="B1781" s="1">
        <v>-367.93135000000001</v>
      </c>
      <c r="C1781" s="1">
        <v>-367.05831999999998</v>
      </c>
    </row>
    <row r="1782" spans="2:3" x14ac:dyDescent="0.2">
      <c r="B1782" s="1">
        <v>-367.63162</v>
      </c>
      <c r="C1782" s="1">
        <v>-367.07783999999998</v>
      </c>
    </row>
    <row r="1783" spans="2:3" x14ac:dyDescent="0.2">
      <c r="B1783" s="1">
        <v>-367.42709000000002</v>
      </c>
      <c r="C1783" s="1">
        <v>-367.07076999999998</v>
      </c>
    </row>
    <row r="1784" spans="2:3" x14ac:dyDescent="0.2">
      <c r="B1784" s="1">
        <v>-367.35739000000001</v>
      </c>
      <c r="C1784" s="1">
        <v>-367.04392999999999</v>
      </c>
    </row>
    <row r="1785" spans="2:3" x14ac:dyDescent="0.2">
      <c r="B1785" s="1">
        <v>-367.44761</v>
      </c>
      <c r="C1785" s="1">
        <v>-367.01830000000001</v>
      </c>
    </row>
    <row r="1786" spans="2:3" x14ac:dyDescent="0.2">
      <c r="B1786" s="1">
        <v>-367.69085999999999</v>
      </c>
      <c r="C1786" s="1">
        <v>-367.02670999999998</v>
      </c>
    </row>
    <row r="1787" spans="2:3" x14ac:dyDescent="0.2">
      <c r="B1787" s="1">
        <v>-368.04057</v>
      </c>
      <c r="C1787" s="1">
        <v>-367.09854000000001</v>
      </c>
    </row>
    <row r="1788" spans="2:3" x14ac:dyDescent="0.2">
      <c r="B1788" s="1">
        <v>-368.42126000000002</v>
      </c>
      <c r="C1788" s="1">
        <v>-367.24668000000003</v>
      </c>
    </row>
    <row r="1789" spans="2:3" x14ac:dyDescent="0.2">
      <c r="B1789" s="1">
        <v>-368.76607000000001</v>
      </c>
      <c r="C1789" s="1">
        <v>-367.45274000000001</v>
      </c>
    </row>
    <row r="1790" spans="2:3" x14ac:dyDescent="0.2">
      <c r="B1790" s="1">
        <v>-369.04075999999998</v>
      </c>
      <c r="C1790" s="1">
        <v>-367.68203</v>
      </c>
    </row>
    <row r="1791" spans="2:3" x14ac:dyDescent="0.2">
      <c r="B1791" s="1">
        <v>-369.24385000000001</v>
      </c>
      <c r="C1791" s="1">
        <v>-367.89879000000002</v>
      </c>
    </row>
    <row r="1792" spans="2:3" x14ac:dyDescent="0.2">
      <c r="B1792" s="1">
        <v>-369.39733000000001</v>
      </c>
      <c r="C1792" s="1">
        <v>-368.07031000000001</v>
      </c>
    </row>
    <row r="1793" spans="2:3" x14ac:dyDescent="0.2">
      <c r="B1793" s="1">
        <v>-369.53455000000002</v>
      </c>
      <c r="C1793" s="1">
        <v>-368.17853000000002</v>
      </c>
    </row>
    <row r="1794" spans="2:3" x14ac:dyDescent="0.2">
      <c r="B1794" s="1">
        <v>-369.67711000000003</v>
      </c>
      <c r="C1794" s="1">
        <v>-368.21722999999997</v>
      </c>
    </row>
    <row r="1795" spans="2:3" x14ac:dyDescent="0.2">
      <c r="B1795" s="1">
        <v>-369.82256000000001</v>
      </c>
      <c r="C1795" s="1">
        <v>-368.18846000000002</v>
      </c>
    </row>
    <row r="1796" spans="2:3" x14ac:dyDescent="0.2">
      <c r="B1796" s="1">
        <v>-369.95105000000001</v>
      </c>
      <c r="C1796" s="1">
        <v>-368.10323</v>
      </c>
    </row>
    <row r="1797" spans="2:3" x14ac:dyDescent="0.2">
      <c r="B1797" s="1">
        <v>-370.03982999999999</v>
      </c>
      <c r="C1797" s="1">
        <v>-367.97448000000003</v>
      </c>
    </row>
    <row r="1798" spans="2:3" x14ac:dyDescent="0.2">
      <c r="B1798" s="1">
        <v>-370.06477999999998</v>
      </c>
      <c r="C1798" s="1">
        <v>-367.81943999999999</v>
      </c>
    </row>
    <row r="1799" spans="2:3" x14ac:dyDescent="0.2">
      <c r="B1799" s="1">
        <v>-370.01195999999999</v>
      </c>
      <c r="C1799" s="1">
        <v>-367.65597000000002</v>
      </c>
    </row>
    <row r="1800" spans="2:3" x14ac:dyDescent="0.2">
      <c r="B1800" s="1">
        <v>-369.87792000000002</v>
      </c>
      <c r="C1800" s="1">
        <v>-367.50511</v>
      </c>
    </row>
    <row r="1801" spans="2:3" x14ac:dyDescent="0.2">
      <c r="B1801" s="1">
        <v>-369.66748999999999</v>
      </c>
      <c r="C1801" s="1">
        <v>-367.38659999999999</v>
      </c>
    </row>
    <row r="1802" spans="2:3" x14ac:dyDescent="0.2">
      <c r="B1802" s="1">
        <v>-369.39152999999999</v>
      </c>
      <c r="C1802" s="1">
        <v>-367.31819000000002</v>
      </c>
    </row>
    <row r="1803" spans="2:3" x14ac:dyDescent="0.2">
      <c r="B1803" s="1">
        <v>-369.06842999999998</v>
      </c>
      <c r="C1803" s="1">
        <v>-367.30750999999998</v>
      </c>
    </row>
    <row r="1804" spans="2:3" x14ac:dyDescent="0.2">
      <c r="B1804" s="1">
        <v>-368.71969000000001</v>
      </c>
      <c r="C1804" s="1">
        <v>-367.35172</v>
      </c>
    </row>
    <row r="1805" spans="2:3" x14ac:dyDescent="0.2">
      <c r="B1805" s="1">
        <v>-368.36892999999998</v>
      </c>
      <c r="C1805" s="1">
        <v>-367.43504000000001</v>
      </c>
    </row>
    <row r="1806" spans="2:3" x14ac:dyDescent="0.2">
      <c r="B1806" s="1">
        <v>-368.03413999999998</v>
      </c>
      <c r="C1806" s="1">
        <v>-367.53647000000001</v>
      </c>
    </row>
    <row r="1807" spans="2:3" x14ac:dyDescent="0.2">
      <c r="B1807" s="1">
        <v>-367.72381999999999</v>
      </c>
      <c r="C1807" s="1">
        <v>-367.63871999999998</v>
      </c>
    </row>
    <row r="1808" spans="2:3" x14ac:dyDescent="0.2">
      <c r="B1808" s="1">
        <v>-367.43993</v>
      </c>
      <c r="C1808" s="1">
        <v>-367.72777000000002</v>
      </c>
    </row>
    <row r="1809" spans="2:3" x14ac:dyDescent="0.2">
      <c r="B1809" s="1">
        <v>-367.17831000000001</v>
      </c>
      <c r="C1809" s="1">
        <v>-367.79570999999999</v>
      </c>
    </row>
    <row r="1810" spans="2:3" x14ac:dyDescent="0.2">
      <c r="B1810" s="1">
        <v>-366.93639999999999</v>
      </c>
      <c r="C1810" s="1">
        <v>-367.84017</v>
      </c>
    </row>
    <row r="1811" spans="2:3" x14ac:dyDescent="0.2">
      <c r="B1811" s="1">
        <v>-366.71350000000001</v>
      </c>
      <c r="C1811" s="1">
        <v>-367.86374000000001</v>
      </c>
    </row>
    <row r="1812" spans="2:3" x14ac:dyDescent="0.2">
      <c r="B1812" s="1">
        <v>-366.51704999999998</v>
      </c>
      <c r="C1812" s="1">
        <v>-367.87358999999998</v>
      </c>
    </row>
    <row r="1813" spans="2:3" x14ac:dyDescent="0.2">
      <c r="B1813" s="1">
        <v>-366.35347000000002</v>
      </c>
      <c r="C1813" s="1">
        <v>-367.87824999999998</v>
      </c>
    </row>
    <row r="1814" spans="2:3" x14ac:dyDescent="0.2">
      <c r="B1814" s="1">
        <v>-366.22629999999998</v>
      </c>
      <c r="C1814" s="1">
        <v>-367.88596000000001</v>
      </c>
    </row>
    <row r="1815" spans="2:3" x14ac:dyDescent="0.2">
      <c r="B1815" s="1">
        <v>-366.12903</v>
      </c>
      <c r="C1815" s="1">
        <v>-367.90728999999999</v>
      </c>
    </row>
    <row r="1816" spans="2:3" x14ac:dyDescent="0.2">
      <c r="B1816" s="1">
        <v>-366.04844000000003</v>
      </c>
      <c r="C1816" s="1">
        <v>-367.95416999999998</v>
      </c>
    </row>
    <row r="1817" spans="2:3" x14ac:dyDescent="0.2">
      <c r="B1817" s="1">
        <v>-365.97546</v>
      </c>
      <c r="C1817" s="1">
        <v>-368.03593000000001</v>
      </c>
    </row>
    <row r="1818" spans="2:3" x14ac:dyDescent="0.2">
      <c r="B1818" s="1">
        <v>-365.90217999999999</v>
      </c>
      <c r="C1818" s="1">
        <v>-368.15287000000001</v>
      </c>
    </row>
    <row r="1819" spans="2:3" x14ac:dyDescent="0.2">
      <c r="B1819" s="1">
        <v>-365.83636999999999</v>
      </c>
      <c r="C1819" s="1">
        <v>-368.29563999999999</v>
      </c>
    </row>
    <row r="1820" spans="2:3" x14ac:dyDescent="0.2">
      <c r="B1820" s="1">
        <v>-365.79647</v>
      </c>
      <c r="C1820" s="1">
        <v>-368.45242000000002</v>
      </c>
    </row>
    <row r="1821" spans="2:3" x14ac:dyDescent="0.2">
      <c r="B1821" s="1">
        <v>-365.80448999999999</v>
      </c>
      <c r="C1821" s="1">
        <v>-368.60807</v>
      </c>
    </row>
    <row r="1822" spans="2:3" x14ac:dyDescent="0.2">
      <c r="B1822" s="1">
        <v>-365.88008000000002</v>
      </c>
      <c r="C1822" s="1">
        <v>-368.74405000000002</v>
      </c>
    </row>
    <row r="1823" spans="2:3" x14ac:dyDescent="0.2">
      <c r="B1823" s="1">
        <v>-366.01679999999999</v>
      </c>
      <c r="C1823" s="1">
        <v>-368.83895000000001</v>
      </c>
    </row>
    <row r="1824" spans="2:3" x14ac:dyDescent="0.2">
      <c r="B1824" s="1">
        <v>-366.18655000000001</v>
      </c>
      <c r="C1824" s="1">
        <v>-368.86950000000002</v>
      </c>
    </row>
    <row r="1825" spans="2:3" x14ac:dyDescent="0.2">
      <c r="B1825" s="1">
        <v>-366.35095999999999</v>
      </c>
      <c r="C1825" s="1">
        <v>-368.82263</v>
      </c>
    </row>
    <row r="1826" spans="2:3" x14ac:dyDescent="0.2">
      <c r="B1826" s="1">
        <v>-366.47897999999998</v>
      </c>
      <c r="C1826" s="1">
        <v>-368.69481000000002</v>
      </c>
    </row>
    <row r="1827" spans="2:3" x14ac:dyDescent="0.2">
      <c r="B1827" s="1">
        <v>-366.56425999999999</v>
      </c>
      <c r="C1827" s="1">
        <v>-368.49880000000002</v>
      </c>
    </row>
    <row r="1828" spans="2:3" x14ac:dyDescent="0.2">
      <c r="B1828" s="1">
        <v>-366.62382000000002</v>
      </c>
      <c r="C1828" s="1">
        <v>-368.26823999999999</v>
      </c>
    </row>
    <row r="1829" spans="2:3" x14ac:dyDescent="0.2">
      <c r="B1829" s="1">
        <v>-366.68221999999997</v>
      </c>
      <c r="C1829" s="1">
        <v>-368.03957000000003</v>
      </c>
    </row>
    <row r="1830" spans="2:3" x14ac:dyDescent="0.2">
      <c r="B1830" s="1">
        <v>-366.75706000000002</v>
      </c>
      <c r="C1830" s="1">
        <v>-367.84597000000002</v>
      </c>
    </row>
    <row r="1831" spans="2:3" x14ac:dyDescent="0.2">
      <c r="B1831" s="1">
        <v>-366.85120000000001</v>
      </c>
      <c r="C1831" s="1">
        <v>-367.71404999999999</v>
      </c>
    </row>
    <row r="1832" spans="2:3" x14ac:dyDescent="0.2">
      <c r="B1832" s="1">
        <v>-366.95111000000003</v>
      </c>
      <c r="C1832" s="1">
        <v>-367.65714000000003</v>
      </c>
    </row>
    <row r="1833" spans="2:3" x14ac:dyDescent="0.2">
      <c r="B1833" s="1">
        <v>-367.04106000000002</v>
      </c>
      <c r="C1833" s="1">
        <v>-367.67074000000002</v>
      </c>
    </row>
    <row r="1834" spans="2:3" x14ac:dyDescent="0.2">
      <c r="B1834" s="1">
        <v>-367.11559999999997</v>
      </c>
      <c r="C1834" s="1">
        <v>-367.73563999999999</v>
      </c>
    </row>
    <row r="1835" spans="2:3" x14ac:dyDescent="0.2">
      <c r="B1835" s="1">
        <v>-367.17131999999998</v>
      </c>
      <c r="C1835" s="1">
        <v>-367.82044999999999</v>
      </c>
    </row>
    <row r="1836" spans="2:3" x14ac:dyDescent="0.2">
      <c r="B1836" s="1">
        <v>-367.20997999999997</v>
      </c>
      <c r="C1836" s="1">
        <v>-367.89154000000002</v>
      </c>
    </row>
    <row r="1837" spans="2:3" x14ac:dyDescent="0.2">
      <c r="B1837" s="1">
        <v>-367.23579000000001</v>
      </c>
      <c r="C1837" s="1">
        <v>-367.92326000000003</v>
      </c>
    </row>
    <row r="1838" spans="2:3" x14ac:dyDescent="0.2">
      <c r="B1838" s="1">
        <v>-367.24793</v>
      </c>
      <c r="C1838" s="1">
        <v>-367.90579000000002</v>
      </c>
    </row>
    <row r="1839" spans="2:3" x14ac:dyDescent="0.2">
      <c r="B1839" s="1">
        <v>-367.24408</v>
      </c>
      <c r="C1839" s="1">
        <v>-367.84845000000001</v>
      </c>
    </row>
    <row r="1840" spans="2:3" x14ac:dyDescent="0.2">
      <c r="B1840" s="1">
        <v>-367.21843999999999</v>
      </c>
      <c r="C1840" s="1">
        <v>-367.77003000000002</v>
      </c>
    </row>
    <row r="1841" spans="2:3" x14ac:dyDescent="0.2">
      <c r="B1841" s="1">
        <v>-367.17372999999998</v>
      </c>
      <c r="C1841" s="1">
        <v>-367.69321000000002</v>
      </c>
    </row>
    <row r="1842" spans="2:3" x14ac:dyDescent="0.2">
      <c r="B1842" s="1">
        <v>-367.11921000000001</v>
      </c>
      <c r="C1842" s="1">
        <v>-367.63965999999999</v>
      </c>
    </row>
    <row r="1843" spans="2:3" x14ac:dyDescent="0.2">
      <c r="B1843" s="1">
        <v>-367.07432999999997</v>
      </c>
      <c r="C1843" s="1">
        <v>-367.62707999999998</v>
      </c>
    </row>
    <row r="1844" spans="2:3" x14ac:dyDescent="0.2">
      <c r="B1844" s="1">
        <v>-367.06234999999998</v>
      </c>
      <c r="C1844" s="1">
        <v>-367.66496000000001</v>
      </c>
    </row>
    <row r="1845" spans="2:3" x14ac:dyDescent="0.2">
      <c r="B1845" s="1">
        <v>-367.10329000000002</v>
      </c>
      <c r="C1845" s="1">
        <v>-367.75351999999998</v>
      </c>
    </row>
    <row r="1846" spans="2:3" x14ac:dyDescent="0.2">
      <c r="B1846" s="1">
        <v>-367.20535999999998</v>
      </c>
      <c r="C1846" s="1">
        <v>-367.88693999999998</v>
      </c>
    </row>
    <row r="1847" spans="2:3" x14ac:dyDescent="0.2">
      <c r="B1847" s="1">
        <v>-367.36554000000001</v>
      </c>
      <c r="C1847" s="1">
        <v>-368.05189000000001</v>
      </c>
    </row>
    <row r="1848" spans="2:3" x14ac:dyDescent="0.2">
      <c r="B1848" s="1">
        <v>-367.57263</v>
      </c>
      <c r="C1848" s="1">
        <v>-368.23390999999998</v>
      </c>
    </row>
    <row r="1849" spans="2:3" x14ac:dyDescent="0.2">
      <c r="B1849" s="1">
        <v>-367.81121000000002</v>
      </c>
      <c r="C1849" s="1">
        <v>-368.41496000000001</v>
      </c>
    </row>
    <row r="1850" spans="2:3" x14ac:dyDescent="0.2">
      <c r="B1850" s="1">
        <v>-368.06432000000001</v>
      </c>
      <c r="C1850" s="1">
        <v>-368.57654000000002</v>
      </c>
    </row>
    <row r="1851" spans="2:3" x14ac:dyDescent="0.2">
      <c r="B1851" s="1">
        <v>-368.31175000000002</v>
      </c>
      <c r="C1851" s="1">
        <v>-368.69774999999998</v>
      </c>
    </row>
    <row r="1852" spans="2:3" x14ac:dyDescent="0.2">
      <c r="B1852" s="1">
        <v>-368.53735999999998</v>
      </c>
      <c r="C1852" s="1">
        <v>-368.7627</v>
      </c>
    </row>
    <row r="1853" spans="2:3" x14ac:dyDescent="0.2">
      <c r="B1853" s="1">
        <v>-368.72892000000002</v>
      </c>
      <c r="C1853" s="1">
        <v>-368.76780000000002</v>
      </c>
    </row>
    <row r="1854" spans="2:3" x14ac:dyDescent="0.2">
      <c r="B1854" s="1">
        <v>-368.87619999999998</v>
      </c>
      <c r="C1854" s="1">
        <v>-368.71985000000001</v>
      </c>
    </row>
    <row r="1855" spans="2:3" x14ac:dyDescent="0.2">
      <c r="B1855" s="1">
        <v>-368.97665999999998</v>
      </c>
      <c r="C1855" s="1">
        <v>-368.63961999999998</v>
      </c>
    </row>
    <row r="1856" spans="2:3" x14ac:dyDescent="0.2">
      <c r="B1856" s="1">
        <v>-369.03483999999997</v>
      </c>
      <c r="C1856" s="1">
        <v>-368.55205999999998</v>
      </c>
    </row>
    <row r="1857" spans="2:3" x14ac:dyDescent="0.2">
      <c r="B1857" s="1">
        <v>-369.05633</v>
      </c>
      <c r="C1857" s="1">
        <v>-368.47172</v>
      </c>
    </row>
    <row r="1858" spans="2:3" x14ac:dyDescent="0.2">
      <c r="B1858" s="1">
        <v>-369.04899</v>
      </c>
      <c r="C1858" s="1">
        <v>-368.40712000000002</v>
      </c>
    </row>
    <row r="1859" spans="2:3" x14ac:dyDescent="0.2">
      <c r="B1859" s="1">
        <v>-369.01886000000002</v>
      </c>
      <c r="C1859" s="1">
        <v>-368.35788000000002</v>
      </c>
    </row>
    <row r="1860" spans="2:3" x14ac:dyDescent="0.2">
      <c r="B1860" s="1">
        <v>-368.96958999999998</v>
      </c>
      <c r="C1860" s="1">
        <v>-368.32328999999999</v>
      </c>
    </row>
    <row r="1861" spans="2:3" x14ac:dyDescent="0.2">
      <c r="B1861" s="1">
        <v>-368.91095999999999</v>
      </c>
      <c r="C1861" s="1">
        <v>-368.31328999999999</v>
      </c>
    </row>
    <row r="1862" spans="2:3" x14ac:dyDescent="0.2">
      <c r="B1862" s="1">
        <v>-368.8503</v>
      </c>
      <c r="C1862" s="1">
        <v>-368.34230000000002</v>
      </c>
    </row>
    <row r="1863" spans="2:3" x14ac:dyDescent="0.2">
      <c r="B1863" s="1">
        <v>-368.79047000000003</v>
      </c>
      <c r="C1863" s="1">
        <v>-368.42534999999998</v>
      </c>
    </row>
    <row r="1864" spans="2:3" x14ac:dyDescent="0.2">
      <c r="B1864" s="1">
        <v>-368.73638999999997</v>
      </c>
      <c r="C1864" s="1">
        <v>-368.56659000000002</v>
      </c>
    </row>
    <row r="1865" spans="2:3" x14ac:dyDescent="0.2">
      <c r="B1865" s="1">
        <v>-368.69092999999998</v>
      </c>
      <c r="C1865" s="1">
        <v>-368.75022000000001</v>
      </c>
    </row>
    <row r="1866" spans="2:3" x14ac:dyDescent="0.2">
      <c r="B1866" s="1">
        <v>-368.65152999999998</v>
      </c>
      <c r="C1866" s="1">
        <v>-368.94396</v>
      </c>
    </row>
    <row r="1867" spans="2:3" x14ac:dyDescent="0.2">
      <c r="B1867" s="1">
        <v>-368.61916000000002</v>
      </c>
      <c r="C1867" s="1">
        <v>-369.11624999999998</v>
      </c>
    </row>
    <row r="1868" spans="2:3" x14ac:dyDescent="0.2">
      <c r="B1868" s="1">
        <v>-368.58891999999997</v>
      </c>
      <c r="C1868" s="1">
        <v>-369.25506000000001</v>
      </c>
    </row>
    <row r="1869" spans="2:3" x14ac:dyDescent="0.2">
      <c r="B1869" s="1">
        <v>-368.55757999999997</v>
      </c>
      <c r="C1869" s="1">
        <v>-369.37776000000002</v>
      </c>
    </row>
    <row r="1870" spans="2:3" x14ac:dyDescent="0.2">
      <c r="B1870" s="1">
        <v>-368.51927000000001</v>
      </c>
      <c r="C1870" s="1">
        <v>-369.52325000000002</v>
      </c>
    </row>
    <row r="1871" spans="2:3" x14ac:dyDescent="0.2">
      <c r="B1871" s="1">
        <v>-368.47707000000003</v>
      </c>
      <c r="C1871" s="1">
        <v>-369.72991999999999</v>
      </c>
    </row>
    <row r="1872" spans="2:3" x14ac:dyDescent="0.2">
      <c r="B1872" s="1">
        <v>-368.43792000000002</v>
      </c>
      <c r="C1872" s="1">
        <v>-369.99970000000002</v>
      </c>
    </row>
    <row r="1873" spans="2:3" x14ac:dyDescent="0.2">
      <c r="B1873" s="1">
        <v>-368.40856000000002</v>
      </c>
      <c r="C1873" s="1">
        <v>-370.28928000000002</v>
      </c>
    </row>
    <row r="1874" spans="2:3" x14ac:dyDescent="0.2">
      <c r="B1874" s="1">
        <v>-368.39636999999999</v>
      </c>
      <c r="C1874" s="1">
        <v>-370.53370000000001</v>
      </c>
    </row>
    <row r="1875" spans="2:3" x14ac:dyDescent="0.2">
      <c r="B1875" s="1">
        <v>-368.39710000000002</v>
      </c>
      <c r="C1875" s="1">
        <v>-370.68090999999998</v>
      </c>
    </row>
    <row r="1876" spans="2:3" x14ac:dyDescent="0.2">
      <c r="B1876" s="1">
        <v>-368.39558</v>
      </c>
      <c r="C1876" s="1">
        <v>-370.71193</v>
      </c>
    </row>
    <row r="1877" spans="2:3" x14ac:dyDescent="0.2">
      <c r="B1877" s="1">
        <v>-368.37648999999999</v>
      </c>
      <c r="C1877" s="1">
        <v>-370.64508000000001</v>
      </c>
    </row>
    <row r="1878" spans="2:3" x14ac:dyDescent="0.2">
      <c r="B1878" s="1">
        <v>-368.33690000000001</v>
      </c>
      <c r="C1878" s="1">
        <v>-370.51751999999999</v>
      </c>
    </row>
    <row r="1879" spans="2:3" x14ac:dyDescent="0.2">
      <c r="B1879" s="1">
        <v>-368.28847999999999</v>
      </c>
      <c r="C1879" s="1">
        <v>-370.36993999999999</v>
      </c>
    </row>
    <row r="1880" spans="2:3" x14ac:dyDescent="0.2">
      <c r="B1880" s="1">
        <v>-368.24759999999998</v>
      </c>
      <c r="C1880" s="1">
        <v>-370.23388</v>
      </c>
    </row>
    <row r="1881" spans="2:3" x14ac:dyDescent="0.2">
      <c r="B1881" s="1">
        <v>-368.22973999999999</v>
      </c>
      <c r="C1881" s="1">
        <v>-370.12725</v>
      </c>
    </row>
    <row r="1882" spans="2:3" x14ac:dyDescent="0.2">
      <c r="B1882" s="1">
        <v>-368.24766</v>
      </c>
      <c r="C1882" s="1">
        <v>-370.04588999999999</v>
      </c>
    </row>
    <row r="1883" spans="2:3" x14ac:dyDescent="0.2">
      <c r="B1883" s="1">
        <v>-368.31590999999997</v>
      </c>
      <c r="C1883" s="1">
        <v>-369.97818000000001</v>
      </c>
    </row>
    <row r="1884" spans="2:3" x14ac:dyDescent="0.2">
      <c r="B1884" s="1">
        <v>-368.44866999999999</v>
      </c>
      <c r="C1884" s="1">
        <v>-369.90861999999998</v>
      </c>
    </row>
    <row r="1885" spans="2:3" x14ac:dyDescent="0.2">
      <c r="B1885" s="1">
        <v>-368.64762999999999</v>
      </c>
      <c r="C1885" s="1">
        <v>-369.82556</v>
      </c>
    </row>
    <row r="1886" spans="2:3" x14ac:dyDescent="0.2">
      <c r="B1886" s="1">
        <v>-368.89337</v>
      </c>
      <c r="C1886" s="1">
        <v>-369.7208</v>
      </c>
    </row>
    <row r="1887" spans="2:3" x14ac:dyDescent="0.2">
      <c r="B1887" s="1">
        <v>-369.15323000000001</v>
      </c>
      <c r="C1887" s="1">
        <v>-369.59397000000001</v>
      </c>
    </row>
    <row r="1888" spans="2:3" x14ac:dyDescent="0.2">
      <c r="B1888" s="1">
        <v>-369.39425</v>
      </c>
      <c r="C1888" s="1">
        <v>-369.45026000000001</v>
      </c>
    </row>
    <row r="1889" spans="2:3" x14ac:dyDescent="0.2">
      <c r="B1889" s="1">
        <v>-369.59374000000003</v>
      </c>
      <c r="C1889" s="1">
        <v>-369.30023</v>
      </c>
    </row>
    <row r="1890" spans="2:3" x14ac:dyDescent="0.2">
      <c r="B1890" s="1">
        <v>-369.74993999999998</v>
      </c>
      <c r="C1890" s="1">
        <v>-369.15899999999999</v>
      </c>
    </row>
    <row r="1891" spans="2:3" x14ac:dyDescent="0.2">
      <c r="B1891" s="1">
        <v>-369.87828999999999</v>
      </c>
      <c r="C1891" s="1">
        <v>-369.04552999999999</v>
      </c>
    </row>
    <row r="1892" spans="2:3" x14ac:dyDescent="0.2">
      <c r="B1892" s="1">
        <v>-369.99651999999998</v>
      </c>
      <c r="C1892" s="1">
        <v>-368.98032000000001</v>
      </c>
    </row>
    <row r="1893" spans="2:3" x14ac:dyDescent="0.2">
      <c r="B1893" s="1">
        <v>-370.11219</v>
      </c>
      <c r="C1893" s="1">
        <v>-368.97851000000003</v>
      </c>
    </row>
    <row r="1894" spans="2:3" x14ac:dyDescent="0.2">
      <c r="B1894" s="1">
        <v>-370.22080999999997</v>
      </c>
      <c r="C1894" s="1">
        <v>-369.03895999999997</v>
      </c>
    </row>
    <row r="1895" spans="2:3" x14ac:dyDescent="0.2">
      <c r="B1895" s="1">
        <v>-370.31527</v>
      </c>
      <c r="C1895" s="1">
        <v>-369.14638000000002</v>
      </c>
    </row>
    <row r="1896" spans="2:3" x14ac:dyDescent="0.2">
      <c r="B1896" s="1">
        <v>-370.39269999999999</v>
      </c>
      <c r="C1896" s="1">
        <v>-369.27440000000001</v>
      </c>
    </row>
    <row r="1897" spans="2:3" x14ac:dyDescent="0.2">
      <c r="B1897" s="1">
        <v>-370.45418999999998</v>
      </c>
      <c r="C1897" s="1">
        <v>-369.39512999999999</v>
      </c>
    </row>
    <row r="1898" spans="2:3" x14ac:dyDescent="0.2">
      <c r="B1898" s="1">
        <v>-370.51254</v>
      </c>
      <c r="C1898" s="1">
        <v>-369.48572999999999</v>
      </c>
    </row>
    <row r="1899" spans="2:3" x14ac:dyDescent="0.2">
      <c r="B1899" s="1">
        <v>-370.58492999999999</v>
      </c>
      <c r="C1899" s="1">
        <v>-369.53537999999998</v>
      </c>
    </row>
    <row r="1900" spans="2:3" x14ac:dyDescent="0.2">
      <c r="B1900" s="1">
        <v>-370.68355000000003</v>
      </c>
      <c r="C1900" s="1">
        <v>-369.54313999999999</v>
      </c>
    </row>
    <row r="1901" spans="2:3" x14ac:dyDescent="0.2">
      <c r="B1901" s="1">
        <v>-370.81029000000001</v>
      </c>
      <c r="C1901" s="1">
        <v>-369.51418999999999</v>
      </c>
    </row>
    <row r="1902" spans="2:3" x14ac:dyDescent="0.2">
      <c r="B1902" s="1">
        <v>-370.95071000000002</v>
      </c>
      <c r="C1902" s="1">
        <v>-369.45510000000002</v>
      </c>
    </row>
    <row r="1903" spans="2:3" x14ac:dyDescent="0.2">
      <c r="B1903" s="1">
        <v>-371.07530000000003</v>
      </c>
      <c r="C1903" s="1">
        <v>-369.37299000000002</v>
      </c>
    </row>
    <row r="1904" spans="2:3" x14ac:dyDescent="0.2">
      <c r="B1904" s="1">
        <v>-371.15030000000002</v>
      </c>
      <c r="C1904" s="1">
        <v>-369.27042</v>
      </c>
    </row>
    <row r="1905" spans="2:3" x14ac:dyDescent="0.2">
      <c r="B1905" s="1">
        <v>-371.15307999999999</v>
      </c>
      <c r="C1905" s="1">
        <v>-369.15141999999997</v>
      </c>
    </row>
    <row r="1906" spans="2:3" x14ac:dyDescent="0.2">
      <c r="B1906" s="1">
        <v>-371.08339000000001</v>
      </c>
      <c r="C1906" s="1">
        <v>-369.02150999999998</v>
      </c>
    </row>
    <row r="1907" spans="2:3" x14ac:dyDescent="0.2">
      <c r="B1907" s="1">
        <v>-370.96136000000001</v>
      </c>
      <c r="C1907" s="1">
        <v>-368.89296999999999</v>
      </c>
    </row>
    <row r="1908" spans="2:3" x14ac:dyDescent="0.2">
      <c r="B1908" s="1">
        <v>-370.81900000000002</v>
      </c>
      <c r="C1908" s="1">
        <v>-368.78388999999999</v>
      </c>
    </row>
    <row r="1909" spans="2:3" x14ac:dyDescent="0.2">
      <c r="B1909" s="1">
        <v>-370.69202000000001</v>
      </c>
      <c r="C1909" s="1">
        <v>-368.71202</v>
      </c>
    </row>
    <row r="1910" spans="2:3" x14ac:dyDescent="0.2">
      <c r="B1910" s="1">
        <v>-370.61196000000001</v>
      </c>
      <c r="C1910" s="1">
        <v>-368.68842000000001</v>
      </c>
    </row>
    <row r="1911" spans="2:3" x14ac:dyDescent="0.2">
      <c r="B1911" s="1">
        <v>-370.59924000000001</v>
      </c>
      <c r="C1911" s="1">
        <v>-368.71724999999998</v>
      </c>
    </row>
    <row r="1912" spans="2:3" x14ac:dyDescent="0.2">
      <c r="B1912" s="1">
        <v>-370.66615999999999</v>
      </c>
      <c r="C1912" s="1">
        <v>-368.79761000000002</v>
      </c>
    </row>
    <row r="1913" spans="2:3" x14ac:dyDescent="0.2">
      <c r="B1913" s="1">
        <v>-370.80944</v>
      </c>
      <c r="C1913" s="1">
        <v>-368.92340999999999</v>
      </c>
    </row>
    <row r="1914" spans="2:3" x14ac:dyDescent="0.2">
      <c r="B1914" s="1">
        <v>-371.01844999999997</v>
      </c>
      <c r="C1914" s="1">
        <v>-369.08776</v>
      </c>
    </row>
    <row r="1915" spans="2:3" x14ac:dyDescent="0.2">
      <c r="B1915" s="1">
        <v>-371.27309000000002</v>
      </c>
      <c r="C1915" s="1">
        <v>-369.28361999999998</v>
      </c>
    </row>
    <row r="1916" spans="2:3" x14ac:dyDescent="0.2">
      <c r="B1916" s="1">
        <v>-371.54423000000003</v>
      </c>
      <c r="C1916" s="1">
        <v>-369.50294000000002</v>
      </c>
    </row>
    <row r="1917" spans="2:3" x14ac:dyDescent="0.2">
      <c r="B1917" s="1">
        <v>-371.79881</v>
      </c>
      <c r="C1917" s="1">
        <v>-369.74043</v>
      </c>
    </row>
    <row r="1918" spans="2:3" x14ac:dyDescent="0.2">
      <c r="B1918" s="1">
        <v>-372.00650999999999</v>
      </c>
      <c r="C1918" s="1">
        <v>-369.99256000000003</v>
      </c>
    </row>
    <row r="1919" spans="2:3" x14ac:dyDescent="0.2">
      <c r="B1919" s="1">
        <v>-372.14587</v>
      </c>
      <c r="C1919" s="1">
        <v>-370.25450000000001</v>
      </c>
    </row>
    <row r="1920" spans="2:3" x14ac:dyDescent="0.2">
      <c r="B1920" s="1">
        <v>-372.20943</v>
      </c>
      <c r="C1920" s="1">
        <v>-370.52235999999999</v>
      </c>
    </row>
    <row r="1921" spans="2:3" x14ac:dyDescent="0.2">
      <c r="B1921" s="1">
        <v>-372.20816000000002</v>
      </c>
      <c r="C1921" s="1">
        <v>-370.78931</v>
      </c>
    </row>
    <row r="1922" spans="2:3" x14ac:dyDescent="0.2">
      <c r="B1922" s="1">
        <v>-372.16307</v>
      </c>
      <c r="C1922" s="1">
        <v>-371.04658000000001</v>
      </c>
    </row>
    <row r="1923" spans="2:3" x14ac:dyDescent="0.2">
      <c r="B1923" s="1">
        <v>-372.10109</v>
      </c>
      <c r="C1923" s="1">
        <v>-371.27910000000003</v>
      </c>
    </row>
    <row r="1924" spans="2:3" x14ac:dyDescent="0.2">
      <c r="B1924" s="1">
        <v>-372.03901000000002</v>
      </c>
      <c r="C1924" s="1">
        <v>-371.46710000000002</v>
      </c>
    </row>
    <row r="1925" spans="2:3" x14ac:dyDescent="0.2">
      <c r="B1925" s="1">
        <v>-371.98559</v>
      </c>
      <c r="C1925" s="1">
        <v>-371.59553</v>
      </c>
    </row>
    <row r="1926" spans="2:3" x14ac:dyDescent="0.2">
      <c r="B1926" s="1">
        <v>-371.93729000000002</v>
      </c>
      <c r="C1926" s="1">
        <v>-371.65902</v>
      </c>
    </row>
    <row r="1927" spans="2:3" x14ac:dyDescent="0.2">
      <c r="B1927" s="1">
        <v>-371.87475999999998</v>
      </c>
      <c r="C1927" s="1">
        <v>-371.66609</v>
      </c>
    </row>
    <row r="1928" spans="2:3" x14ac:dyDescent="0.2">
      <c r="B1928" s="1">
        <v>-371.76123000000001</v>
      </c>
      <c r="C1928" s="1">
        <v>-371.64373999999998</v>
      </c>
    </row>
    <row r="1929" spans="2:3" x14ac:dyDescent="0.2">
      <c r="B1929" s="1">
        <v>-371.56661000000003</v>
      </c>
      <c r="C1929" s="1">
        <v>-371.62225999999998</v>
      </c>
    </row>
    <row r="1930" spans="2:3" x14ac:dyDescent="0.2">
      <c r="B1930" s="1">
        <v>-371.28784000000002</v>
      </c>
      <c r="C1930" s="1">
        <v>-371.61700000000002</v>
      </c>
    </row>
    <row r="1931" spans="2:3" x14ac:dyDescent="0.2">
      <c r="B1931" s="1">
        <v>-370.96084000000002</v>
      </c>
      <c r="C1931" s="1">
        <v>-371.61014</v>
      </c>
    </row>
    <row r="1932" spans="2:3" x14ac:dyDescent="0.2">
      <c r="B1932" s="1">
        <v>-370.66277000000002</v>
      </c>
      <c r="C1932" s="1">
        <v>-371.57218</v>
      </c>
    </row>
    <row r="1933" spans="2:3" x14ac:dyDescent="0.2">
      <c r="B1933" s="1">
        <v>-370.48860999999999</v>
      </c>
      <c r="C1933" s="1">
        <v>-371.47179</v>
      </c>
    </row>
    <row r="1934" spans="2:3" x14ac:dyDescent="0.2">
      <c r="B1934" s="1">
        <v>-370.48921999999999</v>
      </c>
      <c r="C1934" s="1">
        <v>-371.28737999999998</v>
      </c>
    </row>
    <row r="1935" spans="2:3" x14ac:dyDescent="0.2">
      <c r="B1935" s="1">
        <v>-370.63551999999999</v>
      </c>
      <c r="C1935" s="1">
        <v>-371.00841000000003</v>
      </c>
    </row>
    <row r="1936" spans="2:3" x14ac:dyDescent="0.2">
      <c r="B1936" s="1">
        <v>-370.83945</v>
      </c>
      <c r="C1936" s="1">
        <v>-370.63825000000003</v>
      </c>
    </row>
    <row r="1937" spans="2:3" x14ac:dyDescent="0.2">
      <c r="B1937" s="1">
        <v>-371.00268</v>
      </c>
      <c r="C1937" s="1">
        <v>-370.19524999999999</v>
      </c>
    </row>
    <row r="1938" spans="2:3" x14ac:dyDescent="0.2">
      <c r="B1938" s="1">
        <v>-371.06666000000001</v>
      </c>
      <c r="C1938" s="1">
        <v>-369.71611999999999</v>
      </c>
    </row>
    <row r="1939" spans="2:3" x14ac:dyDescent="0.2">
      <c r="B1939" s="1">
        <v>-371.00797</v>
      </c>
      <c r="C1939" s="1">
        <v>-369.24844999999999</v>
      </c>
    </row>
    <row r="1940" spans="2:3" x14ac:dyDescent="0.2">
      <c r="B1940" s="1">
        <v>-370.83620000000002</v>
      </c>
      <c r="C1940" s="1">
        <v>-368.84393999999998</v>
      </c>
    </row>
    <row r="1941" spans="2:3" x14ac:dyDescent="0.2">
      <c r="B1941" s="1">
        <v>-370.57333999999997</v>
      </c>
      <c r="C1941" s="1">
        <v>-368.54413</v>
      </c>
    </row>
    <row r="1942" spans="2:3" x14ac:dyDescent="0.2">
      <c r="B1942" s="1">
        <v>-370.2482</v>
      </c>
      <c r="C1942" s="1">
        <v>-368.37094000000002</v>
      </c>
    </row>
    <row r="1943" spans="2:3" x14ac:dyDescent="0.2">
      <c r="B1943" s="1">
        <v>-369.88718</v>
      </c>
      <c r="C1943" s="1">
        <v>-368.31988000000001</v>
      </c>
    </row>
    <row r="1944" spans="2:3" x14ac:dyDescent="0.2">
      <c r="B1944" s="1">
        <v>-369.52685000000002</v>
      </c>
      <c r="C1944" s="1">
        <v>-368.36531000000002</v>
      </c>
    </row>
    <row r="1945" spans="2:3" x14ac:dyDescent="0.2">
      <c r="B1945" s="1">
        <v>-369.21159</v>
      </c>
      <c r="C1945" s="1">
        <v>-368.46719999999999</v>
      </c>
    </row>
    <row r="1946" spans="2:3" x14ac:dyDescent="0.2">
      <c r="B1946" s="1">
        <v>-368.99153000000001</v>
      </c>
      <c r="C1946" s="1">
        <v>-368.57902999999999</v>
      </c>
    </row>
    <row r="1947" spans="2:3" x14ac:dyDescent="0.2">
      <c r="B1947" s="1">
        <v>-368.90327000000002</v>
      </c>
      <c r="C1947" s="1">
        <v>-368.66555</v>
      </c>
    </row>
    <row r="1948" spans="2:3" x14ac:dyDescent="0.2">
      <c r="B1948" s="1">
        <v>-368.96064000000001</v>
      </c>
      <c r="C1948" s="1">
        <v>-368.70181000000002</v>
      </c>
    </row>
    <row r="1949" spans="2:3" x14ac:dyDescent="0.2">
      <c r="B1949" s="1">
        <v>-369.14985999999999</v>
      </c>
      <c r="C1949" s="1">
        <v>-368.67617999999999</v>
      </c>
    </row>
    <row r="1950" spans="2:3" x14ac:dyDescent="0.2">
      <c r="B1950" s="1">
        <v>-369.44546000000003</v>
      </c>
      <c r="C1950" s="1">
        <v>-368.59035999999998</v>
      </c>
    </row>
    <row r="1951" spans="2:3" x14ac:dyDescent="0.2">
      <c r="B1951" s="1">
        <v>-369.81276000000003</v>
      </c>
      <c r="C1951" s="1">
        <v>-368.44869999999997</v>
      </c>
    </row>
    <row r="1952" spans="2:3" x14ac:dyDescent="0.2">
      <c r="B1952" s="1">
        <v>-370.20954</v>
      </c>
      <c r="C1952" s="1">
        <v>-368.25743999999997</v>
      </c>
    </row>
    <row r="1953" spans="2:3" x14ac:dyDescent="0.2">
      <c r="B1953" s="1">
        <v>-370.58951000000002</v>
      </c>
      <c r="C1953" s="1">
        <v>-368.01877999999999</v>
      </c>
    </row>
    <row r="1954" spans="2:3" x14ac:dyDescent="0.2">
      <c r="B1954" s="1">
        <v>-370.90519999999998</v>
      </c>
      <c r="C1954" s="1">
        <v>-367.73867999999999</v>
      </c>
    </row>
    <row r="1955" spans="2:3" x14ac:dyDescent="0.2">
      <c r="B1955" s="1">
        <v>-371.12441000000001</v>
      </c>
      <c r="C1955" s="1">
        <v>-367.43018000000001</v>
      </c>
    </row>
    <row r="1956" spans="2:3" x14ac:dyDescent="0.2">
      <c r="B1956" s="1">
        <v>-371.23068000000001</v>
      </c>
      <c r="C1956" s="1">
        <v>-367.11282</v>
      </c>
    </row>
    <row r="1957" spans="2:3" x14ac:dyDescent="0.2">
      <c r="B1957" s="1">
        <v>-371.22874999999999</v>
      </c>
      <c r="C1957" s="1">
        <v>-366.80581999999998</v>
      </c>
    </row>
    <row r="1958" spans="2:3" x14ac:dyDescent="0.2">
      <c r="B1958" s="1">
        <v>-371.13783999999998</v>
      </c>
      <c r="C1958" s="1">
        <v>-366.52523000000002</v>
      </c>
    </row>
    <row r="1959" spans="2:3" x14ac:dyDescent="0.2">
      <c r="B1959" s="1">
        <v>-370.98757000000001</v>
      </c>
      <c r="C1959" s="1">
        <v>-366.28444000000002</v>
      </c>
    </row>
    <row r="1960" spans="2:3" x14ac:dyDescent="0.2">
      <c r="B1960" s="1">
        <v>-370.81159000000002</v>
      </c>
      <c r="C1960" s="1">
        <v>-366.09134</v>
      </c>
    </row>
    <row r="1961" spans="2:3" x14ac:dyDescent="0.2">
      <c r="B1961" s="1">
        <v>-370.63794999999999</v>
      </c>
      <c r="C1961" s="1">
        <v>-365.94808999999998</v>
      </c>
    </row>
    <row r="1962" spans="2:3" x14ac:dyDescent="0.2">
      <c r="B1962" s="1">
        <v>-370.48712</v>
      </c>
      <c r="C1962" s="1">
        <v>-365.8569</v>
      </c>
    </row>
    <row r="1963" spans="2:3" x14ac:dyDescent="0.2">
      <c r="B1963" s="1">
        <v>-370.37072999999998</v>
      </c>
      <c r="C1963" s="1">
        <v>-365.81790999999998</v>
      </c>
    </row>
    <row r="1964" spans="2:3" x14ac:dyDescent="0.2">
      <c r="B1964" s="1">
        <v>-370.29045000000002</v>
      </c>
      <c r="C1964" s="1">
        <v>-365.82864000000001</v>
      </c>
    </row>
    <row r="1965" spans="2:3" x14ac:dyDescent="0.2">
      <c r="B1965" s="1">
        <v>-370.23549000000003</v>
      </c>
      <c r="C1965" s="1">
        <v>-365.88992000000002</v>
      </c>
    </row>
    <row r="1966" spans="2:3" x14ac:dyDescent="0.2">
      <c r="B1966" s="1">
        <v>-370.18995000000001</v>
      </c>
      <c r="C1966" s="1">
        <v>-366.00121999999999</v>
      </c>
    </row>
    <row r="1967" spans="2:3" x14ac:dyDescent="0.2">
      <c r="B1967" s="1">
        <v>-370.13826999999998</v>
      </c>
      <c r="C1967" s="1">
        <v>-366.16050999999999</v>
      </c>
    </row>
    <row r="1968" spans="2:3" x14ac:dyDescent="0.2">
      <c r="B1968" s="1">
        <v>-370.07281</v>
      </c>
      <c r="C1968" s="1">
        <v>-366.35654</v>
      </c>
    </row>
    <row r="1969" spans="2:3" x14ac:dyDescent="0.2">
      <c r="B1969" s="1">
        <v>-369.99887999999999</v>
      </c>
      <c r="C1969" s="1">
        <v>-366.56736000000001</v>
      </c>
    </row>
    <row r="1970" spans="2:3" x14ac:dyDescent="0.2">
      <c r="B1970" s="1">
        <v>-369.94150000000002</v>
      </c>
      <c r="C1970" s="1">
        <v>-366.76602000000003</v>
      </c>
    </row>
    <row r="1971" spans="2:3" x14ac:dyDescent="0.2">
      <c r="B1971" s="1">
        <v>-369.93972000000002</v>
      </c>
      <c r="C1971" s="1">
        <v>-366.93508000000003</v>
      </c>
    </row>
    <row r="1972" spans="2:3" x14ac:dyDescent="0.2">
      <c r="B1972" s="1">
        <v>-370.02483999999998</v>
      </c>
      <c r="C1972" s="1">
        <v>-367.07308</v>
      </c>
    </row>
    <row r="1973" spans="2:3" x14ac:dyDescent="0.2">
      <c r="B1973" s="1">
        <v>-370.20492999999999</v>
      </c>
      <c r="C1973" s="1">
        <v>-367.19166000000001</v>
      </c>
    </row>
    <row r="1974" spans="2:3" x14ac:dyDescent="0.2">
      <c r="B1974" s="1">
        <v>-370.45780000000002</v>
      </c>
      <c r="C1974" s="1">
        <v>-367.30966000000001</v>
      </c>
    </row>
    <row r="1975" spans="2:3" x14ac:dyDescent="0.2">
      <c r="B1975" s="1">
        <v>-370.73867000000001</v>
      </c>
      <c r="C1975" s="1">
        <v>-367.44526000000002</v>
      </c>
    </row>
    <row r="1976" spans="2:3" x14ac:dyDescent="0.2">
      <c r="B1976" s="1">
        <v>-371.00101000000001</v>
      </c>
      <c r="C1976" s="1">
        <v>-367.60658000000001</v>
      </c>
    </row>
    <row r="1977" spans="2:3" x14ac:dyDescent="0.2">
      <c r="B1977" s="1">
        <v>-371.20654999999999</v>
      </c>
      <c r="C1977" s="1">
        <v>-367.79216000000002</v>
      </c>
    </row>
    <row r="1978" spans="2:3" x14ac:dyDescent="0.2">
      <c r="B1978" s="1">
        <v>-371.33292999999998</v>
      </c>
      <c r="C1978" s="1">
        <v>-367.99428999999998</v>
      </c>
    </row>
    <row r="1979" spans="2:3" x14ac:dyDescent="0.2">
      <c r="B1979" s="1">
        <v>-371.37013000000002</v>
      </c>
      <c r="C1979" s="1">
        <v>-368.20298000000003</v>
      </c>
    </row>
    <row r="1980" spans="2:3" x14ac:dyDescent="0.2">
      <c r="B1980" s="1">
        <v>-371.32119999999998</v>
      </c>
      <c r="C1980" s="1">
        <v>-368.40098999999998</v>
      </c>
    </row>
    <row r="1981" spans="2:3" x14ac:dyDescent="0.2">
      <c r="B1981" s="1">
        <v>-371.19904000000002</v>
      </c>
      <c r="C1981" s="1">
        <v>-368.56617999999997</v>
      </c>
    </row>
    <row r="1982" spans="2:3" x14ac:dyDescent="0.2">
      <c r="B1982" s="1">
        <v>-371.02713999999997</v>
      </c>
      <c r="C1982" s="1">
        <v>-368.67237</v>
      </c>
    </row>
    <row r="1983" spans="2:3" x14ac:dyDescent="0.2">
      <c r="B1983" s="1">
        <v>-370.83980000000003</v>
      </c>
      <c r="C1983" s="1">
        <v>-368.70035000000001</v>
      </c>
    </row>
    <row r="1984" spans="2:3" x14ac:dyDescent="0.2">
      <c r="B1984" s="1">
        <v>-370.66773999999998</v>
      </c>
      <c r="C1984" s="1">
        <v>-368.64728000000002</v>
      </c>
    </row>
    <row r="1985" spans="2:3" x14ac:dyDescent="0.2">
      <c r="B1985" s="1">
        <v>-370.52897999999999</v>
      </c>
      <c r="C1985" s="1">
        <v>-368.52874000000003</v>
      </c>
    </row>
    <row r="1986" spans="2:3" x14ac:dyDescent="0.2">
      <c r="B1986" s="1">
        <v>-370.42237999999998</v>
      </c>
      <c r="C1986" s="1">
        <v>-368.37558999999999</v>
      </c>
    </row>
    <row r="1987" spans="2:3" x14ac:dyDescent="0.2">
      <c r="B1987" s="1">
        <v>-370.32609000000002</v>
      </c>
      <c r="C1987" s="1">
        <v>-368.22579999999999</v>
      </c>
    </row>
    <row r="1988" spans="2:3" x14ac:dyDescent="0.2">
      <c r="B1988" s="1">
        <v>-370.20891</v>
      </c>
      <c r="C1988" s="1">
        <v>-368.11246</v>
      </c>
    </row>
    <row r="1989" spans="2:3" x14ac:dyDescent="0.2">
      <c r="B1989" s="1">
        <v>-370.04993999999999</v>
      </c>
      <c r="C1989" s="1">
        <v>-368.06385999999998</v>
      </c>
    </row>
    <row r="1990" spans="2:3" x14ac:dyDescent="0.2">
      <c r="B1990" s="1">
        <v>-369.84345000000002</v>
      </c>
      <c r="C1990" s="1">
        <v>-368.09973000000002</v>
      </c>
    </row>
    <row r="1991" spans="2:3" x14ac:dyDescent="0.2">
      <c r="B1991" s="1">
        <v>-369.60557999999997</v>
      </c>
      <c r="C1991" s="1">
        <v>-368.21357</v>
      </c>
    </row>
    <row r="1992" spans="2:3" x14ac:dyDescent="0.2">
      <c r="B1992" s="1">
        <v>-369.36599999999999</v>
      </c>
      <c r="C1992" s="1">
        <v>-368.36858999999998</v>
      </c>
    </row>
    <row r="1993" spans="2:3" x14ac:dyDescent="0.2">
      <c r="B1993" s="1">
        <v>-369.15471000000002</v>
      </c>
      <c r="C1993" s="1">
        <v>-368.51047</v>
      </c>
    </row>
    <row r="1994" spans="2:3" x14ac:dyDescent="0.2">
      <c r="B1994" s="1">
        <v>-368.98599000000002</v>
      </c>
      <c r="C1994" s="1">
        <v>-368.59408999999999</v>
      </c>
    </row>
    <row r="1995" spans="2:3" x14ac:dyDescent="0.2">
      <c r="B1995" s="1">
        <v>-368.85503</v>
      </c>
      <c r="C1995" s="1">
        <v>-368.60314</v>
      </c>
    </row>
    <row r="1996" spans="2:3" x14ac:dyDescent="0.2">
      <c r="B1996" s="1">
        <v>-368.73286000000002</v>
      </c>
      <c r="C1996" s="1">
        <v>-368.54897</v>
      </c>
    </row>
    <row r="1997" spans="2:3" x14ac:dyDescent="0.2">
      <c r="B1997" s="1">
        <v>-368.58758999999998</v>
      </c>
      <c r="C1997" s="1">
        <v>-368.45983000000001</v>
      </c>
    </row>
    <row r="1998" spans="2:3" x14ac:dyDescent="0.2">
      <c r="B1998" s="1">
        <v>-368.39843000000002</v>
      </c>
      <c r="C1998" s="1">
        <v>-368.36817000000002</v>
      </c>
    </row>
    <row r="1999" spans="2:3" x14ac:dyDescent="0.2">
      <c r="B1999" s="1">
        <v>-368.16113000000001</v>
      </c>
      <c r="C1999" s="1">
        <v>-368.28906999999998</v>
      </c>
    </row>
    <row r="2000" spans="2:3" x14ac:dyDescent="0.2">
      <c r="B2000" s="1">
        <v>-367.88682</v>
      </c>
      <c r="C2000" s="1">
        <v>-368.22638999999998</v>
      </c>
    </row>
    <row r="2001" spans="2:3" x14ac:dyDescent="0.2">
      <c r="B2001" s="1">
        <v>-367.59176000000002</v>
      </c>
      <c r="C2001" s="1">
        <v>-368.17167999999998</v>
      </c>
    </row>
    <row r="2002" spans="2:3" x14ac:dyDescent="0.2">
      <c r="B2002" s="1">
        <v>-367.29647</v>
      </c>
      <c r="C2002" s="1">
        <v>-368.11133999999998</v>
      </c>
    </row>
    <row r="2003" spans="2:3" x14ac:dyDescent="0.2">
      <c r="B2003" s="1">
        <v>-367.01958999999999</v>
      </c>
      <c r="C2003" s="1">
        <v>-368.04108000000002</v>
      </c>
    </row>
    <row r="2004" spans="2:3" x14ac:dyDescent="0.2">
      <c r="B2004" s="1">
        <v>-366.77969000000002</v>
      </c>
      <c r="C2004" s="1">
        <v>-367.96449000000001</v>
      </c>
    </row>
    <row r="2005" spans="2:3" x14ac:dyDescent="0.2">
      <c r="B2005" s="1">
        <v>-366.58517999999998</v>
      </c>
      <c r="C2005" s="1">
        <v>-367.89530999999999</v>
      </c>
    </row>
    <row r="2006" spans="2:3" x14ac:dyDescent="0.2">
      <c r="B2006" s="1">
        <v>-366.43896999999998</v>
      </c>
      <c r="C2006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G2006"/>
  <sheetViews>
    <sheetView topLeftCell="K46" workbookViewId="0">
      <selection activeCell="T61" sqref="T61:AG73"/>
    </sheetView>
  </sheetViews>
  <sheetFormatPr baseColWidth="10" defaultRowHeight="16" x14ac:dyDescent="0.2"/>
  <sheetData>
    <row r="3" spans="2:31" x14ac:dyDescent="0.2">
      <c r="L3" t="s">
        <v>44</v>
      </c>
    </row>
    <row r="4" spans="2:31" x14ac:dyDescent="0.2">
      <c r="L4">
        <f>0.3*(7+35.5)+0.7*(35.5+39)</f>
        <v>64.900000000000006</v>
      </c>
      <c r="M4" t="s">
        <v>15</v>
      </c>
    </row>
    <row r="5" spans="2:31" x14ac:dyDescent="0.2">
      <c r="B5" t="s">
        <v>58</v>
      </c>
    </row>
    <row r="6" spans="2:31" x14ac:dyDescent="0.2">
      <c r="L6" t="s">
        <v>16</v>
      </c>
    </row>
    <row r="7" spans="2:31" x14ac:dyDescent="0.2">
      <c r="B7" s="1">
        <v>-353.49849</v>
      </c>
      <c r="L7" t="s">
        <v>18</v>
      </c>
      <c r="M7">
        <f>100/(6.022E+23)</f>
        <v>1.6605778811026237E-22</v>
      </c>
    </row>
    <row r="8" spans="2:31" x14ac:dyDescent="0.2">
      <c r="B8" s="1">
        <v>-353.25166999999999</v>
      </c>
      <c r="L8" t="s">
        <v>19</v>
      </c>
      <c r="M8">
        <f>M7*L4</f>
        <v>1.0777150448356029E-20</v>
      </c>
    </row>
    <row r="9" spans="2:31" x14ac:dyDescent="0.2">
      <c r="B9" s="1">
        <v>-352.99862000000002</v>
      </c>
    </row>
    <row r="10" spans="2:31" x14ac:dyDescent="0.2">
      <c r="B10" s="1">
        <v>-352.73739999999998</v>
      </c>
    </row>
    <row r="11" spans="2:31" x14ac:dyDescent="0.2">
      <c r="B11" s="1">
        <v>-352.47742</v>
      </c>
      <c r="G11" t="s">
        <v>22</v>
      </c>
      <c r="AD11" t="s">
        <v>56</v>
      </c>
      <c r="AE11" t="s">
        <v>57</v>
      </c>
    </row>
    <row r="12" spans="2:31" x14ac:dyDescent="0.2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 x14ac:dyDescent="0.2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 x14ac:dyDescent="0.2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 x14ac:dyDescent="0.2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 x14ac:dyDescent="0.2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 x14ac:dyDescent="0.2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 x14ac:dyDescent="0.2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 x14ac:dyDescent="0.2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 x14ac:dyDescent="0.2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 x14ac:dyDescent="0.2">
      <c r="B21" s="1">
        <v>-349.20706000000001</v>
      </c>
      <c r="G21" t="s">
        <v>11</v>
      </c>
    </row>
    <row r="22" spans="2:28" x14ac:dyDescent="0.2">
      <c r="B22" s="1">
        <v>-348.89461999999997</v>
      </c>
      <c r="T22">
        <v>1100</v>
      </c>
    </row>
    <row r="23" spans="2:28" x14ac:dyDescent="0.2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 x14ac:dyDescent="0.2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 x14ac:dyDescent="0.2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 x14ac:dyDescent="0.2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 x14ac:dyDescent="0.2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 x14ac:dyDescent="0.2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 x14ac:dyDescent="0.2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 x14ac:dyDescent="0.2">
      <c r="B30" s="1">
        <v>-348.89812999999998</v>
      </c>
    </row>
    <row r="31" spans="2:28" x14ac:dyDescent="0.2">
      <c r="B31" s="1">
        <v>-348.75249000000002</v>
      </c>
      <c r="G31" t="s">
        <v>8</v>
      </c>
      <c r="T31">
        <v>1000</v>
      </c>
    </row>
    <row r="32" spans="2:28" x14ac:dyDescent="0.2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 x14ac:dyDescent="0.2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 x14ac:dyDescent="0.2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 x14ac:dyDescent="0.2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 x14ac:dyDescent="0.2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 x14ac:dyDescent="0.2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 x14ac:dyDescent="0.2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 x14ac:dyDescent="0.2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 x14ac:dyDescent="0.2">
      <c r="B40" s="1">
        <v>-349.27582999999998</v>
      </c>
      <c r="T40">
        <v>900</v>
      </c>
    </row>
    <row r="41" spans="2:23" x14ac:dyDescent="0.2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 x14ac:dyDescent="0.2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 x14ac:dyDescent="0.2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 x14ac:dyDescent="0.2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 x14ac:dyDescent="0.2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 x14ac:dyDescent="0.2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 x14ac:dyDescent="0.2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 x14ac:dyDescent="0.2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3" x14ac:dyDescent="0.2">
      <c r="B49" s="1">
        <v>-350.65661999999998</v>
      </c>
    </row>
    <row r="50" spans="2:33" x14ac:dyDescent="0.2">
      <c r="B50" s="1">
        <v>-350.55754000000002</v>
      </c>
    </row>
    <row r="51" spans="2:33" x14ac:dyDescent="0.2">
      <c r="B51" s="1">
        <v>-350.44718999999998</v>
      </c>
    </row>
    <row r="52" spans="2:33" x14ac:dyDescent="0.2">
      <c r="B52" s="1">
        <v>-350.35861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2:33" x14ac:dyDescent="0.2">
      <c r="B53" s="1">
        <v>-350.30855000000003</v>
      </c>
      <c r="G53" t="s">
        <v>70</v>
      </c>
      <c r="T53" t="s">
        <v>44</v>
      </c>
    </row>
    <row r="54" spans="2:33" x14ac:dyDescent="0.2">
      <c r="B54" s="1">
        <v>-350.30164000000002</v>
      </c>
      <c r="T54">
        <f>0.3*(7+35.5)+0.7*(35.5+39)</f>
        <v>64.900000000000006</v>
      </c>
      <c r="U54" t="s">
        <v>15</v>
      </c>
    </row>
    <row r="55" spans="2:33" x14ac:dyDescent="0.2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3" x14ac:dyDescent="0.2">
      <c r="B56" s="1">
        <v>-350.40035999999998</v>
      </c>
      <c r="G56">
        <v>0.98</v>
      </c>
      <c r="H56">
        <v>-342.59181556948499</v>
      </c>
      <c r="I56">
        <v>33.407285317820403</v>
      </c>
      <c r="J56">
        <v>4.7106894684346399</v>
      </c>
      <c r="K56">
        <v>7036.74</v>
      </c>
      <c r="L56">
        <f t="shared" ref="L56:L60" si="26">K56^(1/3)</f>
        <v>19.16272063272072</v>
      </c>
      <c r="M56" s="4">
        <f>K56*(10^-24)</f>
        <v>7.0367400000000008E-21</v>
      </c>
      <c r="N56" s="3">
        <f>$U$58/M56</f>
        <v>1.5315544482751995</v>
      </c>
      <c r="T56" t="s">
        <v>16</v>
      </c>
    </row>
    <row r="57" spans="2:33" x14ac:dyDescent="0.2">
      <c r="B57" s="1">
        <v>-350.49214999999998</v>
      </c>
      <c r="G57">
        <v>0.99</v>
      </c>
      <c r="H57">
        <v>-340.71995929315898</v>
      </c>
      <c r="I57">
        <v>33.410498729589698</v>
      </c>
      <c r="J57">
        <v>3.3391328113344301</v>
      </c>
      <c r="K57">
        <f>K$56*(G57/G$56)^3</f>
        <v>7254.3559499655739</v>
      </c>
      <c r="L57">
        <f t="shared" si="26"/>
        <v>19.358258598360717</v>
      </c>
      <c r="M57" s="4">
        <f t="shared" ref="M57" si="27">K57*(10^-24)</f>
        <v>7.2543559499655745E-21</v>
      </c>
      <c r="N57" s="3">
        <f t="shared" ref="N57:N60" si="28">$U$58/M57</f>
        <v>1.4856109243450029</v>
      </c>
      <c r="T57" t="s">
        <v>18</v>
      </c>
      <c r="U57">
        <f>100/(6.022E+23)</f>
        <v>1.6605778811026237E-22</v>
      </c>
    </row>
    <row r="58" spans="2:33" x14ac:dyDescent="0.2">
      <c r="B58" s="1">
        <v>-350.60271</v>
      </c>
      <c r="G58">
        <v>1</v>
      </c>
      <c r="H58">
        <v>-338.94337983577202</v>
      </c>
      <c r="I58">
        <v>33.410199004433899</v>
      </c>
      <c r="J58">
        <v>1.7970403537142301</v>
      </c>
      <c r="K58">
        <f t="shared" ref="K58:K60" si="29">K$56*(G58/G$56)^3</f>
        <v>7476.4128891873288</v>
      </c>
      <c r="L58">
        <f t="shared" si="26"/>
        <v>19.553796564000734</v>
      </c>
      <c r="M58" s="4">
        <f>K58*(10^-24)</f>
        <v>7.4764128891873293E-21</v>
      </c>
      <c r="N58" s="3">
        <f t="shared" si="28"/>
        <v>1.4414867942810317</v>
      </c>
      <c r="T58" t="s">
        <v>19</v>
      </c>
      <c r="U58">
        <f>U57*T54</f>
        <v>1.0777150448356029E-20</v>
      </c>
    </row>
    <row r="59" spans="2:33" x14ac:dyDescent="0.2">
      <c r="B59" s="1">
        <v>-350.72543000000002</v>
      </c>
      <c r="G59">
        <v>1.01</v>
      </c>
      <c r="H59">
        <v>-337.67440270450697</v>
      </c>
      <c r="I59">
        <v>33.387490384624797</v>
      </c>
      <c r="J59">
        <v>0.28268199010449402</v>
      </c>
      <c r="K59">
        <f t="shared" si="29"/>
        <v>7702.9556761425911</v>
      </c>
      <c r="L59">
        <f t="shared" si="26"/>
        <v>19.749334529640738</v>
      </c>
      <c r="M59" s="4">
        <f t="shared" ref="M59" si="30">K59*(10^-24)</f>
        <v>7.7029556761425912E-21</v>
      </c>
      <c r="N59" s="3">
        <f t="shared" si="28"/>
        <v>1.3990928808969731</v>
      </c>
      <c r="O59">
        <f>(N59-N60)/(J59-J60)*(0-J60)+N60</f>
        <v>1.3822449147916023</v>
      </c>
      <c r="P59">
        <f>(K59-K60)/(J59-J60)*(0-J60)+K60</f>
        <v>7798.4977636970907</v>
      </c>
      <c r="Q59">
        <f>P59^(1/3)</f>
        <v>19.830651572523902</v>
      </c>
      <c r="R59">
        <f>(H59-H60)/(J59-J60)*(0-J60)+H60</f>
        <v>-337.01458022532211</v>
      </c>
    </row>
    <row r="60" spans="2:33" x14ac:dyDescent="0.2">
      <c r="B60" s="1">
        <v>-350.85221000000001</v>
      </c>
      <c r="G60">
        <v>1.02</v>
      </c>
      <c r="H60">
        <v>-336.07858782294699</v>
      </c>
      <c r="I60">
        <v>33.409711220869802</v>
      </c>
      <c r="J60">
        <v>-0.40099906167632199</v>
      </c>
      <c r="K60">
        <f t="shared" si="29"/>
        <v>7934.0291693087074</v>
      </c>
      <c r="L60">
        <f t="shared" si="26"/>
        <v>19.944872495280752</v>
      </c>
      <c r="M60" s="4">
        <f>K60*(10^-24)</f>
        <v>7.9340291693087088E-21</v>
      </c>
      <c r="N60" s="3">
        <f t="shared" si="28"/>
        <v>1.3583452012056367</v>
      </c>
    </row>
    <row r="61" spans="2:33" x14ac:dyDescent="0.2">
      <c r="B61" s="1">
        <v>-350.97719000000001</v>
      </c>
      <c r="M61" s="4"/>
      <c r="N61" s="3"/>
      <c r="AE61" t="s">
        <v>56</v>
      </c>
      <c r="AF61" t="s">
        <v>57</v>
      </c>
      <c r="AG61" t="s">
        <v>81</v>
      </c>
    </row>
    <row r="62" spans="2:33" x14ac:dyDescent="0.2">
      <c r="B62" s="1">
        <v>-351.09665999999999</v>
      </c>
      <c r="G62" t="s">
        <v>22</v>
      </c>
      <c r="T62" t="s">
        <v>72</v>
      </c>
      <c r="V62" s="8" t="s">
        <v>73</v>
      </c>
      <c r="Y62" t="s">
        <v>61</v>
      </c>
      <c r="Z62" t="s">
        <v>77</v>
      </c>
      <c r="AA62" t="s">
        <v>4</v>
      </c>
      <c r="AB62" t="s">
        <v>62</v>
      </c>
      <c r="AC62" t="s">
        <v>53</v>
      </c>
      <c r="AD62" t="s">
        <v>54</v>
      </c>
      <c r="AE62" t="s">
        <v>55</v>
      </c>
    </row>
    <row r="63" spans="2:33" x14ac:dyDescent="0.2">
      <c r="B63" s="1">
        <v>-351.21008999999998</v>
      </c>
    </row>
    <row r="64" spans="2:33" x14ac:dyDescent="0.2">
      <c r="B64" s="1">
        <v>-351.31689999999998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23</v>
      </c>
      <c r="P64" t="s">
        <v>47</v>
      </c>
      <c r="Q64" t="s">
        <v>48</v>
      </c>
      <c r="R64" t="s">
        <v>75</v>
      </c>
      <c r="T64">
        <v>1300</v>
      </c>
      <c r="U64">
        <f>-P59*(2*0.00000229*P59-0.0402)</f>
        <v>34.95973154424361</v>
      </c>
      <c r="V64" t="s">
        <v>74</v>
      </c>
      <c r="X64">
        <v>1300</v>
      </c>
      <c r="Y64">
        <v>1.3822449147916023</v>
      </c>
      <c r="Z64">
        <v>7798.4977636970907</v>
      </c>
      <c r="AA64">
        <v>19.830651572523902</v>
      </c>
      <c r="AB64">
        <v>-337.01458022532211</v>
      </c>
      <c r="AC64">
        <v>33.400377049564881</v>
      </c>
      <c r="AD64">
        <f>AB64+AC64</f>
        <v>-303.61420317575721</v>
      </c>
      <c r="AE64">
        <f>(AD64-AD65)/(X64-X65)</f>
        <v>6.5413376231476264E-2</v>
      </c>
      <c r="AF64">
        <f>AE64*(1.602*10^-19)*(6.022*10^23)/100</f>
        <v>63.105880136885197</v>
      </c>
      <c r="AG64">
        <f>AF64/$T$54</f>
        <v>0.9723556261461509</v>
      </c>
    </row>
    <row r="65" spans="2:33" x14ac:dyDescent="0.2">
      <c r="B65" s="1">
        <v>-351.41255000000001</v>
      </c>
      <c r="G65">
        <v>0.98</v>
      </c>
      <c r="H65">
        <v>-345.3312735394</v>
      </c>
      <c r="I65">
        <v>30.836721670269799</v>
      </c>
      <c r="J65">
        <v>3.4039500609468898</v>
      </c>
      <c r="K65">
        <v>7036.74</v>
      </c>
      <c r="L65">
        <f t="shared" ref="L65:L69" si="31">K65^(1/3)</f>
        <v>19.16272063272072</v>
      </c>
      <c r="M65" s="4">
        <f>K65*(10^-24)</f>
        <v>7.0367400000000008E-21</v>
      </c>
      <c r="N65" s="3">
        <f>$M$8/M65</f>
        <v>1.5315544482751995</v>
      </c>
      <c r="T65">
        <v>1200</v>
      </c>
      <c r="U65">
        <f>-P67*(2*0.0000011*P67-0.022)</f>
        <v>40.04056064448416</v>
      </c>
      <c r="V65" t="s">
        <v>74</v>
      </c>
      <c r="X65">
        <v>1200</v>
      </c>
      <c r="Y65">
        <v>1.4169311866074583</v>
      </c>
      <c r="Z65">
        <v>7607.6320985902321</v>
      </c>
      <c r="AA65">
        <v>19.66753057783507</v>
      </c>
      <c r="AB65">
        <v>-340.98791137890481</v>
      </c>
      <c r="AC65">
        <v>30.832370579999996</v>
      </c>
      <c r="AD65">
        <f t="shared" ref="AD65:AD67" si="32">AB65+AC65</f>
        <v>-310.15554079890484</v>
      </c>
      <c r="AE65">
        <f t="shared" ref="AE65:AE66" si="33">(AD65-AD66)/(X65-X66)</f>
        <v>6.8114707050066267E-2</v>
      </c>
      <c r="AF65">
        <f>AE65*(1.602*10^-19)*(6.022*10^23)/100</f>
        <v>65.71191989005095</v>
      </c>
      <c r="AG65">
        <f t="shared" ref="AG65:AG66" si="34">AF65/$T$54</f>
        <v>1.0125103218806</v>
      </c>
    </row>
    <row r="66" spans="2:33" x14ac:dyDescent="0.2">
      <c r="B66" s="1">
        <v>-351.48433999999997</v>
      </c>
      <c r="G66">
        <v>0.99</v>
      </c>
      <c r="H66">
        <v>-343.916546529453</v>
      </c>
      <c r="I66">
        <v>30.836870329550599</v>
      </c>
      <c r="J66">
        <v>1.9048995754073701</v>
      </c>
      <c r="K66">
        <f>K$56*(G66/G$56)^3</f>
        <v>7254.3559499655739</v>
      </c>
      <c r="L66">
        <f t="shared" si="31"/>
        <v>19.358258598360717</v>
      </c>
      <c r="M66" s="4">
        <f t="shared" ref="M66" si="35">K66*(10^-24)</f>
        <v>7.2543559499655745E-21</v>
      </c>
      <c r="N66" s="3">
        <f t="shared" ref="N66:N69" si="36">$M$8/M66</f>
        <v>1.4856109243450029</v>
      </c>
      <c r="T66">
        <v>1100</v>
      </c>
      <c r="U66">
        <f>-P75*(2*0.00000128*P75-0.0248)</f>
        <v>43.247788139041923</v>
      </c>
      <c r="V66" t="s">
        <v>74</v>
      </c>
      <c r="X66">
        <v>1100</v>
      </c>
      <c r="Y66">
        <v>1.4553572502865408</v>
      </c>
      <c r="Z66">
        <v>7406.6091105807491</v>
      </c>
      <c r="AA66">
        <v>19.492751292703751</v>
      </c>
      <c r="AB66">
        <v>-345.34727343918803</v>
      </c>
      <c r="AC66">
        <v>28.380261935276554</v>
      </c>
      <c r="AD66">
        <f t="shared" si="32"/>
        <v>-316.96701150391146</v>
      </c>
      <c r="AE66">
        <f t="shared" si="33"/>
        <v>7.1325770491774854E-2</v>
      </c>
      <c r="AF66">
        <f t="shared" ref="AF66" si="37">AE66*(1.602*10^-19)*(6.022*10^23)/100</f>
        <v>68.809711142215193</v>
      </c>
      <c r="AG66">
        <f t="shared" si="34"/>
        <v>1.0602420823145637</v>
      </c>
    </row>
    <row r="67" spans="2:33" x14ac:dyDescent="0.2">
      <c r="B67" s="1">
        <v>-351.52256999999997</v>
      </c>
      <c r="G67">
        <v>1</v>
      </c>
      <c r="H67">
        <v>-341.86330886832201</v>
      </c>
      <c r="I67">
        <v>30.839636328265499</v>
      </c>
      <c r="J67">
        <v>0.78078236667075096</v>
      </c>
      <c r="K67">
        <f t="shared" ref="K67:K69" si="38">K$56*(G67/G$56)^3</f>
        <v>7476.4128891873288</v>
      </c>
      <c r="L67">
        <f t="shared" si="31"/>
        <v>19.553796564000734</v>
      </c>
      <c r="M67" s="4">
        <f>K67*(10^-24)</f>
        <v>7.4764128891873293E-21</v>
      </c>
      <c r="N67" s="3">
        <f t="shared" si="36"/>
        <v>1.4414867942810317</v>
      </c>
      <c r="O67">
        <f>(N67-N68)/(J67-J68)*(0-J68)+N68</f>
        <v>1.4169311866074583</v>
      </c>
      <c r="P67">
        <f>(K67-K68)/(J67-J68)*(0-J68)+K68</f>
        <v>7607.6320985902321</v>
      </c>
      <c r="Q67">
        <f>P67^(1/3)</f>
        <v>19.66753057783507</v>
      </c>
      <c r="R67">
        <f>(H67-H68)/(J67-J68)*(0-J68)+H68</f>
        <v>-340.98791137890481</v>
      </c>
      <c r="T67">
        <v>1000</v>
      </c>
      <c r="U67">
        <f>-P83*(2*0.00000414*P83-0.0659)</f>
        <v>44.615906692588325</v>
      </c>
      <c r="V67" t="s">
        <v>74</v>
      </c>
      <c r="X67">
        <v>1000</v>
      </c>
      <c r="Y67">
        <v>1.4946016442378012</v>
      </c>
      <c r="Z67">
        <v>7211.7705345908562</v>
      </c>
      <c r="AA67">
        <v>19.320304487510846</v>
      </c>
      <c r="AB67">
        <v>-349.7919644641334</v>
      </c>
      <c r="AC67">
        <v>25.692375911044461</v>
      </c>
      <c r="AD67">
        <f t="shared" si="32"/>
        <v>-324.09958855308895</v>
      </c>
    </row>
    <row r="68" spans="2:33" x14ac:dyDescent="0.2">
      <c r="B68" s="1">
        <v>-351.52307999999999</v>
      </c>
      <c r="G68">
        <v>1.01</v>
      </c>
      <c r="H68">
        <v>-340.35198298967498</v>
      </c>
      <c r="I68">
        <v>30.8351410531555</v>
      </c>
      <c r="J68">
        <v>-0.56719567828158901</v>
      </c>
      <c r="K68">
        <f t="shared" si="38"/>
        <v>7702.9556761425911</v>
      </c>
      <c r="L68">
        <f t="shared" si="31"/>
        <v>19.749334529640738</v>
      </c>
      <c r="M68" s="4">
        <f t="shared" ref="M68" si="39">K68*(10^-24)</f>
        <v>7.7029556761425912E-21</v>
      </c>
      <c r="N68" s="3">
        <f t="shared" si="36"/>
        <v>1.3990928808969731</v>
      </c>
    </row>
    <row r="69" spans="2:33" x14ac:dyDescent="0.2">
      <c r="B69" s="1">
        <v>-351.49000999999998</v>
      </c>
      <c r="G69">
        <v>1.02</v>
      </c>
      <c r="H69">
        <v>-338.80073068576502</v>
      </c>
      <c r="I69">
        <v>30.840190977726799</v>
      </c>
      <c r="J69">
        <v>-1.6552562414051599</v>
      </c>
      <c r="K69">
        <f t="shared" si="38"/>
        <v>7934.0291693087074</v>
      </c>
      <c r="L69">
        <f t="shared" si="31"/>
        <v>19.944872495280752</v>
      </c>
      <c r="M69" s="4">
        <f>K69*(10^-24)</f>
        <v>7.9340291693087088E-21</v>
      </c>
      <c r="N69" s="3">
        <f t="shared" si="36"/>
        <v>1.3583452012056367</v>
      </c>
      <c r="Z69" t="s">
        <v>79</v>
      </c>
    </row>
    <row r="70" spans="2:33" x14ac:dyDescent="0.2">
      <c r="B70" s="1">
        <v>-351.43425000000002</v>
      </c>
      <c r="Z70">
        <f>Z64/200</f>
        <v>38.992488818485455</v>
      </c>
    </row>
    <row r="71" spans="2:33" x14ac:dyDescent="0.2">
      <c r="B71" s="1">
        <v>-351.36774000000003</v>
      </c>
      <c r="G71" t="s">
        <v>11</v>
      </c>
      <c r="Z71">
        <f t="shared" ref="Z71:Z73" si="40">Z65/200</f>
        <v>38.038160492951164</v>
      </c>
    </row>
    <row r="72" spans="2:33" x14ac:dyDescent="0.2">
      <c r="B72" s="1">
        <v>-351.30613</v>
      </c>
      <c r="Z72">
        <f t="shared" si="40"/>
        <v>37.033045552903744</v>
      </c>
    </row>
    <row r="73" spans="2:33" x14ac:dyDescent="0.2">
      <c r="B73" s="1">
        <v>-351.25720999999999</v>
      </c>
      <c r="G73" t="s">
        <v>9</v>
      </c>
      <c r="K73" t="s">
        <v>1</v>
      </c>
      <c r="L73" t="s">
        <v>4</v>
      </c>
      <c r="M73" t="s">
        <v>17</v>
      </c>
      <c r="N73" t="s">
        <v>20</v>
      </c>
      <c r="O73" t="s">
        <v>23</v>
      </c>
      <c r="P73" t="s">
        <v>47</v>
      </c>
      <c r="Q73" t="s">
        <v>48</v>
      </c>
      <c r="R73" t="s">
        <v>75</v>
      </c>
      <c r="Z73">
        <f t="shared" si="40"/>
        <v>36.058852672954281</v>
      </c>
    </row>
    <row r="74" spans="2:33" x14ac:dyDescent="0.2">
      <c r="B74" s="1">
        <v>-351.21089999999998</v>
      </c>
      <c r="G74">
        <v>0.98</v>
      </c>
      <c r="H74">
        <v>-348.16273765019901</v>
      </c>
      <c r="I74">
        <v>28.266337771453902</v>
      </c>
      <c r="J74">
        <v>2.3089775878250598</v>
      </c>
      <c r="K74">
        <v>7036.74</v>
      </c>
      <c r="L74">
        <f t="shared" ref="L74:L78" si="41">K74^(1/3)</f>
        <v>19.16272063272072</v>
      </c>
      <c r="M74" s="4">
        <f>K74*(10^-24)</f>
        <v>7.0367400000000008E-21</v>
      </c>
      <c r="N74" s="3">
        <f>$M$8/M74</f>
        <v>1.5315544482751995</v>
      </c>
    </row>
    <row r="75" spans="2:33" x14ac:dyDescent="0.2">
      <c r="B75" s="1">
        <v>-351.14614</v>
      </c>
      <c r="G75">
        <v>0.99</v>
      </c>
      <c r="H75">
        <v>-346.68829321402598</v>
      </c>
      <c r="I75">
        <v>28.2652669714506</v>
      </c>
      <c r="J75">
        <v>1.0166084289262101</v>
      </c>
      <c r="K75">
        <f>K$56*(G75/G$56)^3</f>
        <v>7254.3559499655739</v>
      </c>
      <c r="L75">
        <f t="shared" si="41"/>
        <v>19.358258598360717</v>
      </c>
      <c r="M75" s="4">
        <f t="shared" ref="M75" si="42">K75*(10^-24)</f>
        <v>7.2543559499655745E-21</v>
      </c>
      <c r="N75" s="3">
        <f t="shared" ref="N75:N78" si="43">$M$8/M75</f>
        <v>1.4856109243450029</v>
      </c>
      <c r="O75">
        <f>(N75-N76)/(J75-J76)*(0-J76)+N76</f>
        <v>1.4553572502865408</v>
      </c>
      <c r="P75">
        <f>(K75-K76)/(J75-J76)*(0-J76)+K76</f>
        <v>7406.6091105807491</v>
      </c>
      <c r="Q75">
        <f>P75^(1/3)</f>
        <v>19.492751292703751</v>
      </c>
      <c r="R75">
        <f>(H75-H76)/(J75-J76)*(0-J76)+H76</f>
        <v>-345.34727343918803</v>
      </c>
    </row>
    <row r="76" spans="2:33" x14ac:dyDescent="0.2">
      <c r="B76" s="1">
        <v>-351.03861000000001</v>
      </c>
      <c r="G76">
        <v>1</v>
      </c>
      <c r="H76">
        <v>-344.73245370676602</v>
      </c>
      <c r="I76">
        <v>28.267715847404801</v>
      </c>
      <c r="J76">
        <v>-0.46608628297516402</v>
      </c>
      <c r="K76">
        <f t="shared" ref="K76:K78" si="44">K$56*(G76/G$56)^3</f>
        <v>7476.4128891873288</v>
      </c>
      <c r="L76">
        <f t="shared" si="41"/>
        <v>19.553796564000734</v>
      </c>
      <c r="M76" s="4">
        <f>K76*(10^-24)</f>
        <v>7.4764128891873293E-21</v>
      </c>
      <c r="N76" s="3">
        <f t="shared" si="43"/>
        <v>1.4414867942810317</v>
      </c>
    </row>
    <row r="77" spans="2:33" x14ac:dyDescent="0.2">
      <c r="B77" s="1">
        <v>-350.88288</v>
      </c>
      <c r="G77">
        <v>1.01</v>
      </c>
      <c r="H77">
        <v>-343.34983166994198</v>
      </c>
      <c r="I77">
        <v>28.266257102800601</v>
      </c>
      <c r="J77">
        <v>-1.5619412935299399</v>
      </c>
      <c r="K77">
        <f t="shared" si="44"/>
        <v>7702.9556761425911</v>
      </c>
      <c r="L77">
        <f t="shared" si="41"/>
        <v>19.749334529640738</v>
      </c>
      <c r="M77" s="4">
        <f t="shared" ref="M77" si="45">K77*(10^-24)</f>
        <v>7.7029556761425912E-21</v>
      </c>
      <c r="N77" s="3">
        <f t="shared" si="43"/>
        <v>1.3990928808969731</v>
      </c>
    </row>
    <row r="78" spans="2:33" x14ac:dyDescent="0.2">
      <c r="B78" s="1">
        <v>-350.69351</v>
      </c>
      <c r="G78">
        <v>1.02</v>
      </c>
      <c r="H78">
        <v>-341.72100075393001</v>
      </c>
      <c r="I78">
        <v>28.266912642448698</v>
      </c>
      <c r="J78">
        <v>-1.99125571142223</v>
      </c>
      <c r="K78">
        <f t="shared" si="44"/>
        <v>7934.0291693087074</v>
      </c>
      <c r="L78">
        <f t="shared" si="41"/>
        <v>19.944872495280752</v>
      </c>
      <c r="M78" s="4">
        <f>K78*(10^-24)</f>
        <v>7.9340291693087088E-21</v>
      </c>
      <c r="N78" s="3">
        <f t="shared" si="43"/>
        <v>1.3583452012056367</v>
      </c>
    </row>
    <row r="79" spans="2:33" x14ac:dyDescent="0.2">
      <c r="B79" s="1">
        <v>-350.49630999999999</v>
      </c>
    </row>
    <row r="80" spans="2:33" x14ac:dyDescent="0.2">
      <c r="B80" s="1">
        <v>-350.30757</v>
      </c>
      <c r="G80" t="s">
        <v>8</v>
      </c>
    </row>
    <row r="81" spans="2:18" x14ac:dyDescent="0.2">
      <c r="B81" s="1">
        <v>-350.12673999999998</v>
      </c>
    </row>
    <row r="82" spans="2:18" x14ac:dyDescent="0.2">
      <c r="B82" s="1">
        <v>-349.94479999999999</v>
      </c>
      <c r="G82" t="s">
        <v>9</v>
      </c>
      <c r="K82" t="s">
        <v>1</v>
      </c>
      <c r="L82" t="s">
        <v>4</v>
      </c>
      <c r="M82" t="s">
        <v>17</v>
      </c>
      <c r="N82" t="s">
        <v>20</v>
      </c>
      <c r="O82" t="s">
        <v>23</v>
      </c>
      <c r="P82" t="s">
        <v>47</v>
      </c>
      <c r="Q82" t="s">
        <v>48</v>
      </c>
      <c r="R82" t="s">
        <v>75</v>
      </c>
    </row>
    <row r="83" spans="2:18" x14ac:dyDescent="0.2">
      <c r="B83" s="1">
        <v>-349.75353999999999</v>
      </c>
      <c r="G83">
        <v>0.98</v>
      </c>
      <c r="H83">
        <v>-350.611041610673</v>
      </c>
      <c r="I83">
        <v>25.694997409864001</v>
      </c>
      <c r="J83">
        <v>1.17861114994839</v>
      </c>
      <c r="K83">
        <v>7036.74</v>
      </c>
      <c r="L83">
        <f t="shared" ref="L83:L87" si="46">K83^(1/3)</f>
        <v>19.16272063272072</v>
      </c>
      <c r="M83" s="4">
        <f>K83*(10^-24)</f>
        <v>7.0367400000000008E-21</v>
      </c>
      <c r="N83" s="3">
        <f>$M$8/M83</f>
        <v>1.5315544482751995</v>
      </c>
      <c r="O83">
        <f>(N83-N84)/(J83-J84)*(0-J84)+N84</f>
        <v>1.4946016442378012</v>
      </c>
      <c r="P83">
        <f>(K83-K84)/(J83-J84)*(0-J84)+K84</f>
        <v>7211.7705345908562</v>
      </c>
      <c r="Q83">
        <f>P83^(1/3)</f>
        <v>19.320304487510846</v>
      </c>
      <c r="R83">
        <f>(H83-H84)/(J83-J84)*(0-J84)+H84</f>
        <v>-349.7919644641334</v>
      </c>
    </row>
    <row r="84" spans="2:18" x14ac:dyDescent="0.2">
      <c r="B84" s="1">
        <v>-349.55401000000001</v>
      </c>
      <c r="G84">
        <v>0.99</v>
      </c>
      <c r="H84">
        <v>-349.59268071863801</v>
      </c>
      <c r="I84">
        <v>25.6957164819908</v>
      </c>
      <c r="J84">
        <v>-0.28675936746209102</v>
      </c>
      <c r="K84">
        <f>K$56*(G84/G$56)^3</f>
        <v>7254.3559499655739</v>
      </c>
      <c r="L84">
        <f t="shared" si="46"/>
        <v>19.358258598360717</v>
      </c>
      <c r="M84" s="4">
        <f t="shared" ref="M84" si="47">K84*(10^-24)</f>
        <v>7.2543559499655745E-21</v>
      </c>
      <c r="N84" s="3">
        <f t="shared" ref="N84:N87" si="48">$M$8/M84</f>
        <v>1.4856109243450029</v>
      </c>
    </row>
    <row r="85" spans="2:18" x14ac:dyDescent="0.2">
      <c r="B85" s="1">
        <v>-349.35449999999997</v>
      </c>
      <c r="G85">
        <v>1</v>
      </c>
      <c r="H85">
        <v>-347.93219220264302</v>
      </c>
      <c r="I85">
        <v>25.6999348932845</v>
      </c>
      <c r="J85">
        <v>-1.37772573801037</v>
      </c>
      <c r="K85">
        <f t="shared" ref="K85:K87" si="49">K$56*(G85/G$56)^3</f>
        <v>7476.4128891873288</v>
      </c>
      <c r="L85">
        <f t="shared" si="46"/>
        <v>19.553796564000734</v>
      </c>
      <c r="M85" s="4">
        <f>K85*(10^-24)</f>
        <v>7.4764128891873293E-21</v>
      </c>
      <c r="N85" s="3">
        <f t="shared" si="48"/>
        <v>1.4414867942810317</v>
      </c>
    </row>
    <row r="86" spans="2:18" x14ac:dyDescent="0.2">
      <c r="B86" s="1">
        <v>-349.16649000000001</v>
      </c>
      <c r="G86">
        <v>1.01</v>
      </c>
      <c r="H86">
        <v>-346.27922862162501</v>
      </c>
      <c r="I86">
        <v>25.700272149899501</v>
      </c>
      <c r="J86">
        <v>-2.34746298623753</v>
      </c>
      <c r="K86">
        <f t="shared" si="49"/>
        <v>7702.9556761425911</v>
      </c>
      <c r="L86">
        <f t="shared" si="46"/>
        <v>19.749334529640738</v>
      </c>
      <c r="M86" s="4">
        <f t="shared" ref="M86" si="50">K86*(10^-24)</f>
        <v>7.7029556761425912E-21</v>
      </c>
      <c r="N86" s="3">
        <f t="shared" si="48"/>
        <v>1.3990928808969731</v>
      </c>
    </row>
    <row r="87" spans="2:18" x14ac:dyDescent="0.2">
      <c r="B87" s="1">
        <v>-348.99590000000001</v>
      </c>
      <c r="G87">
        <v>1.02</v>
      </c>
      <c r="H87">
        <v>-344.71097208210301</v>
      </c>
      <c r="I87">
        <v>25.699632817810599</v>
      </c>
      <c r="J87">
        <v>-3.2341189731837701</v>
      </c>
      <c r="K87">
        <f t="shared" si="49"/>
        <v>7934.0291693087074</v>
      </c>
      <c r="L87">
        <f t="shared" si="46"/>
        <v>19.944872495280752</v>
      </c>
      <c r="M87" s="4">
        <f>K87*(10^-24)</f>
        <v>7.9340291693087088E-21</v>
      </c>
      <c r="N87" s="3">
        <f t="shared" si="48"/>
        <v>1.3583452012056367</v>
      </c>
    </row>
    <row r="88" spans="2:18" x14ac:dyDescent="0.2">
      <c r="B88" s="1">
        <v>-348.84088000000003</v>
      </c>
    </row>
    <row r="89" spans="2:18" x14ac:dyDescent="0.2">
      <c r="B89" s="1">
        <v>-348.69499999999999</v>
      </c>
    </row>
    <row r="90" spans="2:18" x14ac:dyDescent="0.2">
      <c r="B90" s="1">
        <v>-348.55144999999999</v>
      </c>
    </row>
    <row r="91" spans="2:18" x14ac:dyDescent="0.2">
      <c r="B91" s="1">
        <v>-348.41127999999998</v>
      </c>
    </row>
    <row r="92" spans="2:18" x14ac:dyDescent="0.2">
      <c r="B92" s="1">
        <v>-348.28339999999997</v>
      </c>
    </row>
    <row r="93" spans="2:18" x14ac:dyDescent="0.2">
      <c r="B93" s="1">
        <v>-348.18441999999999</v>
      </c>
    </row>
    <row r="94" spans="2:18" x14ac:dyDescent="0.2">
      <c r="B94" s="1">
        <v>-348.12952000000001</v>
      </c>
    </row>
    <row r="95" spans="2:18" x14ac:dyDescent="0.2">
      <c r="B95" s="1">
        <v>-348.12574000000001</v>
      </c>
    </row>
    <row r="96" spans="2:18" x14ac:dyDescent="0.2">
      <c r="B96" s="1">
        <v>-348.16845000000001</v>
      </c>
    </row>
    <row r="97" spans="2:2" x14ac:dyDescent="0.2">
      <c r="B97" s="1">
        <v>-348.24619000000001</v>
      </c>
    </row>
    <row r="98" spans="2:2" x14ac:dyDescent="0.2">
      <c r="B98" s="1">
        <v>-348.34143999999998</v>
      </c>
    </row>
    <row r="99" spans="2:2" x14ac:dyDescent="0.2">
      <c r="B99" s="1">
        <v>-348.44087000000002</v>
      </c>
    </row>
    <row r="100" spans="2:2" x14ac:dyDescent="0.2">
      <c r="B100" s="1">
        <v>-348.53782999999999</v>
      </c>
    </row>
    <row r="101" spans="2:2" x14ac:dyDescent="0.2">
      <c r="B101" s="1">
        <v>-348.63368000000003</v>
      </c>
    </row>
    <row r="102" spans="2:2" x14ac:dyDescent="0.2">
      <c r="B102" s="1">
        <v>-348.73770999999999</v>
      </c>
    </row>
    <row r="103" spans="2:2" x14ac:dyDescent="0.2">
      <c r="B103" s="1">
        <v>-348.86342999999999</v>
      </c>
    </row>
    <row r="104" spans="2:2" x14ac:dyDescent="0.2">
      <c r="B104" s="1">
        <v>-349.02008999999998</v>
      </c>
    </row>
    <row r="105" spans="2:2" x14ac:dyDescent="0.2">
      <c r="B105" s="1">
        <v>-349.20567</v>
      </c>
    </row>
    <row r="106" spans="2:2" x14ac:dyDescent="0.2">
      <c r="B106" s="1">
        <v>-349.41086999999999</v>
      </c>
    </row>
    <row r="107" spans="2:2" x14ac:dyDescent="0.2">
      <c r="B107" s="1">
        <v>-349.61529999999999</v>
      </c>
    </row>
    <row r="108" spans="2:2" x14ac:dyDescent="0.2">
      <c r="B108" s="1">
        <v>-349.79077999999998</v>
      </c>
    </row>
    <row r="109" spans="2:2" x14ac:dyDescent="0.2">
      <c r="B109" s="1">
        <v>-349.90663999999998</v>
      </c>
    </row>
    <row r="110" spans="2:2" x14ac:dyDescent="0.2">
      <c r="B110" s="1">
        <v>-349.93326999999999</v>
      </c>
    </row>
    <row r="111" spans="2:2" x14ac:dyDescent="0.2">
      <c r="B111" s="1">
        <v>-349.85264000000001</v>
      </c>
    </row>
    <row r="112" spans="2:2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C95"/>
  <sheetViews>
    <sheetView topLeftCell="B47" workbookViewId="0">
      <selection activeCell="W82" sqref="W82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29</v>
      </c>
    </row>
    <row r="11" spans="9:10" x14ac:dyDescent="0.2">
      <c r="I11">
        <f>(0.2*7+0.8*39) + 35.5</f>
        <v>68.099999999999994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1.1308535370308866E-20</v>
      </c>
    </row>
    <row r="24" spans="2:24" x14ac:dyDescent="0.2">
      <c r="B24" t="s">
        <v>22</v>
      </c>
      <c r="W24" t="s">
        <v>56</v>
      </c>
      <c r="X24" t="s">
        <v>57</v>
      </c>
    </row>
    <row r="25" spans="2:24" x14ac:dyDescent="0.2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 x14ac:dyDescent="0.2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 x14ac:dyDescent="0.2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 x14ac:dyDescent="0.2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 x14ac:dyDescent="0.2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 x14ac:dyDescent="0.2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 x14ac:dyDescent="0.2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 x14ac:dyDescent="0.2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 x14ac:dyDescent="0.2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 x14ac:dyDescent="0.2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 x14ac:dyDescent="0.2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 x14ac:dyDescent="0.2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 x14ac:dyDescent="0.2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 x14ac:dyDescent="0.2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 x14ac:dyDescent="0.2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 x14ac:dyDescent="0.2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 x14ac:dyDescent="0.2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 x14ac:dyDescent="0.2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 x14ac:dyDescent="0.2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 x14ac:dyDescent="0.2">
      <c r="H54" s="3"/>
    </row>
    <row r="55" spans="2:20" x14ac:dyDescent="0.2">
      <c r="B55" s="10"/>
      <c r="C55" s="10"/>
      <c r="D55" s="10"/>
      <c r="E55" s="10"/>
      <c r="F55" s="10"/>
      <c r="G55" s="10"/>
      <c r="H55" s="11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</row>
    <row r="56" spans="2:20" x14ac:dyDescent="0.2">
      <c r="H56" s="3"/>
    </row>
    <row r="57" spans="2:20" x14ac:dyDescent="0.2">
      <c r="C57" t="s">
        <v>70</v>
      </c>
      <c r="P57" t="s">
        <v>29</v>
      </c>
    </row>
    <row r="58" spans="2:20" x14ac:dyDescent="0.2">
      <c r="P58">
        <f>(0.2*7+0.8*39) + 35.5</f>
        <v>68.099999999999994</v>
      </c>
      <c r="Q58" t="s">
        <v>15</v>
      </c>
    </row>
    <row r="59" spans="2:20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 x14ac:dyDescent="0.2">
      <c r="C60">
        <v>0.98</v>
      </c>
      <c r="D60">
        <v>-322.19817106943498</v>
      </c>
      <c r="E60">
        <v>33.410891940850803</v>
      </c>
      <c r="F60">
        <v>5.2784349049288499</v>
      </c>
      <c r="G60">
        <v>7283.57</v>
      </c>
      <c r="H60">
        <f t="shared" ref="H60:H64" si="12">G60^(1/3)</f>
        <v>19.384209704122476</v>
      </c>
      <c r="I60" s="4">
        <f>G60*(10^-24)</f>
        <v>7.2835700000000002E-21</v>
      </c>
      <c r="J60" s="3">
        <f>$Q$62/I60</f>
        <v>1.5526088676718788</v>
      </c>
      <c r="P60" t="s">
        <v>16</v>
      </c>
    </row>
    <row r="61" spans="2:20" x14ac:dyDescent="0.2">
      <c r="C61">
        <v>0.99</v>
      </c>
      <c r="D61">
        <v>-320.73066034572798</v>
      </c>
      <c r="E61">
        <v>33.413922292586399</v>
      </c>
      <c r="F61">
        <v>3.29170092449825</v>
      </c>
      <c r="G61">
        <f>G$60*(C61/C$60)^3</f>
        <v>7508.8193348753475</v>
      </c>
      <c r="H61">
        <f t="shared" si="12"/>
        <v>19.582007762327816</v>
      </c>
      <c r="I61" s="4">
        <f t="shared" ref="I61" si="13">G61*(10^-24)</f>
        <v>7.5088193348753481E-21</v>
      </c>
      <c r="J61" s="3">
        <f t="shared" ref="J61:J64" si="14">$Q$62/I61</f>
        <v>1.5060337539066115</v>
      </c>
      <c r="P61" t="s">
        <v>18</v>
      </c>
      <c r="Q61">
        <f>100/(6.022E+23)</f>
        <v>1.6605778811026237E-22</v>
      </c>
    </row>
    <row r="62" spans="2:20" x14ac:dyDescent="0.2">
      <c r="C62">
        <v>1</v>
      </c>
      <c r="D62">
        <v>-319.67234078352902</v>
      </c>
      <c r="E62">
        <v>33.412794375558903</v>
      </c>
      <c r="F62">
        <v>1.8683206249959901</v>
      </c>
      <c r="G62">
        <f t="shared" ref="G62:G64" si="15">G$60*(C62/C$60)^3</f>
        <v>7738.6654370202896</v>
      </c>
      <c r="H62">
        <f t="shared" si="12"/>
        <v>19.779805820533138</v>
      </c>
      <c r="I62" s="4">
        <f>G62*(10^-24)</f>
        <v>7.7386654370202899E-21</v>
      </c>
      <c r="J62" s="3">
        <f t="shared" si="14"/>
        <v>1.4613030453818308</v>
      </c>
      <c r="P62" t="s">
        <v>19</v>
      </c>
      <c r="Q62">
        <f>Q61*P58</f>
        <v>1.1308535370308866E-20</v>
      </c>
    </row>
    <row r="63" spans="2:20" x14ac:dyDescent="0.2">
      <c r="C63">
        <v>1.01</v>
      </c>
      <c r="D63">
        <v>-317.61537419734498</v>
      </c>
      <c r="E63">
        <v>33.416123518389099</v>
      </c>
      <c r="F63">
        <v>0.72176190621477199</v>
      </c>
      <c r="G63">
        <f t="shared" si="15"/>
        <v>7973.154738427439</v>
      </c>
      <c r="H63">
        <f t="shared" si="12"/>
        <v>19.977603878738474</v>
      </c>
      <c r="I63" s="4">
        <f t="shared" ref="I63" si="16">G63*(10^-24)</f>
        <v>7.9731547384274406E-21</v>
      </c>
      <c r="J63" s="3">
        <f t="shared" si="14"/>
        <v>1.4183263389842686</v>
      </c>
      <c r="K63">
        <f>(J63-J64)/(F63-F64)*(0-F64)+J64</f>
        <v>1.3837228588622408</v>
      </c>
      <c r="L63">
        <f>(G63-G64)/(F63-F64)*(0-F64)+G64</f>
        <v>8173.5143574601898</v>
      </c>
      <c r="M63">
        <f>L63^(1/3)</f>
        <v>20.143562325123909</v>
      </c>
      <c r="N63">
        <f>(D63-D64)/(F63-F64)*(0-F64)+D64</f>
        <v>-316.16464459637291</v>
      </c>
    </row>
    <row r="64" spans="2:20" x14ac:dyDescent="0.2">
      <c r="C64">
        <v>1.02</v>
      </c>
      <c r="D64">
        <v>-315.88356836133499</v>
      </c>
      <c r="E64">
        <v>33.415277353928076</v>
      </c>
      <c r="F64">
        <v>-0.13984006327346607</v>
      </c>
      <c r="G64">
        <f t="shared" si="15"/>
        <v>8212.3336710894273</v>
      </c>
      <c r="H64">
        <f t="shared" si="12"/>
        <v>20.175401936943803</v>
      </c>
      <c r="I64" s="4">
        <f>G64*(10^-24)</f>
        <v>8.2123336710894288E-21</v>
      </c>
      <c r="J64" s="3">
        <f t="shared" si="14"/>
        <v>1.3770184972049124</v>
      </c>
    </row>
    <row r="65" spans="3:29" x14ac:dyDescent="0.2">
      <c r="I65" s="4"/>
      <c r="J65" s="3"/>
    </row>
    <row r="66" spans="3:29" x14ac:dyDescent="0.2">
      <c r="C66" t="s">
        <v>22</v>
      </c>
      <c r="AA66" t="s">
        <v>56</v>
      </c>
      <c r="AB66" t="s">
        <v>57</v>
      </c>
      <c r="AC66" t="s">
        <v>81</v>
      </c>
    </row>
    <row r="67" spans="3:29" x14ac:dyDescent="0.2">
      <c r="P67" t="s">
        <v>72</v>
      </c>
      <c r="R67" s="8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29" x14ac:dyDescent="0.2">
      <c r="C68" t="s">
        <v>9</v>
      </c>
      <c r="G68" t="s">
        <v>1</v>
      </c>
      <c r="H68" t="s">
        <v>4</v>
      </c>
      <c r="I68" t="s">
        <v>17</v>
      </c>
      <c r="J68" t="s">
        <v>20</v>
      </c>
      <c r="K68" t="s">
        <v>23</v>
      </c>
      <c r="L68" t="s">
        <v>47</v>
      </c>
      <c r="M68" t="s">
        <v>48</v>
      </c>
      <c r="N68" t="s">
        <v>75</v>
      </c>
    </row>
    <row r="69" spans="3:29" x14ac:dyDescent="0.2">
      <c r="C69">
        <v>0.98</v>
      </c>
      <c r="D69">
        <v>-324.99103465356802</v>
      </c>
      <c r="E69">
        <v>30.845456831008601</v>
      </c>
      <c r="F69">
        <v>4.0807927043325201</v>
      </c>
      <c r="G69">
        <v>7283.57</v>
      </c>
      <c r="H69">
        <f t="shared" ref="H69:H73" si="17">G69^(1/3)</f>
        <v>19.384209704122476</v>
      </c>
      <c r="I69" s="4">
        <f>G69*(10^-24)</f>
        <v>7.2835700000000002E-21</v>
      </c>
      <c r="J69" s="3">
        <f>$Q$62/I69</f>
        <v>1.5526088676718788</v>
      </c>
      <c r="P69">
        <v>1300</v>
      </c>
      <c r="Q69">
        <f>-L63*(2*0.00000359*L63-0.0614)</f>
        <v>22.184282235511287</v>
      </c>
      <c r="R69" t="s">
        <v>74</v>
      </c>
      <c r="T69">
        <v>1300</v>
      </c>
      <c r="U69">
        <v>1.3837228588622408</v>
      </c>
      <c r="V69">
        <v>8173.5143574601898</v>
      </c>
      <c r="W69">
        <v>20.143562325123909</v>
      </c>
      <c r="X69">
        <v>-316.16464459637291</v>
      </c>
      <c r="Y69">
        <v>33.400377049564881</v>
      </c>
      <c r="Z69">
        <f>X69+Y69</f>
        <v>-282.76426754680801</v>
      </c>
      <c r="AA69">
        <f>(Z69-Z70)/(T69-T70)</f>
        <v>7.3577793215005724E-2</v>
      </c>
      <c r="AB69">
        <f>AA69*(1.602*10^-19)*(6.022*10^23)/100</f>
        <v>70.982292412670461</v>
      </c>
      <c r="AC69">
        <f>AB69/$P$58</f>
        <v>1.0423244113461154</v>
      </c>
    </row>
    <row r="70" spans="3:29" x14ac:dyDescent="0.2">
      <c r="C70">
        <v>0.99</v>
      </c>
      <c r="D70">
        <v>-324.06258139571497</v>
      </c>
      <c r="E70">
        <v>30.837598050951801</v>
      </c>
      <c r="F70">
        <v>2.35123066398944</v>
      </c>
      <c r="G70">
        <f>G$60*(C70/C$60)^3</f>
        <v>7508.8193348753475</v>
      </c>
      <c r="H70">
        <f t="shared" si="17"/>
        <v>19.582007762327816</v>
      </c>
      <c r="I70" s="4">
        <f t="shared" ref="I70" si="18">G70*(10^-24)</f>
        <v>7.5088193348753481E-21</v>
      </c>
      <c r="J70" s="3">
        <f t="shared" ref="J70:J73" si="19">$Q$62/I70</f>
        <v>1.5060337539066115</v>
      </c>
      <c r="P70">
        <v>1200</v>
      </c>
      <c r="Q70">
        <f>-L71*(2*0.00000302*L71-0.0523)</f>
        <v>34.840607313371727</v>
      </c>
      <c r="R70" t="s">
        <v>74</v>
      </c>
      <c r="T70">
        <v>1200</v>
      </c>
      <c r="U70">
        <v>1.4259255978529672</v>
      </c>
      <c r="V70">
        <v>7931.6916982668208</v>
      </c>
      <c r="W70">
        <v>19.942913627556532</v>
      </c>
      <c r="X70">
        <v>-320.95441744830856</v>
      </c>
      <c r="Y70">
        <v>30.832370579999996</v>
      </c>
      <c r="Z70">
        <f t="shared" ref="Z70:Z72" si="20">X70+Y70</f>
        <v>-290.12204686830859</v>
      </c>
      <c r="AA70">
        <f t="shared" ref="AA70:AA71" si="21">(Z70-Z71)/(T70-T71)</f>
        <v>7.0579700871855375E-2</v>
      </c>
      <c r="AB70">
        <f>AA70*(1.602*10^-19)*(6.022*10^23)/100</f>
        <v>68.089959575780142</v>
      </c>
      <c r="AC70">
        <f t="shared" ref="AC70:AC71" si="22">AB70/$P$58</f>
        <v>0.99985256352100071</v>
      </c>
    </row>
    <row r="71" spans="3:29" x14ac:dyDescent="0.2">
      <c r="C71">
        <v>1</v>
      </c>
      <c r="D71">
        <v>-322.686759412865</v>
      </c>
      <c r="E71">
        <v>30.845723335282202</v>
      </c>
      <c r="F71">
        <v>0.874078416326177</v>
      </c>
      <c r="G71">
        <f t="shared" ref="G71:G73" si="23">G$60*(C71/C$60)^3</f>
        <v>7738.6654370202896</v>
      </c>
      <c r="H71">
        <f t="shared" si="17"/>
        <v>19.779805820533138</v>
      </c>
      <c r="I71" s="4">
        <f>G71*(10^-24)</f>
        <v>7.7386654370202899E-21</v>
      </c>
      <c r="J71" s="3">
        <f t="shared" si="19"/>
        <v>1.4613030453818308</v>
      </c>
      <c r="K71">
        <f>(J71-J72)/(F71-F72)*(0-F72)+J72</f>
        <v>1.4259255978529672</v>
      </c>
      <c r="L71">
        <f>(G71-G72)/(F71-F72)*(0-F72)+G72</f>
        <v>7931.6916982668208</v>
      </c>
      <c r="M71">
        <f>L71^(1/3)</f>
        <v>19.942913627556532</v>
      </c>
      <c r="N71">
        <f>(D71-D72)/(F71-F72)*(0-F72)+D72</f>
        <v>-320.95441744830856</v>
      </c>
      <c r="P71">
        <v>1100</v>
      </c>
      <c r="Q71">
        <f>-L81*(2*0.00000374*L81-0.0624)</f>
        <v>37.856274297048074</v>
      </c>
      <c r="R71" t="s">
        <v>74</v>
      </c>
      <c r="T71">
        <v>1100</v>
      </c>
      <c r="U71">
        <v>1.4720257021964585</v>
      </c>
      <c r="V71">
        <v>7683.5676986932804</v>
      </c>
      <c r="W71">
        <v>19.732751226409324</v>
      </c>
      <c r="X71">
        <v>-325.56027889077069</v>
      </c>
      <c r="Y71">
        <v>28.380261935276554</v>
      </c>
      <c r="Z71">
        <f t="shared" si="20"/>
        <v>-297.18001695549412</v>
      </c>
      <c r="AA71">
        <f t="shared" si="21"/>
        <v>7.1744560993520279E-2</v>
      </c>
      <c r="AB71">
        <f t="shared" ref="AB71" si="24">AA71*(1.602*10^-19)*(6.022*10^23)/100</f>
        <v>69.213728557737241</v>
      </c>
      <c r="AC71">
        <f t="shared" si="22"/>
        <v>1.0163543106863031</v>
      </c>
    </row>
    <row r="72" spans="3:29" x14ac:dyDescent="0.2">
      <c r="C72">
        <v>1.01</v>
      </c>
      <c r="D72">
        <v>-320.58230142645499</v>
      </c>
      <c r="E72">
        <v>30.840968651049099</v>
      </c>
      <c r="F72">
        <v>-0.18775656869494101</v>
      </c>
      <c r="G72">
        <f t="shared" si="23"/>
        <v>7973.154738427439</v>
      </c>
      <c r="H72">
        <f t="shared" si="17"/>
        <v>19.977603878738474</v>
      </c>
      <c r="I72" s="4">
        <f t="shared" ref="I72" si="25">G72*(10^-24)</f>
        <v>7.9731547384274406E-21</v>
      </c>
      <c r="J72" s="3">
        <f t="shared" si="19"/>
        <v>1.4183263389842686</v>
      </c>
      <c r="P72">
        <v>1000</v>
      </c>
      <c r="Q72">
        <f>-L91*(2*0.0000032*L91-0.0543)</f>
        <v>48.473021908084121</v>
      </c>
      <c r="R72" t="s">
        <v>74</v>
      </c>
      <c r="T72">
        <v>1000</v>
      </c>
      <c r="U72">
        <v>1.5139492968857877</v>
      </c>
      <c r="V72">
        <v>7470.5377152056108</v>
      </c>
      <c r="W72">
        <v>19.548673248664564</v>
      </c>
      <c r="X72">
        <v>-330.0468489658906</v>
      </c>
      <c r="Y72">
        <v>25.692375911044461</v>
      </c>
      <c r="Z72">
        <f t="shared" si="20"/>
        <v>-304.35447305484615</v>
      </c>
    </row>
    <row r="73" spans="3:29" x14ac:dyDescent="0.2">
      <c r="C73">
        <v>1.02</v>
      </c>
      <c r="D73">
        <v>-319.067415777566</v>
      </c>
      <c r="E73">
        <v>30.841878807436501</v>
      </c>
      <c r="F73">
        <v>-1.0754770148608399</v>
      </c>
      <c r="G73">
        <f t="shared" si="23"/>
        <v>8212.3336710894273</v>
      </c>
      <c r="H73">
        <f t="shared" si="17"/>
        <v>20.175401936943803</v>
      </c>
      <c r="I73" s="4">
        <f>G73*(10^-24)</f>
        <v>8.2123336710894288E-21</v>
      </c>
      <c r="J73" s="3">
        <f t="shared" si="19"/>
        <v>1.3770184972049124</v>
      </c>
    </row>
    <row r="74" spans="3:29" x14ac:dyDescent="0.2">
      <c r="V74" t="s">
        <v>79</v>
      </c>
    </row>
    <row r="75" spans="3:29" x14ac:dyDescent="0.2">
      <c r="C75" t="s">
        <v>11</v>
      </c>
      <c r="V75">
        <f>V69/200</f>
        <v>40.867571787300946</v>
      </c>
    </row>
    <row r="76" spans="3:29" x14ac:dyDescent="0.2">
      <c r="V76">
        <f t="shared" ref="V76:V78" si="26">V70/200</f>
        <v>39.658458491334102</v>
      </c>
    </row>
    <row r="77" spans="3:29" x14ac:dyDescent="0.2">
      <c r="C77" t="s">
        <v>9</v>
      </c>
      <c r="G77" t="s">
        <v>1</v>
      </c>
      <c r="H77" t="s">
        <v>4</v>
      </c>
      <c r="I77" t="s">
        <v>17</v>
      </c>
      <c r="J77" t="s">
        <v>20</v>
      </c>
      <c r="K77" t="s">
        <v>23</v>
      </c>
      <c r="L77" t="s">
        <v>47</v>
      </c>
      <c r="M77" t="s">
        <v>48</v>
      </c>
      <c r="N77" t="s">
        <v>75</v>
      </c>
      <c r="V77">
        <f t="shared" si="26"/>
        <v>38.417838493466405</v>
      </c>
    </row>
    <row r="78" spans="3:29" x14ac:dyDescent="0.2">
      <c r="C78">
        <v>0.96</v>
      </c>
      <c r="D78">
        <v>-331.03339348828098</v>
      </c>
      <c r="E78">
        <v>28.269166001134799</v>
      </c>
      <c r="F78">
        <v>6.8144802446242299</v>
      </c>
      <c r="G78">
        <f>G$60*(C78/C$60)^3</f>
        <v>6846.6759040875813</v>
      </c>
      <c r="H78">
        <f t="shared" ref="H78" si="27">G78^(1/3)</f>
        <v>18.988613587711811</v>
      </c>
      <c r="I78" s="4">
        <f t="shared" ref="I78:I79" si="28">G78*(10^-24)</f>
        <v>6.8466759040875824E-21</v>
      </c>
      <c r="J78" s="3">
        <f t="shared" ref="J78:J79" si="29">$Q$62/I78</f>
        <v>1.6516825871014982</v>
      </c>
      <c r="V78">
        <f t="shared" si="26"/>
        <v>37.352688576028051</v>
      </c>
    </row>
    <row r="79" spans="3:29" x14ac:dyDescent="0.2">
      <c r="C79">
        <v>0.97</v>
      </c>
      <c r="D79">
        <v>-329.92487477643698</v>
      </c>
      <c r="E79">
        <v>28.269004938241899</v>
      </c>
      <c r="F79">
        <v>4.1554982753404399</v>
      </c>
      <c r="G79">
        <f>G$60*(C79/C$60)^3</f>
        <v>7062.8710004016184</v>
      </c>
      <c r="H79">
        <f t="shared" ref="H79" si="30">G79^(1/3)</f>
        <v>19.186411645917147</v>
      </c>
      <c r="I79" s="4">
        <f t="shared" si="28"/>
        <v>7.0628710004016192E-21</v>
      </c>
      <c r="J79" s="3">
        <f t="shared" si="29"/>
        <v>1.6011244392918722</v>
      </c>
    </row>
    <row r="80" spans="3:29" x14ac:dyDescent="0.2">
      <c r="C80">
        <v>0.98</v>
      </c>
      <c r="D80">
        <v>-328.745399971165</v>
      </c>
      <c r="E80">
        <v>28.275228120402101</v>
      </c>
      <c r="F80">
        <v>2.5682076964701799</v>
      </c>
      <c r="G80">
        <v>7283.57</v>
      </c>
      <c r="H80">
        <f t="shared" ref="H80:H84" si="31">G80^(1/3)</f>
        <v>19.384209704122476</v>
      </c>
      <c r="I80" s="4">
        <f>G80*(10^-24)</f>
        <v>7.2835700000000002E-21</v>
      </c>
      <c r="J80" s="3">
        <f>$Q$62/I80</f>
        <v>1.5526088676718788</v>
      </c>
    </row>
    <row r="81" spans="3:14" x14ac:dyDescent="0.2">
      <c r="C81">
        <v>0.99</v>
      </c>
      <c r="D81">
        <v>-326.85821864197499</v>
      </c>
      <c r="E81">
        <v>28.270875660095999</v>
      </c>
      <c r="F81">
        <v>1.1224865341511101</v>
      </c>
      <c r="G81">
        <f>G$60*(C81/C$60)^3</f>
        <v>7508.8193348753475</v>
      </c>
      <c r="H81">
        <f t="shared" si="31"/>
        <v>19.582007762327816</v>
      </c>
      <c r="I81" s="4">
        <f t="shared" ref="I81" si="32">G81*(10^-24)</f>
        <v>7.5088193348753481E-21</v>
      </c>
      <c r="J81" s="3">
        <f t="shared" ref="J81:J84" si="33">$Q$62/I81</f>
        <v>1.5060337539066115</v>
      </c>
      <c r="K81">
        <f>(J81-J82)/(F81-F82)*(0-F82)+J82</f>
        <v>1.4720257021964585</v>
      </c>
      <c r="L81">
        <f>(G81-G82)/(F81-F82)*(0-F82)+G82</f>
        <v>7683.5676986932804</v>
      </c>
      <c r="M81">
        <f>L81^(1/3)</f>
        <v>19.732751226409324</v>
      </c>
      <c r="N81">
        <f>(D81-D82)/(F81-F82)*(0-F82)+D82</f>
        <v>-325.56027889077069</v>
      </c>
    </row>
    <row r="82" spans="3:14" x14ac:dyDescent="0.2">
      <c r="C82">
        <v>1</v>
      </c>
      <c r="D82">
        <v>-325.15104161258603</v>
      </c>
      <c r="E82">
        <v>28.272027503425001</v>
      </c>
      <c r="F82">
        <v>-0.35391730132985</v>
      </c>
      <c r="G82">
        <f t="shared" ref="G82:G84" si="34">G$60*(C82/C$60)^3</f>
        <v>7738.6654370202896</v>
      </c>
      <c r="H82">
        <f t="shared" si="31"/>
        <v>19.779805820533138</v>
      </c>
      <c r="I82" s="4">
        <f>G82*(10^-24)</f>
        <v>7.7386654370202899E-21</v>
      </c>
      <c r="J82" s="3">
        <f t="shared" si="33"/>
        <v>1.4613030453818308</v>
      </c>
    </row>
    <row r="83" spans="3:14" x14ac:dyDescent="0.2">
      <c r="C83">
        <v>1.01</v>
      </c>
      <c r="D83">
        <v>-323.54194648710899</v>
      </c>
      <c r="E83">
        <v>28.272607747198698</v>
      </c>
      <c r="F83">
        <v>-1.1435693417166199</v>
      </c>
      <c r="G83">
        <f t="shared" si="34"/>
        <v>7973.154738427439</v>
      </c>
      <c r="H83">
        <f t="shared" si="31"/>
        <v>19.977603878738474</v>
      </c>
      <c r="I83" s="4">
        <f t="shared" ref="I83" si="35">G83*(10^-24)</f>
        <v>7.9731547384274406E-21</v>
      </c>
      <c r="J83" s="3">
        <f t="shared" si="33"/>
        <v>1.4183263389842686</v>
      </c>
    </row>
    <row r="84" spans="3:14" x14ac:dyDescent="0.2">
      <c r="C84">
        <v>1.02</v>
      </c>
      <c r="D84">
        <v>-321.89998130291002</v>
      </c>
      <c r="E84">
        <v>28.2739271950682</v>
      </c>
      <c r="F84">
        <v>-2.0910827803237599</v>
      </c>
      <c r="G84">
        <f t="shared" si="34"/>
        <v>8212.3336710894273</v>
      </c>
      <c r="H84">
        <f t="shared" si="31"/>
        <v>20.175401936943803</v>
      </c>
      <c r="I84" s="4">
        <f>G84*(10^-24)</f>
        <v>8.2123336710894288E-21</v>
      </c>
      <c r="J84" s="3">
        <f t="shared" si="33"/>
        <v>1.3770184972049124</v>
      </c>
    </row>
    <row r="86" spans="3:14" x14ac:dyDescent="0.2">
      <c r="C86" t="s">
        <v>8</v>
      </c>
    </row>
    <row r="88" spans="3:14" x14ac:dyDescent="0.2">
      <c r="C88" t="s">
        <v>9</v>
      </c>
      <c r="G88" t="s">
        <v>1</v>
      </c>
      <c r="H88" t="s">
        <v>4</v>
      </c>
      <c r="I88" t="s">
        <v>17</v>
      </c>
      <c r="J88" t="s">
        <v>20</v>
      </c>
      <c r="K88" t="s">
        <v>23</v>
      </c>
      <c r="L88" t="s">
        <v>47</v>
      </c>
      <c r="M88" t="s">
        <v>48</v>
      </c>
      <c r="N88" t="s">
        <v>75</v>
      </c>
    </row>
    <row r="89" spans="3:14" x14ac:dyDescent="0.2">
      <c r="C89">
        <v>0.96</v>
      </c>
      <c r="D89">
        <v>-334.62961608211401</v>
      </c>
      <c r="E89">
        <v>25.697298601692498</v>
      </c>
      <c r="F89">
        <v>5.1931814402024497</v>
      </c>
      <c r="G89">
        <f>G$60*(C89/C$60)^3</f>
        <v>6846.6759040875813</v>
      </c>
      <c r="H89">
        <f t="shared" ref="H89:H90" si="36">G89^(1/3)</f>
        <v>18.988613587711811</v>
      </c>
      <c r="I89" s="4">
        <f t="shared" ref="I89:I90" si="37">G89*(10^-24)</f>
        <v>6.8466759040875824E-21</v>
      </c>
      <c r="J89" s="3">
        <f t="shared" ref="J89:J90" si="38">$Q$62/I89</f>
        <v>1.6516825871014982</v>
      </c>
    </row>
    <row r="90" spans="3:14" x14ac:dyDescent="0.2">
      <c r="C90">
        <v>0.97</v>
      </c>
      <c r="D90">
        <v>-333.105912067151</v>
      </c>
      <c r="E90">
        <v>25.7025442495747</v>
      </c>
      <c r="F90">
        <v>3.1248532627409902</v>
      </c>
      <c r="G90">
        <f>G$60*(C90/C$60)^3</f>
        <v>7062.8710004016184</v>
      </c>
      <c r="H90">
        <f t="shared" si="36"/>
        <v>19.186411645917147</v>
      </c>
      <c r="I90" s="4">
        <f t="shared" si="37"/>
        <v>7.0628710004016192E-21</v>
      </c>
      <c r="J90" s="3">
        <f t="shared" si="38"/>
        <v>1.6011244392918722</v>
      </c>
    </row>
    <row r="91" spans="3:14" x14ac:dyDescent="0.2">
      <c r="C91">
        <v>0.98</v>
      </c>
      <c r="D91">
        <v>-331.63394186049601</v>
      </c>
      <c r="E91">
        <v>25.6974343157124</v>
      </c>
      <c r="F91">
        <v>1.1613097115538999</v>
      </c>
      <c r="G91">
        <v>7283.57</v>
      </c>
      <c r="H91">
        <f t="shared" ref="H91:H95" si="39">G91^(1/3)</f>
        <v>19.384209704122476</v>
      </c>
      <c r="I91" s="4">
        <f>G91*(10^-24)</f>
        <v>7.2835700000000002E-21</v>
      </c>
      <c r="J91" s="3">
        <f>$Q$62/I91</f>
        <v>1.5526088676718788</v>
      </c>
      <c r="K91">
        <f>(J91-J92)/(F91-F92)*(0-F92)+J92</f>
        <v>1.5139492968857877</v>
      </c>
      <c r="L91">
        <f>(G91-G92)/(F91-F92)*(0-F92)+G92</f>
        <v>7470.5377152056108</v>
      </c>
      <c r="M91">
        <f>L91^(1/3)</f>
        <v>19.548673248664564</v>
      </c>
      <c r="N91">
        <f>(D91-D92)/(F91-F92)*(0-F92)+D92</f>
        <v>-330.0468489658906</v>
      </c>
    </row>
    <row r="92" spans="3:14" x14ac:dyDescent="0.2">
      <c r="C92">
        <v>0.99</v>
      </c>
      <c r="D92">
        <v>-329.72189186564998</v>
      </c>
      <c r="E92">
        <v>25.700318326113901</v>
      </c>
      <c r="F92">
        <v>-0.23777803909936199</v>
      </c>
      <c r="G92">
        <f>G$60*(C92/C$60)^3</f>
        <v>7508.8193348753475</v>
      </c>
      <c r="H92">
        <f t="shared" si="39"/>
        <v>19.582007762327816</v>
      </c>
      <c r="I92" s="4">
        <f t="shared" ref="I92" si="40">G92*(10^-24)</f>
        <v>7.5088193348753481E-21</v>
      </c>
      <c r="J92" s="3">
        <f t="shared" ref="J92:J95" si="41">$Q$62/I92</f>
        <v>1.5060337539066115</v>
      </c>
    </row>
    <row r="93" spans="3:14" x14ac:dyDescent="0.2">
      <c r="C93">
        <v>1</v>
      </c>
      <c r="D93">
        <v>-328.19656363107401</v>
      </c>
      <c r="E93">
        <v>25.7043646436194</v>
      </c>
      <c r="F93">
        <v>-1.5943872248791899</v>
      </c>
      <c r="G93">
        <f t="shared" ref="G93:G95" si="42">G$60*(C93/C$60)^3</f>
        <v>7738.6654370202896</v>
      </c>
      <c r="H93">
        <f t="shared" si="39"/>
        <v>19.779805820533138</v>
      </c>
      <c r="I93" s="4">
        <f>G93*(10^-24)</f>
        <v>7.7386654370202899E-21</v>
      </c>
      <c r="J93" s="3">
        <f t="shared" si="41"/>
        <v>1.4613030453818308</v>
      </c>
    </row>
    <row r="94" spans="3:14" x14ac:dyDescent="0.2">
      <c r="C94">
        <v>1.01</v>
      </c>
      <c r="D94">
        <v>-326.42948607420999</v>
      </c>
      <c r="E94">
        <v>25.7074505170959</v>
      </c>
      <c r="F94">
        <v>-2.1444873486475302</v>
      </c>
      <c r="G94">
        <f t="shared" si="42"/>
        <v>7973.154738427439</v>
      </c>
      <c r="H94">
        <f t="shared" si="39"/>
        <v>19.977603878738474</v>
      </c>
      <c r="I94" s="4">
        <f t="shared" ref="I94" si="43">G94*(10^-24)</f>
        <v>7.9731547384274406E-21</v>
      </c>
      <c r="J94" s="3">
        <f t="shared" si="41"/>
        <v>1.4183263389842686</v>
      </c>
    </row>
    <row r="95" spans="3:14" x14ac:dyDescent="0.2">
      <c r="C95">
        <v>1.02</v>
      </c>
      <c r="D95">
        <v>-325.10551895621001</v>
      </c>
      <c r="E95">
        <v>25.7022865662741</v>
      </c>
      <c r="F95">
        <v>-3.2510576835956599</v>
      </c>
      <c r="G95">
        <f t="shared" si="42"/>
        <v>8212.3336710894273</v>
      </c>
      <c r="H95">
        <f t="shared" si="39"/>
        <v>20.175401936943803</v>
      </c>
      <c r="I95" s="4">
        <f>G95*(10^-24)</f>
        <v>8.2123336710894288E-21</v>
      </c>
      <c r="J95" s="3">
        <f t="shared" si="41"/>
        <v>1.3770184972049124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2020-03-03T20:26:17Z</dcterms:created>
  <dcterms:modified xsi:type="dcterms:W3CDTF">2020-11-30T17:24:49Z</dcterms:modified>
</cp:coreProperties>
</file>