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A4222FC-CA42-A841-9106-6991051C646E}" xr6:coauthVersionLast="47" xr6:coauthVersionMax="47" xr10:uidLastSave="{00000000-0000-0000-0000-000000000000}"/>
  <bookViews>
    <workbookView xWindow="1160" yWindow="1420" windowWidth="32740" windowHeight="18400" activeTab="3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2" i="3" l="1"/>
  <c r="AB12" i="3"/>
  <c r="AA12" i="3"/>
  <c r="Y12" i="3"/>
  <c r="X12" i="3"/>
  <c r="P9" i="3" a="1"/>
  <c r="P9" i="3" s="1"/>
  <c r="P5" i="3" a="1"/>
  <c r="P5" i="3" s="1"/>
  <c r="L72" i="4"/>
  <c r="M72" i="4" s="1"/>
  <c r="N72" i="4" s="1"/>
  <c r="M71" i="4"/>
  <c r="N71" i="4" s="1"/>
  <c r="L71" i="4"/>
  <c r="L70" i="4"/>
  <c r="M70" i="4" s="1"/>
  <c r="N70" i="4" s="1"/>
  <c r="S69" i="4"/>
  <c r="Q69" i="4"/>
  <c r="P69" i="4"/>
  <c r="L69" i="4"/>
  <c r="M69" i="4" s="1"/>
  <c r="N69" i="4" s="1"/>
  <c r="M68" i="4"/>
  <c r="N68" i="4" s="1"/>
  <c r="L68" i="4"/>
  <c r="L67" i="4"/>
  <c r="M67" i="4" s="1"/>
  <c r="N67" i="4" s="1"/>
  <c r="L72" i="3"/>
  <c r="M72" i="3" s="1"/>
  <c r="N72" i="3" s="1"/>
  <c r="S71" i="3"/>
  <c r="Q71" i="3"/>
  <c r="P71" i="3"/>
  <c r="L71" i="3"/>
  <c r="M71" i="3" s="1"/>
  <c r="N71" i="3" s="1"/>
  <c r="L70" i="3"/>
  <c r="M70" i="3" s="1"/>
  <c r="N70" i="3" s="1"/>
  <c r="L69" i="3"/>
  <c r="M69" i="3" s="1"/>
  <c r="N69" i="3" s="1"/>
  <c r="M68" i="3"/>
  <c r="N68" i="3" s="1"/>
  <c r="L68" i="3"/>
  <c r="P38" i="6"/>
  <c r="P27" i="6"/>
  <c r="P16" i="6"/>
  <c r="W45" i="5"/>
  <c r="W46" i="5"/>
  <c r="W47" i="5"/>
  <c r="W48" i="5"/>
  <c r="W44" i="5"/>
  <c r="V48" i="5" l="1"/>
  <c r="I66" i="5"/>
  <c r="I64" i="5"/>
  <c r="J64" i="5"/>
  <c r="V47" i="5"/>
  <c r="V46" i="5"/>
  <c r="V45" i="5"/>
  <c r="V44" i="5"/>
  <c r="I52" i="5"/>
  <c r="J52" i="5" s="1"/>
  <c r="I58" i="5"/>
  <c r="J58" i="5"/>
  <c r="J66" i="5"/>
  <c r="I65" i="5"/>
  <c r="J65" i="5" s="1"/>
  <c r="I60" i="5"/>
  <c r="J60" i="5" s="1"/>
  <c r="I59" i="5"/>
  <c r="J59" i="5" s="1"/>
  <c r="I54" i="5"/>
  <c r="J54" i="5" s="1"/>
  <c r="I53" i="5"/>
  <c r="J53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6" i="5"/>
  <c r="H58" i="5" l="1"/>
  <c r="H59" i="5"/>
  <c r="H60" i="5"/>
  <c r="H53" i="5"/>
  <c r="H52" i="5"/>
  <c r="H54" i="5"/>
  <c r="T38" i="5" l="1"/>
  <c r="T39" i="5"/>
  <c r="I48" i="5"/>
  <c r="J48" i="5" s="1"/>
  <c r="I47" i="5"/>
  <c r="J47" i="5" s="1"/>
  <c r="I46" i="5"/>
  <c r="J46" i="5" s="1"/>
  <c r="I38" i="5"/>
  <c r="J38" i="5" s="1"/>
  <c r="I40" i="5"/>
  <c r="J40" i="5" s="1"/>
  <c r="I39" i="5"/>
  <c r="J39" i="5" s="1"/>
  <c r="V33" i="5"/>
  <c r="V34" i="5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<sst xmlns="http://schemas.openxmlformats.org/spreadsheetml/2006/main" count="638" uniqueCount="67">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</sst>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'44.32.24'!$W$12:$W$17</c:f>
              <c:numCache>
                <c:formatCode>General</c:formatCode>
                <c:ptCount val="6"/>
                <c:pt idx="0">
                  <c:v>5916.0569514349218</c:v>
                </c:pt>
                <c:pt idx="1">
                  <c:v>6019.4963105301313</c:v>
                </c:pt>
                <c:pt idx="2">
                  <c:v>6176.5337130656571</c:v>
                </c:pt>
                <c:pt idx="3">
                  <c:v>6358.3744844687963</c:v>
                </c:pt>
                <c:pt idx="4">
                  <c:v>6557.8387862421878</c:v>
                </c:pt>
                <c:pt idx="5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'44.32.24'!$V$12:$V$17</c:f>
              <c:numCache>
                <c:formatCode>General</c:formatCode>
                <c:ptCount val="6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</c:numCache>
            </c:numRef>
          </c:xVal>
          <c:yVal>
            <c:numRef>
              <c:f>'44.32.24'!$AC$12:$AC$17</c:f>
              <c:numCache>
                <c:formatCode>General</c:formatCode>
                <c:ptCount val="6"/>
                <c:pt idx="0">
                  <c:v>-394.95788942134192</c:v>
                </c:pt>
                <c:pt idx="1">
                  <c:v>-388.69861513535147</c:v>
                </c:pt>
                <c:pt idx="2">
                  <c:v>-382.12466178663567</c:v>
                </c:pt>
                <c:pt idx="3">
                  <c:v>-374.0610263861966</c:v>
                </c:pt>
                <c:pt idx="4">
                  <c:v>-367.71359038722659</c:v>
                </c:pt>
                <c:pt idx="5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Summary!$C$64:$C$68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Summary!$J$64:$J$68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Summary!$C$52:$C$54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Summary!$F$52:$F$54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Summary!$C$58:$C$60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Summary!$F$58:$F$60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Summary!$C$64:$C$66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Summary!$F$64:$F$66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workbookViewId="0">
      <selection activeCell="G19" sqref="G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F48" workbookViewId="0">
      <selection activeCell="X7" sqref="X7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LINEST(K68:K72,M68:M72^{1,2})</f>
        <v>7.3219060812253629E-6</v>
      </c>
      <c r="Q5">
        <v>-9.7961554243807467E-2</v>
      </c>
      <c r="R5">
        <v>323.28139910829242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7463.1851690011599</v>
      </c>
      <c r="R6">
        <f>(-Q5-SQRT(Q5^2-4*P5*R5))/(2*P5)</f>
        <v>5916.0569514349218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LINEST(K68:K72,I68:I72^{1,2})</f>
        <v>8.2039806160061485E-2</v>
      </c>
      <c r="Q9">
        <v>65.585007493120202</v>
      </c>
      <c r="R9">
        <v>13093.041965147091</v>
      </c>
    </row>
    <row r="10" spans="1:29" x14ac:dyDescent="0.2">
      <c r="B10" t="s">
        <v>12</v>
      </c>
      <c r="P10" t="s">
        <v>34</v>
      </c>
      <c r="Q10">
        <f>(-Q9+SQRT(Q9^2-4*P9*R9))/(2*P9)</f>
        <v>-386.37486949145233</v>
      </c>
      <c r="R10">
        <f>(-Q9-SQRT(Q9^2-4*P9*R9))/(2*P9)</f>
        <v>-413.05421942134194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  <c r="V12">
        <v>700</v>
      </c>
      <c r="W12">
        <v>5916.0569514349218</v>
      </c>
      <c r="X12">
        <f>W12^(1/3)</f>
        <v>18.086066167805207</v>
      </c>
      <c r="Y12">
        <f>$L$5/(W12*(10^-24))</f>
        <v>1.5881076529733522</v>
      </c>
      <c r="Z12">
        <v>-413.05421942134194</v>
      </c>
      <c r="AA12">
        <f>Z12/Z14</f>
        <v>1.0189023451607633</v>
      </c>
      <c r="AB12">
        <f>(3/2)*V12*(0.000086173)*200</f>
        <v>18.096329999999998</v>
      </c>
      <c r="AC12">
        <f>AB12+Z12</f>
        <v>-394.95788942134192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19" x14ac:dyDescent="0.2">
      <c r="A65">
        <v>52</v>
      </c>
      <c r="B65" s="1">
        <v>-385.13546000000002</v>
      </c>
      <c r="C65">
        <v>4.68</v>
      </c>
      <c r="H65">
        <v>700</v>
      </c>
    </row>
    <row r="66" spans="1:19" x14ac:dyDescent="0.2">
      <c r="A66">
        <v>53</v>
      </c>
      <c r="B66" s="1">
        <v>-385.27821999999998</v>
      </c>
      <c r="C66">
        <v>4.46</v>
      </c>
    </row>
    <row r="67" spans="1:19" x14ac:dyDescent="0.2">
      <c r="A67">
        <v>54</v>
      </c>
      <c r="B67" s="1">
        <v>-385.49423000000002</v>
      </c>
      <c r="C67">
        <v>4.38</v>
      </c>
      <c r="I67" t="s">
        <v>13</v>
      </c>
      <c r="J67" t="s">
        <v>15</v>
      </c>
      <c r="K67" t="s">
        <v>16</v>
      </c>
      <c r="L67" t="s">
        <v>17</v>
      </c>
      <c r="M67" t="s">
        <v>18</v>
      </c>
      <c r="N67" t="s">
        <v>19</v>
      </c>
      <c r="O67" t="s">
        <v>20</v>
      </c>
      <c r="P67" t="s">
        <v>17</v>
      </c>
      <c r="Q67" t="s">
        <v>19</v>
      </c>
      <c r="R67" t="s">
        <v>21</v>
      </c>
      <c r="S67" t="s">
        <v>22</v>
      </c>
    </row>
    <row r="68" spans="1:19" x14ac:dyDescent="0.2">
      <c r="A68">
        <v>55</v>
      </c>
      <c r="B68" s="1">
        <v>-385.75569999999999</v>
      </c>
      <c r="C68">
        <v>4.3600000000000003</v>
      </c>
      <c r="H68">
        <v>0.94</v>
      </c>
      <c r="I68">
        <v>-416.91636136444498</v>
      </c>
      <c r="J68">
        <v>18.057324000000001</v>
      </c>
      <c r="K68">
        <v>9.5380466666666699</v>
      </c>
      <c r="L68">
        <f t="shared" ref="L68:L73" si="15">$L$9*H68</f>
        <v>17.440570495999999</v>
      </c>
      <c r="M68">
        <f t="shared" ref="M68:M73" si="16">L68^3</f>
        <v>5304.9593562651062</v>
      </c>
      <c r="N68">
        <f t="shared" ref="N68:N73" si="17">$L$5/M68/(1E-24)</f>
        <v>1.7710475592813351</v>
      </c>
    </row>
    <row r="69" spans="1:19" x14ac:dyDescent="0.2">
      <c r="A69">
        <v>56</v>
      </c>
      <c r="B69" s="1">
        <v>-386.04521</v>
      </c>
      <c r="C69">
        <v>4.26</v>
      </c>
      <c r="H69">
        <v>0.95</v>
      </c>
      <c r="I69">
        <v>-415.70642831777798</v>
      </c>
      <c r="J69">
        <v>18.171710666666701</v>
      </c>
      <c r="K69">
        <v>6.6397555555555599</v>
      </c>
      <c r="L69">
        <f t="shared" si="15"/>
        <v>17.626108479999999</v>
      </c>
      <c r="M69">
        <f t="shared" si="16"/>
        <v>5476.0740973553493</v>
      </c>
      <c r="N69">
        <f t="shared" si="17"/>
        <v>1.7157063898272384</v>
      </c>
    </row>
    <row r="70" spans="1:19" x14ac:dyDescent="0.2">
      <c r="A70">
        <v>57</v>
      </c>
      <c r="B70" s="1">
        <v>-386.32670000000002</v>
      </c>
      <c r="C70">
        <v>4.07</v>
      </c>
      <c r="H70">
        <v>0.96</v>
      </c>
      <c r="I70">
        <v>-414.49028454888901</v>
      </c>
      <c r="J70">
        <v>18.321934444444501</v>
      </c>
      <c r="K70">
        <v>3.5028311111111101</v>
      </c>
      <c r="L70">
        <f t="shared" si="15"/>
        <v>17.811646464000003</v>
      </c>
      <c r="M70">
        <f t="shared" si="16"/>
        <v>5650.8294417236166</v>
      </c>
      <c r="N70">
        <f t="shared" si="17"/>
        <v>1.6626471240891381</v>
      </c>
    </row>
    <row r="71" spans="1:19" x14ac:dyDescent="0.2">
      <c r="A71">
        <v>58</v>
      </c>
      <c r="B71" s="1">
        <v>-386.55347999999998</v>
      </c>
      <c r="C71">
        <v>4.1100000000000003</v>
      </c>
      <c r="H71">
        <v>0.97</v>
      </c>
      <c r="I71">
        <v>-413.65676411555501</v>
      </c>
      <c r="J71">
        <v>18.145422</v>
      </c>
      <c r="K71">
        <v>0.83164000000000105</v>
      </c>
      <c r="L71">
        <f t="shared" si="15"/>
        <v>17.997184448000002</v>
      </c>
      <c r="M71">
        <f t="shared" si="16"/>
        <v>5829.2637115096677</v>
      </c>
      <c r="N71">
        <f t="shared" si="17"/>
        <v>1.6117533508475959</v>
      </c>
      <c r="O71">
        <v>5916.0569514349218</v>
      </c>
      <c r="P71">
        <f>O71^(1/3)</f>
        <v>18.086066167805207</v>
      </c>
      <c r="Q71">
        <f>$L$5/(O71*(10^-24))</f>
        <v>1.5881076529733522</v>
      </c>
      <c r="R71">
        <v>-413.05421942134194</v>
      </c>
      <c r="S71">
        <f>R71/R73</f>
        <v>-4.1305421942134197</v>
      </c>
    </row>
    <row r="72" spans="1:19" x14ac:dyDescent="0.2">
      <c r="A72">
        <v>59</v>
      </c>
      <c r="B72" s="1">
        <v>-386.64524999999998</v>
      </c>
      <c r="C72">
        <v>4.2699999999999996</v>
      </c>
      <c r="H72">
        <v>0.98</v>
      </c>
      <c r="I72">
        <v>-412.53339621333299</v>
      </c>
      <c r="J72">
        <v>18.281121333333299</v>
      </c>
      <c r="K72">
        <v>-0.90975111111111195</v>
      </c>
      <c r="L72">
        <f t="shared" si="15"/>
        <v>18.182722432000002</v>
      </c>
      <c r="M72">
        <f t="shared" si="16"/>
        <v>6011.4152288532778</v>
      </c>
      <c r="N72">
        <f t="shared" si="17"/>
        <v>1.5629157132424922</v>
      </c>
    </row>
    <row r="73" spans="1:19" x14ac:dyDescent="0.2">
      <c r="A73">
        <v>60</v>
      </c>
      <c r="B73" s="1">
        <v>-386.62722000000002</v>
      </c>
      <c r="C73">
        <v>4.62</v>
      </c>
      <c r="Q73" t="s">
        <v>37</v>
      </c>
      <c r="R73">
        <v>100</v>
      </c>
    </row>
    <row r="74" spans="1:19" x14ac:dyDescent="0.2">
      <c r="A74">
        <v>61</v>
      </c>
      <c r="B74" s="1">
        <v>-386.52071999999998</v>
      </c>
      <c r="C74">
        <v>5.03</v>
      </c>
    </row>
    <row r="75" spans="1:19" x14ac:dyDescent="0.2">
      <c r="A75">
        <v>62</v>
      </c>
      <c r="B75" s="1">
        <v>-386.32990999999998</v>
      </c>
      <c r="C75">
        <v>5.28</v>
      </c>
    </row>
    <row r="76" spans="1:19" x14ac:dyDescent="0.2">
      <c r="A76">
        <v>63</v>
      </c>
      <c r="B76" s="1">
        <v>-386.11622</v>
      </c>
      <c r="C76">
        <v>5.57</v>
      </c>
    </row>
    <row r="77" spans="1:19" x14ac:dyDescent="0.2">
      <c r="A77">
        <v>64</v>
      </c>
      <c r="B77" s="1">
        <v>-385.89852000000002</v>
      </c>
      <c r="C77">
        <v>5.83</v>
      </c>
    </row>
    <row r="78" spans="1:19" x14ac:dyDescent="0.2">
      <c r="A78">
        <v>65</v>
      </c>
      <c r="B78" s="1">
        <v>-385.76749999999998</v>
      </c>
      <c r="C78">
        <v>5.88</v>
      </c>
    </row>
    <row r="79" spans="1:19" x14ac:dyDescent="0.2">
      <c r="A79">
        <v>66</v>
      </c>
      <c r="B79" s="1">
        <v>-385.76080999999999</v>
      </c>
      <c r="C79">
        <v>6.11</v>
      </c>
    </row>
    <row r="80" spans="1:19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abSelected="1" topLeftCell="B40" workbookViewId="0">
      <selection activeCell="K74" sqref="K7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  <c r="H64">
        <v>700</v>
      </c>
    </row>
    <row r="65" spans="1:19" x14ac:dyDescent="0.2">
      <c r="A65">
        <v>52</v>
      </c>
      <c r="B65" s="1">
        <v>-397.1823</v>
      </c>
      <c r="C65">
        <v>5.42</v>
      </c>
    </row>
    <row r="66" spans="1:19" x14ac:dyDescent="0.2">
      <c r="A66">
        <v>53</v>
      </c>
      <c r="B66" s="1">
        <v>-397.06781000000001</v>
      </c>
      <c r="C66">
        <v>5.47</v>
      </c>
      <c r="I66" t="s">
        <v>13</v>
      </c>
      <c r="J66" t="s">
        <v>15</v>
      </c>
      <c r="K66" t="s">
        <v>16</v>
      </c>
      <c r="L66" t="s">
        <v>17</v>
      </c>
      <c r="M66" t="s">
        <v>18</v>
      </c>
      <c r="N66" t="s">
        <v>19</v>
      </c>
      <c r="O66" t="s">
        <v>20</v>
      </c>
      <c r="P66" t="s">
        <v>17</v>
      </c>
      <c r="Q66" t="s">
        <v>19</v>
      </c>
      <c r="R66" t="s">
        <v>21</v>
      </c>
      <c r="S66" t="s">
        <v>22</v>
      </c>
    </row>
    <row r="67" spans="1:19" x14ac:dyDescent="0.2">
      <c r="A67">
        <v>54</v>
      </c>
      <c r="B67" s="1">
        <v>-396.94950999999998</v>
      </c>
      <c r="C67">
        <v>5.63</v>
      </c>
      <c r="H67">
        <v>0.93</v>
      </c>
      <c r="I67">
        <v>-429.394246786667</v>
      </c>
      <c r="J67">
        <v>18.083665111111099</v>
      </c>
      <c r="K67">
        <v>15.325564444444501</v>
      </c>
      <c r="L67">
        <f>$L$9*H67</f>
        <v>17.255032512000003</v>
      </c>
      <c r="M67">
        <f t="shared" ref="M67:M72" si="15">L67^3</f>
        <v>5137.4468963131185</v>
      </c>
      <c r="N67">
        <f>$L$5/M67/(1E-24)</f>
        <v>1.8236230698021392</v>
      </c>
    </row>
    <row r="68" spans="1:19" x14ac:dyDescent="0.2">
      <c r="A68">
        <v>55</v>
      </c>
      <c r="B68" s="1">
        <v>-396.78928999999999</v>
      </c>
      <c r="C68">
        <v>5.62</v>
      </c>
      <c r="H68">
        <v>0.94</v>
      </c>
      <c r="L68">
        <f t="shared" ref="L68:L72" si="16">$L$9*H68</f>
        <v>17.440570495999999</v>
      </c>
      <c r="M68">
        <f t="shared" si="15"/>
        <v>5304.9593562651062</v>
      </c>
      <c r="N68">
        <f t="shared" ref="N68:N72" si="17">$L$5/M68/(1E-24)</f>
        <v>1.7660392947093133</v>
      </c>
    </row>
    <row r="69" spans="1:19" x14ac:dyDescent="0.2">
      <c r="A69">
        <v>56</v>
      </c>
      <c r="B69" s="1">
        <v>-396.59028000000001</v>
      </c>
      <c r="C69">
        <v>5.8</v>
      </c>
      <c r="H69">
        <v>0.95</v>
      </c>
      <c r="L69">
        <f t="shared" si="16"/>
        <v>17.626108479999999</v>
      </c>
      <c r="M69">
        <f t="shared" si="15"/>
        <v>5476.0740973553493</v>
      </c>
      <c r="N69">
        <f t="shared" si="17"/>
        <v>1.7108546220228493</v>
      </c>
      <c r="P69">
        <f>O69^(1/3)</f>
        <v>0</v>
      </c>
      <c r="Q69" t="e">
        <f>$L$5/(O69*(10^-24))</f>
        <v>#DIV/0!</v>
      </c>
      <c r="S69">
        <f>R69/R71</f>
        <v>0</v>
      </c>
    </row>
    <row r="70" spans="1:19" x14ac:dyDescent="0.2">
      <c r="A70">
        <v>57</v>
      </c>
      <c r="B70" s="1">
        <v>-396.42390999999998</v>
      </c>
      <c r="C70">
        <v>6.13</v>
      </c>
      <c r="H70">
        <v>0.96</v>
      </c>
      <c r="L70">
        <f t="shared" si="16"/>
        <v>17.811646464000003</v>
      </c>
      <c r="M70">
        <f t="shared" si="15"/>
        <v>5650.8294417236166</v>
      </c>
      <c r="N70">
        <f t="shared" si="17"/>
        <v>1.6579454001609963</v>
      </c>
    </row>
    <row r="71" spans="1:19" x14ac:dyDescent="0.2">
      <c r="A71">
        <v>58</v>
      </c>
      <c r="B71" s="1">
        <v>-396.23595</v>
      </c>
      <c r="C71">
        <v>6.26</v>
      </c>
      <c r="H71">
        <v>0.97</v>
      </c>
      <c r="L71">
        <f t="shared" si="16"/>
        <v>17.997184448000002</v>
      </c>
      <c r="M71">
        <f t="shared" si="15"/>
        <v>5829.2637115096677</v>
      </c>
      <c r="N71">
        <f t="shared" si="17"/>
        <v>1.6071955470982919</v>
      </c>
      <c r="Q71" t="s">
        <v>37</v>
      </c>
      <c r="R71">
        <v>100</v>
      </c>
    </row>
    <row r="72" spans="1:19" x14ac:dyDescent="0.2">
      <c r="A72">
        <v>59</v>
      </c>
      <c r="B72" s="1">
        <v>-396.06157000000002</v>
      </c>
      <c r="C72">
        <v>6.58</v>
      </c>
      <c r="H72">
        <v>0.98</v>
      </c>
      <c r="L72">
        <f t="shared" si="16"/>
        <v>18.182722432000002</v>
      </c>
      <c r="M72">
        <f t="shared" si="15"/>
        <v>6011.4152288532778</v>
      </c>
      <c r="N72">
        <f t="shared" si="17"/>
        <v>1.5584960152198908</v>
      </c>
    </row>
    <row r="73" spans="1:19" x14ac:dyDescent="0.2">
      <c r="A73">
        <v>60</v>
      </c>
      <c r="B73" s="1">
        <v>-395.92809</v>
      </c>
      <c r="C73">
        <v>6.8</v>
      </c>
    </row>
    <row r="74" spans="1:19" x14ac:dyDescent="0.2">
      <c r="A74">
        <v>61</v>
      </c>
      <c r="B74" s="1">
        <v>-395.84616999999997</v>
      </c>
      <c r="C74">
        <v>6.88</v>
      </c>
    </row>
    <row r="75" spans="1:19" x14ac:dyDescent="0.2">
      <c r="A75">
        <v>62</v>
      </c>
      <c r="B75" s="1">
        <v>-395.87034999999997</v>
      </c>
      <c r="C75">
        <v>6.97</v>
      </c>
    </row>
    <row r="76" spans="1:19" x14ac:dyDescent="0.2">
      <c r="A76">
        <v>63</v>
      </c>
      <c r="B76" s="1">
        <v>-395.93387000000001</v>
      </c>
      <c r="C76">
        <v>7.02</v>
      </c>
    </row>
    <row r="77" spans="1:19" x14ac:dyDescent="0.2">
      <c r="A77">
        <v>64</v>
      </c>
      <c r="B77" s="1">
        <v>-396.05291999999997</v>
      </c>
      <c r="C77">
        <v>7.14</v>
      </c>
    </row>
    <row r="78" spans="1:19" x14ac:dyDescent="0.2">
      <c r="A78">
        <v>65</v>
      </c>
      <c r="B78" s="1">
        <v>-396.24502000000001</v>
      </c>
      <c r="C78">
        <v>7.18</v>
      </c>
    </row>
    <row r="79" spans="1:19" x14ac:dyDescent="0.2">
      <c r="A79">
        <v>66</v>
      </c>
      <c r="B79" s="1">
        <v>-396.43743999999998</v>
      </c>
      <c r="C79">
        <v>7.35</v>
      </c>
    </row>
    <row r="80" spans="1:19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V25" sqref="V25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6"/>
  <sheetViews>
    <sheetView topLeftCell="A31" workbookViewId="0">
      <selection activeCell="S65" sqref="S6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3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3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1" spans="3:23" x14ac:dyDescent="0.2">
      <c r="L41" t="s">
        <v>63</v>
      </c>
    </row>
    <row r="42" spans="3:23" x14ac:dyDescent="0.2">
      <c r="C42" t="s">
        <v>60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0">(3/2)*L45*(0.000086173)*200</f>
        <v>31.022280000000002</v>
      </c>
      <c r="R45">
        <f t="shared" ref="R45" si="1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2">V45*965</f>
        <v>66.971000000000004</v>
      </c>
    </row>
    <row r="46" spans="3:23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0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2"/>
        <v>61.084499999999998</v>
      </c>
    </row>
    <row r="47" spans="3:23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0"/>
        <v>25.851900000000001</v>
      </c>
      <c r="R47">
        <f t="shared" ref="R47:R50" si="3">P47+Q47</f>
        <v>-381.88224979420914</v>
      </c>
      <c r="U47">
        <v>0</v>
      </c>
      <c r="V47">
        <f>0.0673</f>
        <v>6.7299999999999999E-2</v>
      </c>
      <c r="W47">
        <f t="shared" si="2"/>
        <v>64.944500000000005</v>
      </c>
    </row>
    <row r="48" spans="3:23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0"/>
        <v>23.266710000000003</v>
      </c>
      <c r="R48">
        <f t="shared" si="3"/>
        <v>-388.41509304634911</v>
      </c>
      <c r="U48">
        <v>1</v>
      </c>
      <c r="V48">
        <f>0.0431</f>
        <v>4.3099999999999999E-2</v>
      </c>
      <c r="W48">
        <f t="shared" si="2"/>
        <v>41.591499999999996</v>
      </c>
    </row>
    <row r="49" spans="3:18" x14ac:dyDescent="0.2"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0"/>
        <v>20.681519999999999</v>
      </c>
      <c r="R49">
        <f t="shared" si="3"/>
        <v>-395.27506554008016</v>
      </c>
    </row>
    <row r="50" spans="3:18" x14ac:dyDescent="0.2">
      <c r="C50" t="s">
        <v>0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0"/>
        <v>18.096329999999998</v>
      </c>
      <c r="R50">
        <f t="shared" si="3"/>
        <v>-403.14915040339179</v>
      </c>
    </row>
    <row r="51" spans="3:18" x14ac:dyDescent="0.2">
      <c r="D51" t="s">
        <v>35</v>
      </c>
      <c r="E51" t="s">
        <v>17</v>
      </c>
      <c r="F51" t="s">
        <v>19</v>
      </c>
      <c r="G51" t="s">
        <v>36</v>
      </c>
      <c r="H51" t="s">
        <v>22</v>
      </c>
      <c r="I51" t="s">
        <v>15</v>
      </c>
      <c r="J51" t="s">
        <v>42</v>
      </c>
    </row>
    <row r="52" spans="3:18" x14ac:dyDescent="0.2">
      <c r="C52">
        <v>1000</v>
      </c>
      <c r="D52">
        <v>4978.3602016417981</v>
      </c>
      <c r="E52">
        <v>17.075054768980639</v>
      </c>
      <c r="F52">
        <v>1.4176266298205369</v>
      </c>
      <c r="G52">
        <v>-483.30728027693169</v>
      </c>
      <c r="H52">
        <f>G52/100</f>
        <v>-4.8330728027693173</v>
      </c>
      <c r="I52">
        <f>(3/2)*C52*(0.000086173)*200</f>
        <v>25.851900000000001</v>
      </c>
      <c r="J52">
        <f>I52+G52</f>
        <v>-457.45538027693169</v>
      </c>
    </row>
    <row r="53" spans="3:18" x14ac:dyDescent="0.2">
      <c r="C53">
        <v>1100</v>
      </c>
      <c r="D53">
        <v>5099.653171847368</v>
      </c>
      <c r="E53">
        <v>17.212616005271059</v>
      </c>
      <c r="F53">
        <v>1.3839090143711799</v>
      </c>
      <c r="G53">
        <v>-479.22451900649088</v>
      </c>
      <c r="H53">
        <f>G53/100</f>
        <v>-4.792245190064909</v>
      </c>
      <c r="I53">
        <f>(3/2)*C53*(0.000086173)*200</f>
        <v>28.437090000000005</v>
      </c>
      <c r="J53">
        <f>I53+G53</f>
        <v>-450.78742900649087</v>
      </c>
    </row>
    <row r="54" spans="3:18" x14ac:dyDescent="0.2">
      <c r="C54">
        <v>1200</v>
      </c>
      <c r="D54">
        <v>5226.7646781062476</v>
      </c>
      <c r="E54">
        <v>17.354455115400171</v>
      </c>
      <c r="F54">
        <v>1.3502532502081568</v>
      </c>
      <c r="G54">
        <v>-476.00398971107279</v>
      </c>
      <c r="H54">
        <f>G54/100</f>
        <v>-4.7600398971107278</v>
      </c>
      <c r="I54">
        <f>(3/2)*C54*(0.000086173)*200</f>
        <v>31.022280000000002</v>
      </c>
      <c r="J54">
        <f>I54+G54</f>
        <v>-444.98170971107277</v>
      </c>
    </row>
    <row r="56" spans="3:18" x14ac:dyDescent="0.2">
      <c r="C56" t="s">
        <v>1</v>
      </c>
    </row>
    <row r="57" spans="3:18" x14ac:dyDescent="0.2">
      <c r="D57" t="s">
        <v>35</v>
      </c>
      <c r="E57" t="s">
        <v>17</v>
      </c>
      <c r="F57" t="s">
        <v>19</v>
      </c>
      <c r="G57" t="s">
        <v>36</v>
      </c>
      <c r="H57" t="s">
        <v>22</v>
      </c>
      <c r="I57" t="s">
        <v>15</v>
      </c>
      <c r="J57" t="s">
        <v>42</v>
      </c>
    </row>
    <row r="58" spans="3:18" x14ac:dyDescent="0.2">
      <c r="C58">
        <v>1000</v>
      </c>
      <c r="D58">
        <v>8203.2669532908785</v>
      </c>
      <c r="E58">
        <v>20.167974408099074</v>
      </c>
      <c r="F58">
        <v>1.5081678694565137</v>
      </c>
      <c r="G58">
        <v>-288.15376435398008</v>
      </c>
      <c r="H58">
        <f>G58/100</f>
        <v>-2.8815376435398008</v>
      </c>
      <c r="I58">
        <f>(3/2)*C58*(0.000086173)*200</f>
        <v>25.851900000000001</v>
      </c>
      <c r="J58">
        <f>I58+G58</f>
        <v>-262.30186435398008</v>
      </c>
    </row>
    <row r="59" spans="3:18" x14ac:dyDescent="0.2">
      <c r="C59">
        <v>1100</v>
      </c>
      <c r="D59">
        <v>8390.275100875102</v>
      </c>
      <c r="E59">
        <v>20.320079383159275</v>
      </c>
      <c r="F59">
        <v>1.4745331657501464</v>
      </c>
      <c r="G59">
        <v>-283.35831775174546</v>
      </c>
      <c r="H59">
        <f>G59/100</f>
        <v>-2.8335831775174545</v>
      </c>
      <c r="I59">
        <f>(3/2)*C59*(0.000086173)*200</f>
        <v>28.437090000000005</v>
      </c>
      <c r="J59">
        <f>I59+G59</f>
        <v>-254.92122775174545</v>
      </c>
    </row>
    <row r="60" spans="3:18" x14ac:dyDescent="0.2">
      <c r="C60">
        <v>1200</v>
      </c>
      <c r="D60">
        <v>8583.6406584237411</v>
      </c>
      <c r="E60">
        <v>20.474996808837023</v>
      </c>
      <c r="F60">
        <v>1.4413298591066881</v>
      </c>
      <c r="G60">
        <v>-279.6987301829144</v>
      </c>
      <c r="H60">
        <f>G60/100</f>
        <v>-2.796987301829144</v>
      </c>
      <c r="I60">
        <f>(3/2)*C60*(0.000086173)*200</f>
        <v>31.022280000000002</v>
      </c>
      <c r="J60">
        <f>I60+G60</f>
        <v>-248.67645018291441</v>
      </c>
    </row>
    <row r="62" spans="3:18" x14ac:dyDescent="0.2">
      <c r="C62" t="s">
        <v>2</v>
      </c>
    </row>
    <row r="63" spans="3:18" x14ac:dyDescent="0.2">
      <c r="D63" t="s">
        <v>20</v>
      </c>
      <c r="E63" t="s">
        <v>17</v>
      </c>
      <c r="F63" t="s">
        <v>19</v>
      </c>
      <c r="G63" t="s">
        <v>21</v>
      </c>
      <c r="H63" t="s">
        <v>22</v>
      </c>
      <c r="I63" t="s">
        <v>15</v>
      </c>
      <c r="J63" t="s">
        <v>42</v>
      </c>
    </row>
    <row r="64" spans="3:18" x14ac:dyDescent="0.2">
      <c r="C64">
        <v>1100</v>
      </c>
      <c r="D64">
        <v>3153.3249869999167</v>
      </c>
      <c r="E64">
        <v>14.664128041393068</v>
      </c>
      <c r="F64">
        <v>1.5403392679948031</v>
      </c>
      <c r="G64">
        <v>-141.39053509775999</v>
      </c>
      <c r="H64">
        <v>-2.8278107019552077</v>
      </c>
      <c r="I64">
        <f>(3/2)*C64*(0.000086173)*200</f>
        <v>28.437090000000005</v>
      </c>
      <c r="J64">
        <f>I64+G64</f>
        <v>-112.95344509775998</v>
      </c>
    </row>
    <row r="65" spans="3:10" x14ac:dyDescent="0.2">
      <c r="C65">
        <v>1250</v>
      </c>
      <c r="D65">
        <v>3264.3368522635783</v>
      </c>
      <c r="E65">
        <v>14.834229350754038</v>
      </c>
      <c r="F65">
        <v>1.4879562134824009</v>
      </c>
      <c r="G65">
        <v>-138.51870545286911</v>
      </c>
      <c r="H65">
        <v>-2.7703741090573821</v>
      </c>
      <c r="I65">
        <f>(3/2)*C65*(0.000086173)*200</f>
        <v>32.314875000000001</v>
      </c>
      <c r="J65">
        <f>I65+G65</f>
        <v>-106.20383045286911</v>
      </c>
    </row>
    <row r="66" spans="3:10" x14ac:dyDescent="0.2">
      <c r="C66">
        <v>1400</v>
      </c>
      <c r="D66">
        <v>3391.3025104225098</v>
      </c>
      <c r="E66">
        <f>D66^(1/3)</f>
        <v>15.024113083801051</v>
      </c>
      <c r="F66">
        <v>1.4322491984414667</v>
      </c>
      <c r="G66">
        <v>-136.22822519565582</v>
      </c>
      <c r="H66">
        <v>-2.7245645039131166</v>
      </c>
      <c r="I66">
        <f>(3/2)*C66*(0.000086173)*200</f>
        <v>36.192659999999997</v>
      </c>
      <c r="J66">
        <f>I66+G66</f>
        <v>-100.03556519565583</v>
      </c>
    </row>
  </sheetData>
  <sortState xmlns:xlrd2="http://schemas.microsoft.com/office/spreadsheetml/2017/richdata2" ref="C64:H66">
    <sortCondition ref="C64:C6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2022-09-28T20:24:59Z</dcterms:modified>
</cp:coreProperties>
</file>