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E430F19E-EF93-334D-8D4C-F1B309DD7C5F}" xr6:coauthVersionLast="47" xr6:coauthVersionMax="47" xr10:uidLastSave="{00000000-0000-0000-0000-000000000000}"/>
  <bookViews>
    <workbookView xWindow="0" yWindow="500" windowWidth="19460" windowHeight="15980" activeTab="2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9" i="3" l="1"/>
  <c r="G49" i="3" s="1"/>
  <c r="H49" i="3" s="1"/>
  <c r="F48" i="3"/>
  <c r="G48" i="3" s="1"/>
  <c r="H48" i="3" s="1"/>
  <c r="M47" i="3"/>
  <c r="K47" i="3"/>
  <c r="J47" i="3"/>
  <c r="F47" i="3"/>
  <c r="G47" i="3" s="1"/>
  <c r="H47" i="3" s="1"/>
  <c r="F46" i="3"/>
  <c r="G46" i="3" s="1"/>
  <c r="H46" i="3" s="1"/>
  <c r="H44" i="3"/>
  <c r="G44" i="3"/>
  <c r="F44" i="3"/>
  <c r="F42" i="3"/>
  <c r="G42" i="3" s="1"/>
  <c r="H42" i="3" s="1"/>
  <c r="F36" i="3"/>
  <c r="G36" i="3" s="1"/>
  <c r="H36" i="3" s="1"/>
  <c r="F35" i="3"/>
  <c r="G35" i="3" s="1"/>
  <c r="H35" i="3" s="1"/>
  <c r="M34" i="3"/>
  <c r="K34" i="3"/>
  <c r="J34" i="3"/>
  <c r="F34" i="3"/>
  <c r="G34" i="3" s="1"/>
  <c r="H34" i="3" s="1"/>
  <c r="F33" i="3"/>
  <c r="G33" i="3" s="1"/>
  <c r="H33" i="3" s="1"/>
  <c r="F31" i="3"/>
  <c r="G31" i="3" s="1"/>
  <c r="H31" i="3" s="1"/>
  <c r="F29" i="3"/>
  <c r="G29" i="3" s="1"/>
  <c r="H29" i="3" s="1"/>
  <c r="G28" i="1" l="1"/>
  <c r="H28" i="1" s="1"/>
  <c r="F26" i="1"/>
  <c r="H26" i="1" s="1"/>
  <c r="D28" i="1"/>
  <c r="M19" i="6"/>
  <c r="K19" i="6"/>
  <c r="F41" i="6"/>
  <c r="G41" i="6" s="1"/>
  <c r="H41" i="6" s="1"/>
  <c r="F40" i="6"/>
  <c r="G40" i="6" s="1"/>
  <c r="H40" i="6" s="1"/>
  <c r="M39" i="6"/>
  <c r="K39" i="6"/>
  <c r="J39" i="6"/>
  <c r="F39" i="6"/>
  <c r="G39" i="6" s="1"/>
  <c r="H39" i="6" s="1"/>
  <c r="F38" i="6"/>
  <c r="G38" i="6" s="1"/>
  <c r="H38" i="6" s="1"/>
  <c r="F37" i="6"/>
  <c r="G37" i="6" s="1"/>
  <c r="H37" i="6" s="1"/>
  <c r="F36" i="6"/>
  <c r="G36" i="6" s="1"/>
  <c r="H36" i="6" s="1"/>
  <c r="F31" i="6"/>
  <c r="G31" i="6" s="1"/>
  <c r="H31" i="6" s="1"/>
  <c r="F30" i="6"/>
  <c r="G30" i="6" s="1"/>
  <c r="H30" i="6" s="1"/>
  <c r="M29" i="6"/>
  <c r="K29" i="6"/>
  <c r="J29" i="6"/>
  <c r="F29" i="6"/>
  <c r="G29" i="6" s="1"/>
  <c r="H29" i="6" s="1"/>
  <c r="F28" i="6"/>
  <c r="G28" i="6" s="1"/>
  <c r="H28" i="6" s="1"/>
  <c r="F27" i="6"/>
  <c r="G27" i="6" s="1"/>
  <c r="H27" i="6" s="1"/>
  <c r="F26" i="6"/>
  <c r="G26" i="6" s="1"/>
  <c r="H26" i="6" s="1"/>
  <c r="F21" i="6"/>
  <c r="G21" i="6" s="1"/>
  <c r="H21" i="6" s="1"/>
  <c r="F20" i="6"/>
  <c r="G20" i="6" s="1"/>
  <c r="H20" i="6" s="1"/>
  <c r="J19" i="6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J10" i="6" a="1"/>
  <c r="J10" i="6" s="1"/>
  <c r="F20" i="5"/>
  <c r="G20" i="5" s="1"/>
  <c r="H20" i="5" s="1"/>
  <c r="F19" i="5"/>
  <c r="G19" i="5" s="1"/>
  <c r="H19" i="5" s="1"/>
  <c r="M18" i="5"/>
  <c r="K18" i="5"/>
  <c r="J18" i="5"/>
  <c r="G18" i="5"/>
  <c r="H18" i="5" s="1"/>
  <c r="F18" i="5"/>
  <c r="F17" i="5"/>
  <c r="G17" i="5" s="1"/>
  <c r="H17" i="5" s="1"/>
  <c r="F16" i="5"/>
  <c r="G16" i="5" s="1"/>
  <c r="H16" i="5" s="1"/>
  <c r="F15" i="5"/>
  <c r="G15" i="5" s="1"/>
  <c r="H15" i="5" s="1"/>
  <c r="J10" i="5" a="1"/>
  <c r="J10" i="5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J10" i="4" a="1"/>
  <c r="J10" i="4" s="1"/>
  <c r="F23" i="3"/>
  <c r="G23" i="3" s="1"/>
  <c r="H23" i="3" s="1"/>
  <c r="F22" i="3"/>
  <c r="G22" i="3" s="1"/>
  <c r="H22" i="3" s="1"/>
  <c r="M21" i="3"/>
  <c r="K21" i="3"/>
  <c r="J21" i="3"/>
  <c r="F21" i="3"/>
  <c r="G21" i="3" s="1"/>
  <c r="H21" i="3" s="1"/>
  <c r="F20" i="3"/>
  <c r="G20" i="3" s="1"/>
  <c r="H20" i="3" s="1"/>
  <c r="F18" i="3"/>
  <c r="G18" i="3" s="1"/>
  <c r="H18" i="3" s="1"/>
  <c r="F16" i="3"/>
  <c r="G16" i="3" s="1"/>
  <c r="H16" i="3" s="1"/>
  <c r="J10" i="3" a="1"/>
  <c r="J10" i="3" s="1"/>
  <c r="J10" i="2" a="1"/>
  <c r="J10" i="2" s="1"/>
  <c r="F16" i="2"/>
  <c r="G16" i="2" s="1"/>
  <c r="H16" i="2" s="1"/>
  <c r="F17" i="2"/>
  <c r="G17" i="2" s="1"/>
  <c r="H17" i="2" s="1"/>
  <c r="F18" i="2"/>
  <c r="G18" i="2" s="1"/>
  <c r="H18" i="2" s="1"/>
  <c r="F19" i="2"/>
  <c r="G19" i="2" s="1"/>
  <c r="H19" i="2" s="1"/>
  <c r="F20" i="2"/>
  <c r="G20" i="2" s="1"/>
  <c r="H20" i="2" s="1"/>
  <c r="F15" i="2"/>
  <c r="G15" i="2" s="1"/>
  <c r="H15" i="2" s="1"/>
  <c r="M18" i="2"/>
  <c r="K18" i="2"/>
  <c r="J18" i="2"/>
  <c r="I26" i="1" l="1"/>
  <c r="L11" i="6"/>
  <c r="K11" i="6"/>
  <c r="L11" i="5"/>
  <c r="K11" i="5"/>
  <c r="L11" i="4"/>
  <c r="K11" i="4"/>
  <c r="L11" i="3"/>
  <c r="K11" i="3"/>
  <c r="K11" i="2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J6" i="2" l="1" a="1"/>
  <c r="J6" i="2" s="1"/>
  <c r="L7" i="2" l="1"/>
  <c r="K7" i="2"/>
  <c r="J6" i="3" a="1"/>
  <c r="J6" i="3" s="1"/>
  <c r="J6" i="4" a="1"/>
  <c r="J6" i="4" s="1"/>
  <c r="J6" i="5" a="1"/>
  <c r="J6" i="5" s="1"/>
  <c r="J6" i="6" a="1"/>
  <c r="J6" i="6" s="1"/>
  <c r="L7" i="6" l="1"/>
  <c r="K7" i="6"/>
  <c r="K7" i="3"/>
  <c r="L7" i="3"/>
  <c r="K7" i="4"/>
  <c r="L7" i="4"/>
  <c r="K7" i="5"/>
  <c r="L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<sst xmlns="http://schemas.openxmlformats.org/spreadsheetml/2006/main" count="247" uniqueCount="39">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</sst>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I26" sqref="I26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20"/>
  <sheetViews>
    <sheetView workbookViewId="0">
      <selection activeCell="B18" sqref="B18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F15">
        <f>$F$10*B15</f>
        <v>16.75</v>
      </c>
      <c r="G15">
        <f t="shared" ref="G15:G20" si="0">F15^3</f>
        <v>4699.421875</v>
      </c>
      <c r="H15">
        <f>$B$8/G15/(1E-24)</f>
        <v>2.0487626470011273</v>
      </c>
    </row>
    <row r="16" spans="2:13" x14ac:dyDescent="0.2">
      <c r="B16">
        <v>1.05</v>
      </c>
      <c r="F16">
        <f t="shared" ref="F16:F20" si="1">$F$10*B16</f>
        <v>17.587500000000002</v>
      </c>
      <c r="G16">
        <f t="shared" si="0"/>
        <v>5440.1682480468771</v>
      </c>
      <c r="H16">
        <f t="shared" ref="H16:H20" si="2">$B$8/G16/(1E-24)</f>
        <v>1.7697982049464434</v>
      </c>
    </row>
    <row r="17" spans="2:13" x14ac:dyDescent="0.2">
      <c r="B17">
        <v>1.1000000000000001</v>
      </c>
      <c r="F17">
        <f t="shared" si="1"/>
        <v>18.425000000000001</v>
      </c>
      <c r="G17">
        <f t="shared" si="0"/>
        <v>6254.9305156250011</v>
      </c>
      <c r="H17">
        <f t="shared" si="2"/>
        <v>1.5392657002262411</v>
      </c>
    </row>
    <row r="18" spans="2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9"/>
  <sheetViews>
    <sheetView tabSelected="1" workbookViewId="0">
      <selection activeCell="D25" sqref="D25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LINEST(E16:E23,G16:G23^{1,2})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t="e" cm="1">
        <f t="array" ref="J10">LINEST(E16:E23,C16:C23^{1,2})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0">F16^3</f>
        <v>3623.8786559999999</v>
      </c>
      <c r="H16">
        <f>$B$8/G16/(1E-24)</f>
        <v>2.4470245396649397</v>
      </c>
    </row>
    <row r="17" spans="2:13" x14ac:dyDescent="0.2">
      <c r="B17">
        <v>0.97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ref="F18:F23" si="1">$F$10*B18</f>
        <v>15.68</v>
      </c>
      <c r="G18">
        <f t="shared" si="0"/>
        <v>3855.1224319999997</v>
      </c>
      <c r="H18">
        <f t="shared" ref="H18:H23" si="2">$B$8/G18/(1E-24)</f>
        <v>2.3002434180539151</v>
      </c>
    </row>
    <row r="19" spans="2:13" x14ac:dyDescent="0.2">
      <c r="B19">
        <v>0.99</v>
      </c>
    </row>
    <row r="20" spans="2:13" x14ac:dyDescent="0.2">
      <c r="B20">
        <v>1</v>
      </c>
      <c r="C20">
        <v>-523.81104607333305</v>
      </c>
      <c r="D20">
        <v>24.041715111111099</v>
      </c>
      <c r="E20">
        <v>-1.9249666666666601</v>
      </c>
      <c r="F20">
        <f t="shared" si="1"/>
        <v>16</v>
      </c>
      <c r="G20">
        <f t="shared" si="0"/>
        <v>4096</v>
      </c>
      <c r="H20">
        <f t="shared" si="2"/>
        <v>2.1649707031250003</v>
      </c>
    </row>
    <row r="21" spans="2:13" x14ac:dyDescent="0.2">
      <c r="B21">
        <v>1.02</v>
      </c>
      <c r="C21">
        <v>-521.49088338000001</v>
      </c>
      <c r="D21">
        <v>23.771260444444401</v>
      </c>
      <c r="E21">
        <v>-4.7992933333333303</v>
      </c>
      <c r="F21">
        <f t="shared" si="1"/>
        <v>16.32</v>
      </c>
      <c r="G21">
        <f t="shared" si="0"/>
        <v>4346.7079679999997</v>
      </c>
      <c r="H21">
        <f t="shared" si="2"/>
        <v>2.0401002471947067</v>
      </c>
      <c r="J21">
        <f>I21^(1/3)</f>
        <v>0</v>
      </c>
      <c r="K21" t="e">
        <f>$L$5/(I21*(10^-24))</f>
        <v>#VALUE!</v>
      </c>
      <c r="M21">
        <f>L21/L23</f>
        <v>0</v>
      </c>
    </row>
    <row r="22" spans="2:13" x14ac:dyDescent="0.2">
      <c r="F22">
        <f t="shared" si="1"/>
        <v>0</v>
      </c>
      <c r="G22">
        <f t="shared" si="0"/>
        <v>0</v>
      </c>
      <c r="H22" t="e">
        <f t="shared" si="2"/>
        <v>#DIV/0!</v>
      </c>
    </row>
    <row r="23" spans="2:13" x14ac:dyDescent="0.2">
      <c r="F23">
        <f t="shared" si="1"/>
        <v>0</v>
      </c>
      <c r="G23">
        <f t="shared" si="0"/>
        <v>0</v>
      </c>
      <c r="H23" t="e">
        <f t="shared" si="2"/>
        <v>#DIV/0!</v>
      </c>
      <c r="K23" t="s">
        <v>8</v>
      </c>
      <c r="L23">
        <v>70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</row>
    <row r="29" spans="2:13" x14ac:dyDescent="0.2">
      <c r="B29">
        <v>0.96</v>
      </c>
      <c r="F29">
        <f>$F$10*B29</f>
        <v>15.36</v>
      </c>
      <c r="G29">
        <f t="shared" ref="G29:G36" si="3">F29^3</f>
        <v>3623.8786559999999</v>
      </c>
      <c r="H29">
        <f>$B$8/G29/(1E-24)</f>
        <v>2.4470245396649397</v>
      </c>
    </row>
    <row r="30" spans="2:13" x14ac:dyDescent="0.2">
      <c r="B30">
        <v>0.97</v>
      </c>
    </row>
    <row r="31" spans="2:13" x14ac:dyDescent="0.2">
      <c r="B31">
        <v>0.98</v>
      </c>
      <c r="F31">
        <f t="shared" ref="F31:F36" si="4">$F$10*B31</f>
        <v>15.68</v>
      </c>
      <c r="G31">
        <f t="shared" ref="G31:G36" si="5">F31^3</f>
        <v>3855.1224319999997</v>
      </c>
      <c r="H31">
        <f t="shared" ref="H31:H36" si="6">$B$8/G31/(1E-24)</f>
        <v>2.3002434180539151</v>
      </c>
    </row>
    <row r="32" spans="2:13" x14ac:dyDescent="0.2">
      <c r="B32">
        <v>0.99</v>
      </c>
    </row>
    <row r="33" spans="2:13" x14ac:dyDescent="0.2">
      <c r="B33">
        <v>1</v>
      </c>
      <c r="F33">
        <f t="shared" ref="F33:F36" si="7">$F$10*B33</f>
        <v>16</v>
      </c>
      <c r="G33">
        <f t="shared" ref="G33:G36" si="8">F33^3</f>
        <v>4096</v>
      </c>
      <c r="H33">
        <f t="shared" si="6"/>
        <v>2.1649707031250003</v>
      </c>
    </row>
    <row r="34" spans="2:13" x14ac:dyDescent="0.2">
      <c r="B34">
        <v>1.02</v>
      </c>
      <c r="F34">
        <f t="shared" si="7"/>
        <v>16.32</v>
      </c>
      <c r="G34">
        <f t="shared" si="8"/>
        <v>4346.7079679999997</v>
      </c>
      <c r="H34">
        <f t="shared" si="6"/>
        <v>2.0401002471947067</v>
      </c>
      <c r="J34">
        <f>I34^(1/3)</f>
        <v>0</v>
      </c>
      <c r="K34" t="e">
        <f>$L$5/(I34*(10^-24))</f>
        <v>#VALUE!</v>
      </c>
      <c r="M34">
        <f>L34/L36</f>
        <v>0</v>
      </c>
    </row>
    <row r="35" spans="2:13" x14ac:dyDescent="0.2">
      <c r="F35">
        <f t="shared" si="7"/>
        <v>0</v>
      </c>
      <c r="G35">
        <f t="shared" si="8"/>
        <v>0</v>
      </c>
      <c r="H35" t="e">
        <f t="shared" si="6"/>
        <v>#DIV/0!</v>
      </c>
    </row>
    <row r="36" spans="2:13" x14ac:dyDescent="0.2">
      <c r="F36">
        <f t="shared" si="7"/>
        <v>0</v>
      </c>
      <c r="G36">
        <f t="shared" si="8"/>
        <v>0</v>
      </c>
      <c r="H36" t="e">
        <f t="shared" si="6"/>
        <v>#DIV/0!</v>
      </c>
      <c r="K36" t="s">
        <v>8</v>
      </c>
      <c r="L36">
        <v>70</v>
      </c>
    </row>
    <row r="38" spans="2:13" x14ac:dyDescent="0.2">
      <c r="B38">
        <v>1300</v>
      </c>
    </row>
    <row r="39" spans="2:13" x14ac:dyDescent="0.2">
      <c r="H39" t="s">
        <v>26</v>
      </c>
    </row>
    <row r="40" spans="2:13" x14ac:dyDescent="0.2"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30</v>
      </c>
      <c r="K40" t="s">
        <v>32</v>
      </c>
      <c r="L40" t="s">
        <v>34</v>
      </c>
      <c r="M40" t="s">
        <v>35</v>
      </c>
    </row>
    <row r="41" spans="2:13" x14ac:dyDescent="0.2">
      <c r="B41">
        <v>0.95</v>
      </c>
    </row>
    <row r="42" spans="2:13" x14ac:dyDescent="0.2">
      <c r="B42">
        <v>0.96</v>
      </c>
      <c r="F42">
        <f>$F$10*B42</f>
        <v>15.36</v>
      </c>
      <c r="G42">
        <f t="shared" ref="G42:G49" si="9">F42^3</f>
        <v>3623.8786559999999</v>
      </c>
      <c r="H42">
        <f>$B$8/G42/(1E-24)</f>
        <v>2.4470245396649397</v>
      </c>
    </row>
    <row r="43" spans="2:13" x14ac:dyDescent="0.2">
      <c r="B43">
        <v>0.97</v>
      </c>
    </row>
    <row r="44" spans="2:13" x14ac:dyDescent="0.2">
      <c r="B44">
        <v>0.98</v>
      </c>
      <c r="F44">
        <f t="shared" ref="F44:F49" si="10">$F$10*B44</f>
        <v>15.68</v>
      </c>
      <c r="G44">
        <f t="shared" ref="G44:G49" si="11">F44^3</f>
        <v>3855.1224319999997</v>
      </c>
      <c r="H44">
        <f t="shared" ref="H44:H49" si="12">$B$8/G44/(1E-24)</f>
        <v>2.3002434180539151</v>
      </c>
    </row>
    <row r="45" spans="2:13" x14ac:dyDescent="0.2">
      <c r="B45">
        <v>0.99</v>
      </c>
    </row>
    <row r="46" spans="2:13" x14ac:dyDescent="0.2">
      <c r="B46">
        <v>1</v>
      </c>
      <c r="F46">
        <f t="shared" ref="F46:F49" si="13">$F$10*B46</f>
        <v>16</v>
      </c>
      <c r="G46">
        <f t="shared" ref="G46:G49" si="14">F46^3</f>
        <v>4096</v>
      </c>
      <c r="H46">
        <f t="shared" si="12"/>
        <v>2.1649707031250003</v>
      </c>
    </row>
    <row r="47" spans="2:13" x14ac:dyDescent="0.2">
      <c r="B47">
        <v>1.02</v>
      </c>
      <c r="F47">
        <f t="shared" si="13"/>
        <v>16.32</v>
      </c>
      <c r="G47">
        <f t="shared" si="14"/>
        <v>4346.7079679999997</v>
      </c>
      <c r="H47">
        <f t="shared" si="12"/>
        <v>2.0401002471947067</v>
      </c>
      <c r="J47">
        <f>I47^(1/3)</f>
        <v>0</v>
      </c>
      <c r="K47" t="e">
        <f>$L$5/(I47*(10^-24))</f>
        <v>#VALUE!</v>
      </c>
      <c r="M47">
        <f>L47/L49</f>
        <v>0</v>
      </c>
    </row>
    <row r="48" spans="2:13" x14ac:dyDescent="0.2">
      <c r="F48">
        <f t="shared" si="13"/>
        <v>0</v>
      </c>
      <c r="G48">
        <f t="shared" si="14"/>
        <v>0</v>
      </c>
      <c r="H48" t="e">
        <f t="shared" si="12"/>
        <v>#DIV/0!</v>
      </c>
    </row>
    <row r="49" spans="6:12" x14ac:dyDescent="0.2">
      <c r="F49">
        <f t="shared" si="13"/>
        <v>0</v>
      </c>
      <c r="G49">
        <f t="shared" si="14"/>
        <v>0</v>
      </c>
      <c r="H49" t="e">
        <f t="shared" si="12"/>
        <v>#DIV/0!</v>
      </c>
      <c r="K49" t="s">
        <v>8</v>
      </c>
      <c r="L4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20"/>
  <sheetViews>
    <sheetView workbookViewId="0">
      <selection activeCell="F11" sqref="F11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0.92</v>
      </c>
      <c r="F15">
        <f>$F$10*B15</f>
        <v>14.72</v>
      </c>
      <c r="G15">
        <f t="shared" ref="G15:G20" si="0">F15^3</f>
        <v>3189.5060480000002</v>
      </c>
      <c r="H15">
        <f>$B$8/G15/(1E-24)</f>
        <v>3.2917849478867014</v>
      </c>
    </row>
    <row r="16" spans="2:13" x14ac:dyDescent="0.2">
      <c r="B16">
        <v>0.94</v>
      </c>
      <c r="F16">
        <f t="shared" ref="F16:F20" si="1">$F$10*B16</f>
        <v>15.04</v>
      </c>
      <c r="G16">
        <f t="shared" si="0"/>
        <v>3402.0720639999995</v>
      </c>
      <c r="H16">
        <f t="shared" ref="H16:H20" si="2">$B$8/G16/(1E-24)</f>
        <v>3.086109818513239</v>
      </c>
    </row>
    <row r="17" spans="2:13" x14ac:dyDescent="0.2">
      <c r="B17">
        <v>0.96</v>
      </c>
      <c r="F17">
        <f t="shared" si="1"/>
        <v>15.36</v>
      </c>
      <c r="G17">
        <f t="shared" si="0"/>
        <v>3623.8786559999999</v>
      </c>
      <c r="H17">
        <f t="shared" si="2"/>
        <v>2.8972184216534651</v>
      </c>
    </row>
    <row r="18" spans="2:13" x14ac:dyDescent="0.2">
      <c r="B18">
        <v>0.98</v>
      </c>
      <c r="F18">
        <f t="shared" si="1"/>
        <v>15.68</v>
      </c>
      <c r="G18">
        <f t="shared" si="0"/>
        <v>3855.1224319999997</v>
      </c>
      <c r="H18">
        <f t="shared" si="2"/>
        <v>2.7234330906977537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</v>
      </c>
      <c r="F19">
        <f t="shared" si="1"/>
        <v>16</v>
      </c>
      <c r="G19">
        <f t="shared" si="0"/>
        <v>4096</v>
      </c>
      <c r="H19">
        <f t="shared" si="2"/>
        <v>2.5632734374999999</v>
      </c>
    </row>
    <row r="20" spans="2:13" x14ac:dyDescent="0.2">
      <c r="B20">
        <v>1.02</v>
      </c>
      <c r="F20">
        <f t="shared" si="1"/>
        <v>16.32</v>
      </c>
      <c r="G20">
        <f t="shared" si="0"/>
        <v>4346.7079679999997</v>
      </c>
      <c r="H20">
        <f t="shared" si="2"/>
        <v>2.4154298097074278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20"/>
  <sheetViews>
    <sheetView workbookViewId="0">
      <selection activeCell="G3" sqref="G3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0.92</v>
      </c>
      <c r="F15">
        <f>$F$10*B15</f>
        <v>15.180000000000001</v>
      </c>
      <c r="G15">
        <f t="shared" ref="G15:G20" si="0">F15^3</f>
        <v>3497.9638320000013</v>
      </c>
      <c r="H15">
        <f>$B$8/G15/(1E-24)</f>
        <v>2.7595768463051389</v>
      </c>
    </row>
    <row r="16" spans="2:13" x14ac:dyDescent="0.2">
      <c r="B16">
        <v>0.94</v>
      </c>
      <c r="F16">
        <f t="shared" ref="F16:F20" si="1">$F$10*B16</f>
        <v>15.51</v>
      </c>
      <c r="G16">
        <f t="shared" si="0"/>
        <v>3731.0871510000002</v>
      </c>
      <c r="H16">
        <f t="shared" ref="H16:H20" si="2">$B$8/G16/(1E-24)</f>
        <v>2.5871547914427158</v>
      </c>
    </row>
    <row r="17" spans="2:13" x14ac:dyDescent="0.2">
      <c r="B17">
        <v>0.96</v>
      </c>
      <c r="F17">
        <f t="shared" si="1"/>
        <v>15.84</v>
      </c>
      <c r="G17">
        <f t="shared" si="0"/>
        <v>3974.3447039999996</v>
      </c>
      <c r="H17">
        <f t="shared" si="2"/>
        <v>2.4288029144238021</v>
      </c>
    </row>
    <row r="18" spans="2:13" x14ac:dyDescent="0.2">
      <c r="B18">
        <v>0.98</v>
      </c>
      <c r="F18">
        <f t="shared" si="1"/>
        <v>16.169999999999998</v>
      </c>
      <c r="G18">
        <f t="shared" si="0"/>
        <v>4227.9521129999985</v>
      </c>
      <c r="H18">
        <f t="shared" si="2"/>
        <v>2.2831147898576032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</v>
      </c>
      <c r="F19">
        <f t="shared" si="1"/>
        <v>16.5</v>
      </c>
      <c r="G19">
        <f t="shared" si="0"/>
        <v>4492.125</v>
      </c>
      <c r="H19">
        <f t="shared" si="2"/>
        <v>2.1488493752956566</v>
      </c>
    </row>
    <row r="20" spans="2:13" x14ac:dyDescent="0.2">
      <c r="B20">
        <v>1.02</v>
      </c>
      <c r="F20">
        <f t="shared" si="1"/>
        <v>16.830000000000002</v>
      </c>
      <c r="G20">
        <f t="shared" si="0"/>
        <v>4767.0789870000017</v>
      </c>
      <c r="H20">
        <f t="shared" si="2"/>
        <v>2.0249087599185609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1"/>
  <sheetViews>
    <sheetView topLeftCell="A10" workbookViewId="0">
      <selection activeCell="D32" sqref="D32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LINEST(E16:E21,G16:G21^{1,2})</f>
        <v>-4.3586736970768098E-7</v>
      </c>
      <c r="K6">
        <v>3.9195689385032109E-3</v>
      </c>
      <c r="L6">
        <v>-12.866106521674533</v>
      </c>
    </row>
    <row r="7" spans="2:13" x14ac:dyDescent="0.2">
      <c r="B7" t="s">
        <v>36</v>
      </c>
      <c r="J7" t="s">
        <v>23</v>
      </c>
      <c r="K7" t="e">
        <f>(-K6+SQRT(K6^2-4*J6*L6))/(2*J6)</f>
        <v>#NUM!</v>
      </c>
      <c r="L7" t="e">
        <f>(-K6-SQRT(K6^2-4*J6*L6))/(2*J6)</f>
        <v>#NUM!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16.5</v>
      </c>
      <c r="I10" t="s">
        <v>22</v>
      </c>
      <c r="J10" cm="1">
        <f t="array" ref="J10:L10">LINEST(E16:E21,C16:C21^{1,2})</f>
        <v>0.1845476125768464</v>
      </c>
      <c r="K10">
        <v>259.46980589163547</v>
      </c>
      <c r="L10">
        <v>91197.743110110721</v>
      </c>
    </row>
    <row r="11" spans="2:13" x14ac:dyDescent="0.2">
      <c r="J11" t="s">
        <v>23</v>
      </c>
      <c r="K11">
        <f>(-K10+SQRT(K10^2-4*J10*L10))/(2*J10)</f>
        <v>-698.08414657911271</v>
      </c>
      <c r="L11">
        <f>(-K10-SQRT(K10^2-4*J10*L10))/(2*J10)</f>
        <v>-707.89343432072769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0.85</v>
      </c>
    </row>
    <row r="16" spans="2:13" x14ac:dyDescent="0.2">
      <c r="B16">
        <v>0.92</v>
      </c>
      <c r="C16">
        <v>-704.11478880222205</v>
      </c>
      <c r="D16">
        <v>21.124663111111101</v>
      </c>
      <c r="E16">
        <v>-4.6433177777777797</v>
      </c>
      <c r="F16">
        <f>$F$10*B16</f>
        <v>15.180000000000001</v>
      </c>
      <c r="G16">
        <f t="shared" ref="G16:G21" si="0">F16^3</f>
        <v>3497.9638320000013</v>
      </c>
      <c r="H16">
        <f>$B$8/G16/(1E-24)</f>
        <v>2.6509021949201212</v>
      </c>
    </row>
    <row r="17" spans="2:13" x14ac:dyDescent="0.2">
      <c r="B17">
        <v>0.94</v>
      </c>
      <c r="C17">
        <v>-704.67602835777802</v>
      </c>
      <c r="D17">
        <v>21.251774000000001</v>
      </c>
      <c r="E17">
        <v>-3.8909199999999902</v>
      </c>
      <c r="F17">
        <f t="shared" ref="F17:F21" si="1">$F$10*B17</f>
        <v>15.51</v>
      </c>
      <c r="G17">
        <f t="shared" si="0"/>
        <v>3731.0871510000002</v>
      </c>
      <c r="H17">
        <f t="shared" ref="H17:H21" si="2">$B$8/G17/(1E-24)</f>
        <v>2.4852702777298381</v>
      </c>
    </row>
    <row r="18" spans="2:13" x14ac:dyDescent="0.2">
      <c r="B18">
        <v>0.96</v>
      </c>
      <c r="C18">
        <v>-703.65232172000003</v>
      </c>
      <c r="D18">
        <v>21.123183111111199</v>
      </c>
      <c r="E18">
        <v>-4.7849688888888897</v>
      </c>
      <c r="F18">
        <f t="shared" si="1"/>
        <v>15.84</v>
      </c>
      <c r="G18">
        <f t="shared" si="0"/>
        <v>3974.3447039999996</v>
      </c>
      <c r="H18">
        <f t="shared" si="2"/>
        <v>2.3331544419555215</v>
      </c>
    </row>
    <row r="19" spans="2:13" x14ac:dyDescent="0.2">
      <c r="B19">
        <v>0.98</v>
      </c>
      <c r="C19">
        <v>-703.65560546222196</v>
      </c>
      <c r="D19">
        <v>20.871239111111102</v>
      </c>
      <c r="E19">
        <v>-3.27068222222222</v>
      </c>
      <c r="F19">
        <f t="shared" si="1"/>
        <v>16.169999999999998</v>
      </c>
      <c r="G19">
        <f t="shared" si="0"/>
        <v>4227.9521129999985</v>
      </c>
      <c r="H19">
        <f t="shared" si="2"/>
        <v>2.1932036485201327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B20">
        <v>1</v>
      </c>
      <c r="C20">
        <v>-702.41288556888901</v>
      </c>
      <c r="D20">
        <v>21.121504666666599</v>
      </c>
      <c r="E20">
        <v>-4.75240666666667</v>
      </c>
      <c r="F20">
        <f t="shared" si="1"/>
        <v>16.5</v>
      </c>
      <c r="G20">
        <f t="shared" si="0"/>
        <v>4492.125</v>
      </c>
      <c r="H20">
        <f t="shared" si="2"/>
        <v>2.0642257283579601</v>
      </c>
    </row>
    <row r="21" spans="2:13" x14ac:dyDescent="0.2">
      <c r="B21">
        <v>1.02</v>
      </c>
      <c r="C21">
        <v>-701.41922365806602</v>
      </c>
      <c r="D21">
        <v>21.058604149278999</v>
      </c>
      <c r="E21">
        <v>-3.8555443596268</v>
      </c>
      <c r="F21">
        <f t="shared" si="1"/>
        <v>16.830000000000002</v>
      </c>
      <c r="G21">
        <f t="shared" si="0"/>
        <v>4767.0789870000017</v>
      </c>
      <c r="H21">
        <f t="shared" si="2"/>
        <v>1.9451660073783454</v>
      </c>
      <c r="K21" t="s">
        <v>8</v>
      </c>
      <c r="L21">
        <v>30</v>
      </c>
    </row>
    <row r="23" spans="2:13" x14ac:dyDescent="0.2">
      <c r="B23">
        <v>1200</v>
      </c>
    </row>
    <row r="24" spans="2:13" x14ac:dyDescent="0.2">
      <c r="H24" t="s">
        <v>26</v>
      </c>
    </row>
    <row r="25" spans="2:13" x14ac:dyDescent="0.2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30</v>
      </c>
      <c r="K25" t="s">
        <v>32</v>
      </c>
      <c r="L25" t="s">
        <v>34</v>
      </c>
      <c r="M25" t="s">
        <v>35</v>
      </c>
    </row>
    <row r="26" spans="2:13" x14ac:dyDescent="0.2">
      <c r="B26">
        <v>0.85</v>
      </c>
      <c r="F26">
        <f>$F$10*B26</f>
        <v>14.025</v>
      </c>
      <c r="G26">
        <f t="shared" ref="G26:G31" si="3">F26^3</f>
        <v>2758.726265625</v>
      </c>
      <c r="H26">
        <f>$B$8/G26/(1E-24)</f>
        <v>3.3612468607497825</v>
      </c>
    </row>
    <row r="27" spans="2:13" x14ac:dyDescent="0.2">
      <c r="B27">
        <v>0.9</v>
      </c>
      <c r="F27">
        <f t="shared" ref="F27:F31" si="4">$F$10*B27</f>
        <v>14.85</v>
      </c>
      <c r="G27">
        <f t="shared" si="3"/>
        <v>3274.7591249999996</v>
      </c>
      <c r="H27">
        <f t="shared" ref="H27:H31" si="5">$B$8/G27/(1E-24)</f>
        <v>2.8315853612592048</v>
      </c>
    </row>
    <row r="28" spans="2:13" x14ac:dyDescent="0.2">
      <c r="B28">
        <v>0.96</v>
      </c>
      <c r="C28">
        <v>-700.26759092444399</v>
      </c>
      <c r="D28">
        <v>23.057676000000001</v>
      </c>
      <c r="E28">
        <v>-4.7049066666666599</v>
      </c>
      <c r="F28">
        <f t="shared" si="4"/>
        <v>15.84</v>
      </c>
      <c r="G28">
        <f t="shared" si="3"/>
        <v>3974.3447039999996</v>
      </c>
      <c r="H28">
        <f t="shared" si="5"/>
        <v>2.3331544419555215</v>
      </c>
    </row>
    <row r="29" spans="2:13" x14ac:dyDescent="0.2">
      <c r="B29">
        <v>0.98</v>
      </c>
      <c r="C29">
        <v>-698.24734504888897</v>
      </c>
      <c r="D29">
        <v>23.555422666666701</v>
      </c>
      <c r="E29">
        <v>-3.7891400000000002</v>
      </c>
      <c r="F29">
        <f t="shared" si="4"/>
        <v>16.169999999999998</v>
      </c>
      <c r="G29">
        <f t="shared" si="3"/>
        <v>4227.9521129999985</v>
      </c>
      <c r="H29">
        <f t="shared" si="5"/>
        <v>2.1932036485201327</v>
      </c>
      <c r="J29">
        <f>I29^(1/3)</f>
        <v>0</v>
      </c>
      <c r="K29" t="e">
        <f>$L$5/(I29*(10^-24))</f>
        <v>#VALUE!</v>
      </c>
      <c r="M29">
        <f>L29/L31</f>
        <v>0</v>
      </c>
    </row>
    <row r="30" spans="2:13" x14ac:dyDescent="0.2">
      <c r="B30">
        <v>1</v>
      </c>
      <c r="C30">
        <v>-699.09802912888802</v>
      </c>
      <c r="D30">
        <v>23.316123999999999</v>
      </c>
      <c r="E30">
        <v>-4.3113777777777802</v>
      </c>
      <c r="F30">
        <f t="shared" si="4"/>
        <v>16.5</v>
      </c>
      <c r="G30">
        <f t="shared" si="3"/>
        <v>4492.125</v>
      </c>
      <c r="H30">
        <f t="shared" si="5"/>
        <v>2.0642257283579601</v>
      </c>
    </row>
    <row r="31" spans="2:13" x14ac:dyDescent="0.2">
      <c r="B31">
        <v>1.02</v>
      </c>
      <c r="C31">
        <v>-698.23944461333394</v>
      </c>
      <c r="D31">
        <v>23.091235777777801</v>
      </c>
      <c r="E31">
        <v>-4.24552444444444</v>
      </c>
      <c r="F31">
        <f t="shared" si="4"/>
        <v>16.830000000000002</v>
      </c>
      <c r="G31">
        <f t="shared" si="3"/>
        <v>4767.0789870000017</v>
      </c>
      <c r="H31">
        <f t="shared" si="5"/>
        <v>1.9451660073783454</v>
      </c>
      <c r="K31" t="s">
        <v>8</v>
      </c>
      <c r="L31">
        <v>30</v>
      </c>
    </row>
    <row r="33" spans="2:13" x14ac:dyDescent="0.2">
      <c r="B33">
        <v>1300</v>
      </c>
    </row>
    <row r="34" spans="2:13" x14ac:dyDescent="0.2">
      <c r="H34" t="s">
        <v>26</v>
      </c>
    </row>
    <row r="35" spans="2:13" x14ac:dyDescent="0.2"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30</v>
      </c>
      <c r="K35" t="s">
        <v>32</v>
      </c>
      <c r="L35" t="s">
        <v>34</v>
      </c>
      <c r="M35" t="s">
        <v>35</v>
      </c>
    </row>
    <row r="36" spans="2:13" x14ac:dyDescent="0.2">
      <c r="B36">
        <v>0.92</v>
      </c>
      <c r="F36">
        <f>$F$10*B36</f>
        <v>15.180000000000001</v>
      </c>
      <c r="G36">
        <f t="shared" ref="G36:G41" si="6">F36^3</f>
        <v>3497.9638320000013</v>
      </c>
      <c r="H36">
        <f>$B$8/G36/(1E-24)</f>
        <v>2.6509021949201212</v>
      </c>
    </row>
    <row r="37" spans="2:13" x14ac:dyDescent="0.2">
      <c r="B37">
        <v>0.94</v>
      </c>
      <c r="F37">
        <f t="shared" ref="F37:F41" si="7">$F$10*B37</f>
        <v>15.51</v>
      </c>
      <c r="G37">
        <f t="shared" si="6"/>
        <v>3731.0871510000002</v>
      </c>
      <c r="H37">
        <f t="shared" ref="H37:H41" si="8">$B$8/G37/(1E-24)</f>
        <v>2.4852702777298381</v>
      </c>
    </row>
    <row r="38" spans="2:13" x14ac:dyDescent="0.2">
      <c r="B38">
        <v>0.96</v>
      </c>
      <c r="C38">
        <v>-697.81043135111202</v>
      </c>
      <c r="D38">
        <v>24.808108222222199</v>
      </c>
      <c r="E38">
        <v>-4.4054755555555598</v>
      </c>
      <c r="F38">
        <f t="shared" si="7"/>
        <v>15.84</v>
      </c>
      <c r="G38">
        <f t="shared" si="6"/>
        <v>3974.3447039999996</v>
      </c>
      <c r="H38">
        <f t="shared" si="8"/>
        <v>2.3331544419555215</v>
      </c>
    </row>
    <row r="39" spans="2:13" x14ac:dyDescent="0.2">
      <c r="B39">
        <v>0.98</v>
      </c>
      <c r="C39">
        <v>-697.21463307555598</v>
      </c>
      <c r="D39">
        <v>25.041166</v>
      </c>
      <c r="E39">
        <v>-3.6433733333333298</v>
      </c>
      <c r="F39">
        <f t="shared" si="7"/>
        <v>16.169999999999998</v>
      </c>
      <c r="G39">
        <f t="shared" si="6"/>
        <v>4227.9521129999985</v>
      </c>
      <c r="H39">
        <f t="shared" si="8"/>
        <v>2.1932036485201327</v>
      </c>
      <c r="J39">
        <f>I39^(1/3)</f>
        <v>0</v>
      </c>
      <c r="K39" t="e">
        <f>$L$5/(I39*(10^-24))</f>
        <v>#VALUE!</v>
      </c>
      <c r="M39">
        <f>L39/L41</f>
        <v>0</v>
      </c>
    </row>
    <row r="40" spans="2:13" x14ac:dyDescent="0.2">
      <c r="B40">
        <v>1</v>
      </c>
      <c r="C40">
        <v>-695.77106770444402</v>
      </c>
      <c r="D40">
        <v>24.856652222222301</v>
      </c>
      <c r="E40">
        <v>-4.2554333333333298</v>
      </c>
      <c r="F40">
        <f t="shared" si="7"/>
        <v>16.5</v>
      </c>
      <c r="G40">
        <f t="shared" si="6"/>
        <v>4492.125</v>
      </c>
      <c r="H40">
        <f t="shared" si="8"/>
        <v>2.0642257283579601</v>
      </c>
    </row>
    <row r="41" spans="2:13" x14ac:dyDescent="0.2">
      <c r="B41">
        <v>1.02</v>
      </c>
      <c r="C41">
        <v>-695.50907819999998</v>
      </c>
      <c r="D41">
        <v>24.747146222222199</v>
      </c>
      <c r="E41">
        <v>-4.0057444444444403</v>
      </c>
      <c r="F41">
        <f t="shared" si="7"/>
        <v>16.830000000000002</v>
      </c>
      <c r="G41">
        <f t="shared" si="6"/>
        <v>4767.0789870000017</v>
      </c>
      <c r="H41">
        <f t="shared" si="8"/>
        <v>1.9451660073783454</v>
      </c>
      <c r="K41" t="s">
        <v>8</v>
      </c>
      <c r="L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2022-08-05T16:59:17Z</dcterms:modified>
</cp:coreProperties>
</file>