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97EEC8C4-002E-604A-BC96-5EE7A453135F}" xr6:coauthVersionLast="47" xr6:coauthVersionMax="47" xr10:uidLastSave="{00000000-0000-0000-0000-000000000000}"/>
  <bookViews>
    <workbookView xWindow="1980" yWindow="5960" windowWidth="24520" windowHeight="15800" activeTab="7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J6" i="2" a="1"/>
  <c r="J6" i="2" s="1"/>
  <c r="F54" i="2"/>
  <c r="G54" i="2"/>
  <c r="H54" i="2"/>
  <c r="J10" i="3" l="1" a="1"/>
  <c r="J10" i="3" s="1"/>
  <c r="J6" i="3" a="1"/>
  <c r="J6" i="3" s="1"/>
  <c r="F56" i="2"/>
  <c r="G56" i="2" s="1"/>
  <c r="H56" i="2" s="1"/>
  <c r="M54" i="2"/>
  <c r="K54" i="2"/>
  <c r="J54" i="2"/>
  <c r="M52" i="3"/>
  <c r="K52" i="3"/>
  <c r="J52" i="3"/>
  <c r="K40" i="3"/>
  <c r="K29" i="3"/>
  <c r="K19" i="3"/>
  <c r="M57" i="4"/>
  <c r="K57" i="4"/>
  <c r="J57" i="4"/>
  <c r="J10" i="4" a="1"/>
  <c r="J10" i="4" s="1"/>
  <c r="J6" i="4" a="1"/>
  <c r="J6" i="4" s="1"/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 s="1"/>
  <c r="H51" i="2" s="1"/>
  <c r="F57" i="2"/>
  <c r="G57" i="2" s="1"/>
  <c r="H57" i="2" s="1"/>
  <c r="F55" i="2"/>
  <c r="G55" i="2" s="1"/>
  <c r="H55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6" i="6" a="1"/>
  <c r="J6" i="6" s="1"/>
  <c r="J22" i="6"/>
  <c r="J34" i="6"/>
  <c r="J46" i="6"/>
  <c r="F37" i="7"/>
  <c r="G37" i="7"/>
  <c r="H37" i="7" s="1"/>
  <c r="F21" i="5"/>
  <c r="G21" i="5" s="1"/>
  <c r="H21" i="5" s="1"/>
  <c r="M43" i="4"/>
  <c r="K43" i="4"/>
  <c r="J43" i="4"/>
  <c r="F46" i="4"/>
  <c r="G46" i="4" s="1"/>
  <c r="H46" i="4" s="1"/>
  <c r="F45" i="4"/>
  <c r="G45" i="4" s="1"/>
  <c r="H45" i="4" s="1"/>
  <c r="M30" i="4"/>
  <c r="K30" i="4"/>
  <c r="J30" i="4"/>
  <c r="F32" i="4"/>
  <c r="G32" i="4" s="1"/>
  <c r="H32" i="4" s="1"/>
  <c r="F30" i="4"/>
  <c r="G30" i="4" s="1"/>
  <c r="H30" i="4" s="1"/>
  <c r="K18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J40" i="3"/>
  <c r="M29" i="3"/>
  <c r="J29" i="3"/>
  <c r="F18" i="2"/>
  <c r="G18" i="2" s="1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J19" i="3"/>
  <c r="F15" i="3"/>
  <c r="G15" i="3" s="1"/>
  <c r="M18" i="4"/>
  <c r="J18" i="4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I44" i="1"/>
  <c r="H44" i="1"/>
  <c r="K11" i="2"/>
  <c r="L11" i="2"/>
  <c r="K11" i="3"/>
  <c r="L11" i="3"/>
  <c r="H15" i="3"/>
  <c r="K11" i="4"/>
  <c r="L11" i="4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<sst xmlns="http://schemas.openxmlformats.org/spreadsheetml/2006/main" count="496" uniqueCount="45">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</sst>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'51.0.49'!$G$15:$G$20</c:f>
              <c:numCache>
                <c:formatCode>General</c:formatCode>
                <c:ptCount val="6"/>
                <c:pt idx="0">
                  <c:v>3525.5718984951031</c:v>
                </c:pt>
                <c:pt idx="1">
                  <c:v>3632.4002525914034</c:v>
                </c:pt>
                <c:pt idx="2">
                  <c:v>3741.365103258192</c:v>
                </c:pt>
                <c:pt idx="3">
                  <c:v>3852.4876039268588</c:v>
                </c:pt>
                <c:pt idx="4">
                  <c:v>3965.7889080287964</c:v>
                </c:pt>
                <c:pt idx="5">
                  <c:v>4081.2901689953947</c:v>
                </c:pt>
              </c:numCache>
            </c:numRef>
          </c:xVal>
          <c:yVal>
            <c:numRef>
              <c:f>'51.0.49'!$E$15:$E$20</c:f>
              <c:numCache>
                <c:formatCode>General</c:formatCode>
                <c:ptCount val="6"/>
                <c:pt idx="0">
                  <c:v>12.4579511111111</c:v>
                </c:pt>
                <c:pt idx="1">
                  <c:v>8.3188555555555599</c:v>
                </c:pt>
                <c:pt idx="2">
                  <c:v>5.1836311111111097</c:v>
                </c:pt>
                <c:pt idx="3">
                  <c:v>3.6485644444444398</c:v>
                </c:pt>
                <c:pt idx="4">
                  <c:v>0.53318666666666703</c:v>
                </c:pt>
                <c:pt idx="5">
                  <c:v>-0.77076444444444503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6-B846-AF07-82C29DC0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68176"/>
        <c:axId val="676050448"/>
      </c:scatterChart>
      <c:valAx>
        <c:axId val="6756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0448"/>
        <c:crosses val="autoZero"/>
        <c:crossBetween val="midCat"/>
      </c:valAx>
      <c:valAx>
        <c:axId val="676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'51.0.49'!$C$15:$C$20</c:f>
              <c:numCache>
                <c:formatCode>General</c:formatCode>
                <c:ptCount val="6"/>
                <c:pt idx="0">
                  <c:v>-569.64009864666605</c:v>
                </c:pt>
                <c:pt idx="1">
                  <c:v>-569.12074164222201</c:v>
                </c:pt>
                <c:pt idx="2">
                  <c:v>-567.58927564222199</c:v>
                </c:pt>
                <c:pt idx="3">
                  <c:v>-566.57734213777803</c:v>
                </c:pt>
                <c:pt idx="4">
                  <c:v>-565.42472985777795</c:v>
                </c:pt>
                <c:pt idx="5">
                  <c:v>-563.51811899999905</c:v>
                </c:pt>
              </c:numCache>
            </c:numRef>
          </c:xVal>
          <c:yVal>
            <c:numRef>
              <c:f>'51.0.49'!$E$15:$E$20</c:f>
              <c:numCache>
                <c:formatCode>General</c:formatCode>
                <c:ptCount val="6"/>
                <c:pt idx="0">
                  <c:v>12.4579511111111</c:v>
                </c:pt>
                <c:pt idx="1">
                  <c:v>8.3188555555555599</c:v>
                </c:pt>
                <c:pt idx="2">
                  <c:v>5.1836311111111097</c:v>
                </c:pt>
                <c:pt idx="3">
                  <c:v>3.6485644444444398</c:v>
                </c:pt>
                <c:pt idx="4">
                  <c:v>0.53318666666666703</c:v>
                </c:pt>
                <c:pt idx="5">
                  <c:v>-0.77076444444444503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D-9C46-8675-3FA0A523C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68176"/>
        <c:axId val="676050448"/>
      </c:scatterChart>
      <c:valAx>
        <c:axId val="6756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0448"/>
        <c:crosses val="autoZero"/>
        <c:crossBetween val="midCat"/>
      </c:valAx>
      <c:valAx>
        <c:axId val="676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'61.39.0'!$G$15:$G$21</c:f>
              <c:numCache>
                <c:formatCode>General</c:formatCode>
                <c:ptCount val="7"/>
                <c:pt idx="0">
                  <c:v>2778.2454831119999</c:v>
                </c:pt>
                <c:pt idx="1">
                  <c:v>2863.2879999999996</c:v>
                </c:pt>
                <c:pt idx="2">
                  <c:v>2906.4524245109983</c:v>
                </c:pt>
                <c:pt idx="3">
                  <c:v>2950.0484896879993</c:v>
                </c:pt>
                <c:pt idx="4">
                  <c:v>2994.0783429969993</c:v>
                </c:pt>
                <c:pt idx="5">
                  <c:v>3038.5441319040001</c:v>
                </c:pt>
                <c:pt idx="6">
                  <c:v>3083.4480038749989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D-D444-BF9E-A959B330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'61.39.0'!$G$55:$G$61</c:f>
              <c:numCache>
                <c:formatCode>General</c:formatCode>
                <c:ptCount val="7"/>
                <c:pt idx="0">
                  <c:v>2533.2539719679999</c:v>
                </c:pt>
                <c:pt idx="1">
                  <c:v>2613.2456488239995</c:v>
                </c:pt>
                <c:pt idx="2">
                  <c:v>2694.9037592959994</c:v>
                </c:pt>
                <c:pt idx="3">
                  <c:v>2778.2454831119999</c:v>
                </c:pt>
                <c:pt idx="4">
                  <c:v>2863.2879999999996</c:v>
                </c:pt>
              </c:numCache>
            </c:numRef>
          </c:xVal>
          <c:yVal>
            <c:numRef>
              <c:f>'61.39.0'!$E$55:$E$61</c:f>
              <c:numCache>
                <c:formatCode>General</c:formatCode>
                <c:ptCount val="7"/>
                <c:pt idx="0">
                  <c:v>15.096455555555499</c:v>
                </c:pt>
                <c:pt idx="1">
                  <c:v>9.3316266666666703</c:v>
                </c:pt>
                <c:pt idx="2">
                  <c:v>4.2946511111111096</c:v>
                </c:pt>
                <c:pt idx="3">
                  <c:v>0.135735555555558</c:v>
                </c:pt>
                <c:pt idx="4">
                  <c:v>-1.6362977777777801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6-EC44-B2D1-48CE8203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311150</xdr:colOff>
      <xdr:row>4</xdr:row>
      <xdr:rowOff>190500</xdr:rowOff>
    </xdr:from>
    <xdr:to>
      <xdr:col>18</xdr:col>
      <xdr:colOff>755650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A5E46-F3A2-D9A3-86AA-A47FB3DA2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355600</xdr:colOff>
      <xdr:row>19</xdr:row>
      <xdr:rowOff>50800</xdr:rowOff>
    </xdr:from>
    <xdr:to>
      <xdr:col>18</xdr:col>
      <xdr:colOff>800100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292430-D4BF-BC4C-86BD-0EC81470B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4</xdr:row>
      <xdr:rowOff>158750</xdr:rowOff>
    </xdr:from>
    <xdr:to>
      <xdr:col>19</xdr:col>
      <xdr:colOff>146050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21C23-DA06-FBFD-F190-6EDE632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20</xdr:row>
      <xdr:rowOff>76200</xdr:rowOff>
    </xdr:from>
    <xdr:to>
      <xdr:col>19</xdr:col>
      <xdr:colOff>152400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B66D9-75C1-C144-B088-847E7C4B6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8" workbookViewId="0">
      <selection activeCell="G11" sqref="G11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7"/>
  <sheetViews>
    <sheetView workbookViewId="0">
      <selection activeCell="I54" activeCellId="1" sqref="I43:M43 I54:M5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LINEST(E51:E56,G51:G56^{1,2})</f>
        <v>1.4180333540833451E-5</v>
      </c>
      <c r="K6">
        <v>-0.14232497475343528</v>
      </c>
      <c r="L6">
        <v>351.23046263295288</v>
      </c>
    </row>
    <row r="7" spans="2:13" x14ac:dyDescent="0.2">
      <c r="B7" t="s">
        <v>5</v>
      </c>
      <c r="J7" t="s">
        <v>20</v>
      </c>
      <c r="K7">
        <f>(-K6+SQRT(K6^2-4*J6*L6))/(2*J6)</f>
        <v>5662.9280360097755</v>
      </c>
      <c r="L7">
        <f>(-K6-SQRT(K6^2-4*J6*L6))/(2*J6)</f>
        <v>4373.8580765029283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LINEST(E51:E56,C51:C56^{1,2})</f>
        <v>0.12268920470232719</v>
      </c>
      <c r="K10">
        <v>108.57431710615796</v>
      </c>
      <c r="L10">
        <v>24017.369513160738</v>
      </c>
    </row>
    <row r="11" spans="2:13" x14ac:dyDescent="0.2">
      <c r="J11" t="s">
        <v>20</v>
      </c>
      <c r="K11">
        <f>(-K10+SQRT(K10^2-4*J10*L10))/(2*J10)</f>
        <v>-437.17210787773035</v>
      </c>
      <c r="L11">
        <f>(-K10-SQRT(K10^2-4*J10*L10))/(2*J10)</f>
        <v>-447.78201151349674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C51">
        <v>-452.52741762666699</v>
      </c>
      <c r="D51">
        <v>25.3036168888889</v>
      </c>
      <c r="E51">
        <v>8.4931777777777704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C52">
        <v>-450.66692568000002</v>
      </c>
      <c r="D52">
        <v>25.8897528888889</v>
      </c>
      <c r="E52">
        <v>6.1615244444444404</v>
      </c>
      <c r="F52">
        <f t="shared" ref="F52:F57" si="25">$F$10*B52</f>
        <v>16.038</v>
      </c>
      <c r="G52">
        <f t="shared" ref="G52:G57" si="26">F52^3</f>
        <v>4125.2533668719998</v>
      </c>
      <c r="H52">
        <f t="shared" ref="H52:H57" si="27">$B$8/G52/(1E-24)</f>
        <v>2.0763815548364541</v>
      </c>
    </row>
    <row r="53" spans="2:13" x14ac:dyDescent="0.2">
      <c r="B53">
        <v>1</v>
      </c>
      <c r="C53">
        <v>-449.49702580222203</v>
      </c>
      <c r="D53">
        <v>25.365084</v>
      </c>
      <c r="E53">
        <v>1.9182222222222201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1.0049999999999999</v>
      </c>
      <c r="C54">
        <v>-448.60718754888899</v>
      </c>
      <c r="D54">
        <v>25.934343111111101</v>
      </c>
      <c r="E54">
        <v>1.0780777777777799</v>
      </c>
      <c r="F54">
        <f t="shared" ref="F54" si="28">$F$10*B54</f>
        <v>16.280999999999999</v>
      </c>
      <c r="G54">
        <f t="shared" ref="G54" si="29">F54^3</f>
        <v>4315.6203160409987</v>
      </c>
      <c r="H54">
        <f t="shared" ref="H54" si="30">$B$8/G54/(1E-24)</f>
        <v>1.9847899890919476</v>
      </c>
      <c r="I54">
        <v>4373.8580765029283</v>
      </c>
      <c r="J54">
        <f>I54^(1/3)</f>
        <v>16.353908452842841</v>
      </c>
      <c r="K54">
        <f>$B$8/(I54*(10^-24))</f>
        <v>1.9583625829141065</v>
      </c>
      <c r="L54">
        <v>-447.78201151349674</v>
      </c>
      <c r="M54">
        <f>L54/L56</f>
        <v>-4.4778201151349677</v>
      </c>
    </row>
    <row r="55" spans="2:13" x14ac:dyDescent="0.2">
      <c r="B55">
        <v>1.01</v>
      </c>
      <c r="C55">
        <v>-448.05779175111098</v>
      </c>
      <c r="D55">
        <v>25.8355888888889</v>
      </c>
      <c r="E55">
        <v>-0.207984444444445</v>
      </c>
      <c r="F55">
        <f t="shared" si="25"/>
        <v>16.361999999999998</v>
      </c>
      <c r="G55">
        <f t="shared" si="26"/>
        <v>4380.3535499279978</v>
      </c>
      <c r="H55">
        <f t="shared" si="27"/>
        <v>1.9554585953777175</v>
      </c>
    </row>
    <row r="56" spans="2:13" x14ac:dyDescent="0.2">
      <c r="B56">
        <v>1.0149999999999999</v>
      </c>
      <c r="C56">
        <v>-446.52716267333398</v>
      </c>
      <c r="D56">
        <v>25.576496666666699</v>
      </c>
      <c r="E56">
        <v>-1.0474688888888899</v>
      </c>
      <c r="F56">
        <f t="shared" si="25"/>
        <v>16.442999999999998</v>
      </c>
      <c r="G56">
        <f t="shared" si="26"/>
        <v>4445.7308903069988</v>
      </c>
      <c r="H56">
        <f t="shared" si="27"/>
        <v>1.9267023154000458</v>
      </c>
      <c r="K56" t="s">
        <v>3</v>
      </c>
      <c r="L56">
        <v>100</v>
      </c>
    </row>
    <row r="57" spans="2:13" x14ac:dyDescent="0.2">
      <c r="B57">
        <v>1.02</v>
      </c>
      <c r="C57">
        <v>-446.24578430888897</v>
      </c>
      <c r="D57">
        <v>25.848158444444501</v>
      </c>
      <c r="E57">
        <v>-2.5626933333333302</v>
      </c>
      <c r="F57">
        <f t="shared" si="25"/>
        <v>16.524000000000001</v>
      </c>
      <c r="G57">
        <f t="shared" si="26"/>
        <v>4511.7555258240009</v>
      </c>
      <c r="H57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4"/>
  <sheetViews>
    <sheetView topLeftCell="B1" workbookViewId="0">
      <selection activeCell="K16" sqref="K1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LINEST(E47:E51,G47:G51^{1,2})</f>
        <v>4.3423135747240186E-6</v>
      </c>
      <c r="K6">
        <v>-6.4665668157920214E-2</v>
      </c>
      <c r="L6">
        <v>179.47114827635124</v>
      </c>
    </row>
    <row r="7" spans="2:13" x14ac:dyDescent="0.2">
      <c r="B7" t="s">
        <v>5</v>
      </c>
      <c r="J7" t="s">
        <v>20</v>
      </c>
      <c r="K7">
        <f>(-K6+SQRT(K6^2-4*J6*L6))/(2*J6)</f>
        <v>11202.59158059838</v>
      </c>
      <c r="L7">
        <f>(-K6-SQRT(K6^2-4*J6*L6))/(2*J6)</f>
        <v>3689.3933129684369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cm="1">
        <f t="array" ref="J10:L10">LINEST(E47:E51,C47:C51^{1,2})</f>
        <v>-0.12006628288820352</v>
      </c>
      <c r="K10">
        <v>-142.11609518094775</v>
      </c>
      <c r="L10">
        <v>-42030.111633220477</v>
      </c>
    </row>
    <row r="11" spans="2:13" x14ac:dyDescent="0.2">
      <c r="J11" t="s">
        <v>20</v>
      </c>
      <c r="K11">
        <f>(-K10+SQRT(K10^2-4*J10*L10))/(2*J10)</f>
        <v>-605.87625582581109</v>
      </c>
      <c r="L11">
        <f>(-K10-SQRT(K10^2-4*J10*L10))/(2*J10)</f>
        <v>-577.77074116896824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I19">
        <v>4019.971805275663</v>
      </c>
      <c r="J19">
        <f>I19^(1/3)</f>
        <v>15.90038605826029</v>
      </c>
      <c r="K19">
        <f>$B$8/(I19*(10^-24))</f>
        <v>1.7211264991759188</v>
      </c>
      <c r="L19">
        <v>-564.64361550591661</v>
      </c>
      <c r="M19">
        <f>L19/L21</f>
        <v>-5.646436155059166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I29">
        <v>3889.7835771083369</v>
      </c>
      <c r="J29">
        <f>I29^(1/3)</f>
        <v>15.72685247007815</v>
      </c>
      <c r="K29">
        <f>$B$8/(I29*(10^-24))</f>
        <v>1.7787313517179</v>
      </c>
      <c r="L29">
        <v>-569.13862040467427</v>
      </c>
      <c r="M29">
        <f>L29/L31</f>
        <v>-5.6913862040467427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I40">
        <v>3801.5715028103737</v>
      </c>
      <c r="J40">
        <f>I40^(1/3)</f>
        <v>15.607058364643303</v>
      </c>
      <c r="K40">
        <f>$B$8/(I40*(10^-24))</f>
        <v>1.8200052254403489</v>
      </c>
      <c r="L40">
        <v>-574.34510815000635</v>
      </c>
      <c r="M40">
        <f>L40/L42</f>
        <v>-5.7434510815000639</v>
      </c>
    </row>
    <row r="41" spans="2:13" x14ac:dyDescent="0.2">
      <c r="B41">
        <v>1.04</v>
      </c>
      <c r="C41">
        <v>-571.76621971333304</v>
      </c>
      <c r="D41">
        <v>28.821165333333301</v>
      </c>
      <c r="E41">
        <v>-2.9444666666666701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C47">
        <v>-582.12998193555495</v>
      </c>
      <c r="D47">
        <v>26.330314222222199</v>
      </c>
      <c r="E47">
        <v>13.0386977777778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C48">
        <v>-580.98569705555497</v>
      </c>
      <c r="D48">
        <v>26.6679733333333</v>
      </c>
      <c r="E48">
        <v>8.4002733333333399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13" x14ac:dyDescent="0.2">
      <c r="B49">
        <v>1</v>
      </c>
      <c r="C49">
        <v>-579.41526408666596</v>
      </c>
      <c r="D49">
        <v>26.4219093333333</v>
      </c>
      <c r="E49">
        <v>5.52946000000001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13" x14ac:dyDescent="0.2">
      <c r="B50">
        <v>1.01</v>
      </c>
      <c r="C50">
        <v>-578.10084370444395</v>
      </c>
      <c r="D50">
        <v>26.262872444444401</v>
      </c>
      <c r="E50">
        <v>2.4314911111111099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13" x14ac:dyDescent="0.2">
      <c r="B51">
        <v>1.02</v>
      </c>
      <c r="C51">
        <v>-577.49761692666698</v>
      </c>
      <c r="D51">
        <v>25.866488</v>
      </c>
      <c r="E51">
        <v>-1.9682200000000001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  <row r="52" spans="2:13" x14ac:dyDescent="0.2">
      <c r="I52">
        <v>3689.3933129684369</v>
      </c>
      <c r="J52">
        <f>I52^(1/3)</f>
        <v>15.452010173988201</v>
      </c>
      <c r="K52">
        <f>$B$8/(I52*(10^-24))</f>
        <v>1.8753435627694464</v>
      </c>
      <c r="L52">
        <v>-577.77074116896824</v>
      </c>
      <c r="M52">
        <f>L52/L54</f>
        <v>-5.7777074116896827</v>
      </c>
    </row>
    <row r="54" spans="2:13" x14ac:dyDescent="0.2">
      <c r="K54" t="s">
        <v>3</v>
      </c>
      <c r="L54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34" workbookViewId="0">
      <selection activeCell="G63" sqref="G6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LINEST(E55:E59,G55:G59^{1,2})</f>
        <v>9.9801290494255917E-5</v>
      </c>
      <c r="K6">
        <v>-0.5901879536711151</v>
      </c>
      <c r="L6">
        <v>869.8654378069333</v>
      </c>
    </row>
    <row r="7" spans="2:13" x14ac:dyDescent="0.2">
      <c r="B7" t="s">
        <v>5</v>
      </c>
      <c r="J7" t="s">
        <v>20</v>
      </c>
      <c r="K7">
        <f>(-K6+SQRT(K6^2-4*J6*L6))/(2*J6)</f>
        <v>3120.4689140637629</v>
      </c>
      <c r="L7">
        <f>(-K6-SQRT(K6^2-4*J6*L6))/(2*J6)</f>
        <v>2793.1615685509228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cm="1">
        <f t="array" ref="J10:L10">LINEST(E55:E59,C55:C59^{1,2})</f>
        <v>0.57548097344653126</v>
      </c>
      <c r="K10">
        <v>702.99757976403544</v>
      </c>
      <c r="L10">
        <v>214690.14490644701</v>
      </c>
    </row>
    <row r="11" spans="2:13" x14ac:dyDescent="0.2">
      <c r="J11" t="s">
        <v>20</v>
      </c>
      <c r="K11">
        <f>(-K10+SQRT(K10^2-4*J10*L10))/(2*J10)</f>
        <v>-608.80572959475307</v>
      </c>
      <c r="L11">
        <f>(-K10-SQRT(K10^2-4*J10*L10))/(2*J10)</f>
        <v>-612.7769329106859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  <c r="I18">
        <v>3003.0360193911124</v>
      </c>
      <c r="J18">
        <f>I18^(1/3)</f>
        <v>14.427359282409711</v>
      </c>
      <c r="K18">
        <f>$B$8/(I18*(10^-24))</f>
        <v>1.7821431263036014</v>
      </c>
      <c r="L18">
        <v>-599.93888123456372</v>
      </c>
      <c r="M18">
        <f>L18/L20</f>
        <v>-5.9993888123456376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  <c r="K20" t="s">
        <v>3</v>
      </c>
      <c r="L20">
        <v>100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-608.01367921555504</v>
      </c>
      <c r="D28">
        <v>30.313863777777801</v>
      </c>
      <c r="E28">
        <v>10.3972822222222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  <c r="I30">
        <v>2946.3339069687959</v>
      </c>
      <c r="J30">
        <f>I30^(1/3)</f>
        <v>14.335977847981111</v>
      </c>
      <c r="K30">
        <f>$B$8/(I30*(10^-24))</f>
        <v>1.8164404201918856</v>
      </c>
      <c r="L30">
        <v>-603.4155077534798</v>
      </c>
      <c r="M30">
        <f>L30/L32</f>
        <v>-6.0341550775347983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  <c r="K32" t="s">
        <v>3</v>
      </c>
      <c r="L32">
        <v>100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  <c r="I43">
        <v>2855.181474684136</v>
      </c>
      <c r="J43">
        <f>I43^(1/3)</f>
        <v>14.186586345706584</v>
      </c>
      <c r="K43">
        <f>$B$8/(I43*(10^-24))</f>
        <v>1.8744307664689035</v>
      </c>
      <c r="L43">
        <v>-608.42168929998456</v>
      </c>
      <c r="M43">
        <f>L43/L45</f>
        <v>-6.0842168929998452</v>
      </c>
    </row>
    <row r="44" spans="2:13" x14ac:dyDescent="0.2">
      <c r="B44">
        <v>0.995</v>
      </c>
      <c r="C44">
        <v>-609.02992016888902</v>
      </c>
      <c r="D44">
        <v>28.1835846666667</v>
      </c>
      <c r="E44">
        <v>1.98709111111111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  <c r="K45" t="s">
        <v>3</v>
      </c>
      <c r="L45">
        <v>100</v>
      </c>
    </row>
    <row r="46" spans="2:13" x14ac:dyDescent="0.2">
      <c r="B46">
        <v>1.0049999999999999</v>
      </c>
      <c r="C46">
        <v>-606.61852787333203</v>
      </c>
      <c r="D46">
        <v>28.602032666666702</v>
      </c>
      <c r="E46">
        <v>-1.9364044444444399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  <c r="I57">
        <v>2793.1615685509228</v>
      </c>
      <c r="J57">
        <f>I57^(1/3)</f>
        <v>14.083113712691549</v>
      </c>
      <c r="K57">
        <f>$B$8/(I57*(10^-24))</f>
        <v>1.9160509940627979</v>
      </c>
      <c r="L57">
        <v>-612.7769329106859</v>
      </c>
      <c r="M57">
        <f>L57/L59</f>
        <v>-6.1277693291068589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C59">
        <v>-611.62423735555603</v>
      </c>
      <c r="D59">
        <v>25.826231111111099</v>
      </c>
      <c r="E59">
        <v>-1.6362977777777801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  <c r="K59" t="s">
        <v>3</v>
      </c>
      <c r="L59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tabSelected="1" workbookViewId="0">
      <selection activeCell="I27" sqref="I27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  <c r="C10">
        <v>4373.8580765029283</v>
      </c>
      <c r="D10">
        <v>16.353908452842841</v>
      </c>
      <c r="E10">
        <v>1.9583625829141065</v>
      </c>
      <c r="F10">
        <v>-447.78201151349674</v>
      </c>
      <c r="G10">
        <v>-4.4778201151349677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  <c r="C14">
        <v>4019.971805275663</v>
      </c>
      <c r="D14">
        <v>15.90038605826029</v>
      </c>
      <c r="E14">
        <v>1.7211264991759188</v>
      </c>
      <c r="F14">
        <v>-564.64361550591661</v>
      </c>
      <c r="G14">
        <v>-5.646436155059166</v>
      </c>
    </row>
    <row r="15" spans="2:10" x14ac:dyDescent="0.2">
      <c r="B15">
        <v>1200</v>
      </c>
      <c r="C15">
        <v>3889.7835771083369</v>
      </c>
      <c r="D15">
        <v>15.72685247007815</v>
      </c>
      <c r="E15">
        <v>1.7787313517179</v>
      </c>
      <c r="F15">
        <v>-569.13862040467427</v>
      </c>
      <c r="G15">
        <v>-5.6913862040467427</v>
      </c>
    </row>
    <row r="16" spans="2:10" x14ac:dyDescent="0.2">
      <c r="B16">
        <v>1100</v>
      </c>
      <c r="C16">
        <v>3801.5715028103737</v>
      </c>
      <c r="D16">
        <v>15.607058364643303</v>
      </c>
      <c r="E16">
        <v>1.8200052254403489</v>
      </c>
      <c r="F16">
        <v>-574.34510815000635</v>
      </c>
      <c r="G16">
        <v>-5.7434510815000639</v>
      </c>
    </row>
    <row r="17" spans="1:7" x14ac:dyDescent="0.2">
      <c r="B17">
        <v>1000</v>
      </c>
      <c r="C17">
        <v>3689.3933129684369</v>
      </c>
      <c r="D17">
        <v>15.452010173988201</v>
      </c>
      <c r="E17">
        <v>1.8753435627694464</v>
      </c>
      <c r="F17">
        <v>-577.77074116896824</v>
      </c>
      <c r="G17">
        <v>-5.7777074116896827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  <c r="C21">
        <v>3003.0360193911124</v>
      </c>
      <c r="D21">
        <v>14.427359282409711</v>
      </c>
      <c r="E21">
        <v>1.7821431263036014</v>
      </c>
      <c r="F21">
        <v>-599.93888123456372</v>
      </c>
      <c r="G21">
        <v>-5.9993888123456376</v>
      </c>
    </row>
    <row r="22" spans="1:7" x14ac:dyDescent="0.2">
      <c r="B22">
        <v>1200</v>
      </c>
      <c r="C22">
        <v>2946.3339069687959</v>
      </c>
      <c r="D22">
        <v>14.335977847981111</v>
      </c>
      <c r="E22">
        <v>1.8164404201918856</v>
      </c>
      <c r="F22">
        <v>-603.4155077534798</v>
      </c>
      <c r="G22">
        <v>-6.0341550775347983</v>
      </c>
    </row>
    <row r="23" spans="1:7" x14ac:dyDescent="0.2">
      <c r="B23">
        <v>1100</v>
      </c>
      <c r="C23">
        <v>2855.181474684136</v>
      </c>
      <c r="D23">
        <v>14.186586345706584</v>
      </c>
      <c r="E23">
        <v>1.8744307664689035</v>
      </c>
      <c r="F23">
        <v>-608.42168929998456</v>
      </c>
      <c r="G23">
        <v>-6.0842168929998452</v>
      </c>
    </row>
    <row r="24" spans="1:7" x14ac:dyDescent="0.2">
      <c r="B24">
        <v>1000</v>
      </c>
      <c r="C24">
        <v>2793.1615685509228</v>
      </c>
      <c r="D24">
        <v>14.083113712691549</v>
      </c>
      <c r="E24">
        <v>1.9160509940627979</v>
      </c>
      <c r="F24">
        <v>-612.7769329106859</v>
      </c>
      <c r="G24">
        <v>-6.1277693291068589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2022-10-18T17:45:53Z</dcterms:modified>
</cp:coreProperties>
</file>