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FAA9ECA-841F-5A46-A978-4EE2139475EF}" xr6:coauthVersionLast="36" xr6:coauthVersionMax="36" xr10:uidLastSave="{00000000-0000-0000-0000-000000000000}"/>
  <bookViews>
    <workbookView xWindow="19140" yWindow="2860" windowWidth="27640" windowHeight="16940" activeTab="6" xr2:uid="{FFA2698A-787F-734D-BF2D-1E81A61D6120}"/>
  </bookViews>
  <sheets>
    <sheet name="600 K" sheetId="3" r:id="rId1"/>
    <sheet name="700 K" sheetId="5" r:id="rId2"/>
    <sheet name="800 K" sheetId="1" r:id="rId3"/>
    <sheet name="900 K" sheetId="6" r:id="rId4"/>
    <sheet name="1000 K" sheetId="2" r:id="rId5"/>
    <sheet name="1200 K" sheetId="7" r:id="rId6"/>
    <sheet name="summary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4" l="1"/>
  <c r="F16" i="4"/>
  <c r="F17" i="4"/>
  <c r="F18" i="4"/>
  <c r="F19" i="4"/>
  <c r="F14" i="4"/>
  <c r="I19" i="4"/>
  <c r="H19" i="4"/>
  <c r="J19" i="4"/>
  <c r="I15" i="4"/>
  <c r="I16" i="4"/>
  <c r="I17" i="4"/>
  <c r="I18" i="4"/>
  <c r="I14" i="4"/>
  <c r="H14" i="4" s="1"/>
  <c r="H15" i="4"/>
  <c r="H16" i="4"/>
  <c r="H17" i="4"/>
  <c r="H18" i="4"/>
  <c r="O5" i="4"/>
  <c r="O6" i="4"/>
  <c r="O7" i="4"/>
  <c r="O8" i="4"/>
  <c r="O10" i="4"/>
  <c r="O4" i="4"/>
  <c r="J14" i="4" l="1"/>
  <c r="D9" i="4" l="1"/>
  <c r="Q9" i="4"/>
  <c r="R9" i="4"/>
  <c r="E49" i="4"/>
  <c r="W5" i="2" l="1"/>
  <c r="W4" i="2"/>
  <c r="R4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P4" i="2"/>
  <c r="F18" i="2"/>
  <c r="M4" i="7"/>
  <c r="M4" i="3"/>
  <c r="R5" i="4"/>
  <c r="R6" i="4"/>
  <c r="R7" i="4"/>
  <c r="R8" i="4"/>
  <c r="R10" i="4"/>
  <c r="R4" i="4"/>
  <c r="Q5" i="4"/>
  <c r="Q6" i="4"/>
  <c r="Q7" i="4"/>
  <c r="Q8" i="4"/>
  <c r="Q10" i="4"/>
  <c r="Q4" i="4"/>
  <c r="D5" i="4"/>
  <c r="D6" i="4"/>
  <c r="D7" i="4"/>
  <c r="D8" i="4"/>
  <c r="D10" i="4"/>
  <c r="D4" i="4"/>
  <c r="D40" i="4"/>
  <c r="H26" i="4" l="1"/>
  <c r="H25" i="4"/>
  <c r="F4" i="4"/>
  <c r="J5" i="4"/>
  <c r="J6" i="4"/>
  <c r="J7" i="4"/>
  <c r="J8" i="4"/>
  <c r="J10" i="4"/>
  <c r="J4" i="4"/>
  <c r="K5" i="4"/>
  <c r="K6" i="4"/>
  <c r="K7" i="4"/>
  <c r="K8" i="4"/>
  <c r="K10" i="4"/>
  <c r="K4" i="4"/>
  <c r="I4" i="7"/>
  <c r="I88" i="7"/>
  <c r="I89" i="7"/>
  <c r="K89" i="7"/>
  <c r="G89" i="7"/>
  <c r="H89" i="7" s="1"/>
  <c r="G88" i="7"/>
  <c r="H88" i="7" s="1"/>
  <c r="I87" i="7"/>
  <c r="G87" i="7"/>
  <c r="H87" i="7" s="1"/>
  <c r="I86" i="7"/>
  <c r="G86" i="7"/>
  <c r="H86" i="7" s="1"/>
  <c r="I85" i="7"/>
  <c r="G85" i="7"/>
  <c r="H85" i="7" s="1"/>
  <c r="K85" i="7" s="1"/>
  <c r="I84" i="7"/>
  <c r="G84" i="7"/>
  <c r="H84" i="7" s="1"/>
  <c r="I83" i="7"/>
  <c r="G83" i="7"/>
  <c r="H83" i="7" s="1"/>
  <c r="K83" i="7" s="1"/>
  <c r="I82" i="7"/>
  <c r="G82" i="7"/>
  <c r="H82" i="7" s="1"/>
  <c r="K82" i="7" s="1"/>
  <c r="I81" i="7"/>
  <c r="G81" i="7"/>
  <c r="H81" i="7" s="1"/>
  <c r="K81" i="7" s="1"/>
  <c r="I80" i="7"/>
  <c r="G80" i="7"/>
  <c r="H80" i="7" s="1"/>
  <c r="I79" i="7"/>
  <c r="G79" i="7"/>
  <c r="H79" i="7" s="1"/>
  <c r="I78" i="7"/>
  <c r="G78" i="7"/>
  <c r="H78" i="7" s="1"/>
  <c r="I77" i="7"/>
  <c r="G77" i="7"/>
  <c r="H77" i="7" s="1"/>
  <c r="I76" i="7"/>
  <c r="G76" i="7"/>
  <c r="H76" i="7" s="1"/>
  <c r="I75" i="7"/>
  <c r="G75" i="7"/>
  <c r="H75" i="7" s="1"/>
  <c r="K75" i="7" s="1"/>
  <c r="I74" i="7"/>
  <c r="G74" i="7"/>
  <c r="H74" i="7" s="1"/>
  <c r="K74" i="7" s="1"/>
  <c r="I73" i="7"/>
  <c r="G73" i="7"/>
  <c r="H73" i="7" s="1"/>
  <c r="K73" i="7" s="1"/>
  <c r="I72" i="7"/>
  <c r="G72" i="7"/>
  <c r="H72" i="7" s="1"/>
  <c r="I71" i="7"/>
  <c r="G71" i="7"/>
  <c r="H71" i="7" s="1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K67" i="7" s="1"/>
  <c r="I66" i="7"/>
  <c r="G66" i="7"/>
  <c r="H66" i="7" s="1"/>
  <c r="K66" i="7" s="1"/>
  <c r="I65" i="7"/>
  <c r="G65" i="7"/>
  <c r="H65" i="7" s="1"/>
  <c r="K65" i="7" s="1"/>
  <c r="I64" i="7"/>
  <c r="G64" i="7"/>
  <c r="H64" i="7" s="1"/>
  <c r="I63" i="7"/>
  <c r="G63" i="7"/>
  <c r="H63" i="7" s="1"/>
  <c r="I62" i="7"/>
  <c r="H62" i="7"/>
  <c r="G62" i="7"/>
  <c r="I61" i="7"/>
  <c r="G61" i="7"/>
  <c r="H61" i="7" s="1"/>
  <c r="I60" i="7"/>
  <c r="G60" i="7"/>
  <c r="H60" i="7" s="1"/>
  <c r="I59" i="7"/>
  <c r="G59" i="7"/>
  <c r="H59" i="7" s="1"/>
  <c r="K59" i="7" s="1"/>
  <c r="I58" i="7"/>
  <c r="G58" i="7"/>
  <c r="H58" i="7" s="1"/>
  <c r="K58" i="7" s="1"/>
  <c r="I57" i="7"/>
  <c r="G57" i="7"/>
  <c r="H57" i="7" s="1"/>
  <c r="I56" i="7"/>
  <c r="G56" i="7"/>
  <c r="H56" i="7" s="1"/>
  <c r="I55" i="7"/>
  <c r="G55" i="7"/>
  <c r="H55" i="7" s="1"/>
  <c r="I54" i="7"/>
  <c r="G54" i="7"/>
  <c r="H54" i="7" s="1"/>
  <c r="I53" i="7"/>
  <c r="G53" i="7"/>
  <c r="H53" i="7" s="1"/>
  <c r="I52" i="7"/>
  <c r="G52" i="7"/>
  <c r="H52" i="7" s="1"/>
  <c r="I51" i="7"/>
  <c r="G51" i="7"/>
  <c r="H51" i="7" s="1"/>
  <c r="K51" i="7" s="1"/>
  <c r="I50" i="7"/>
  <c r="G50" i="7"/>
  <c r="H50" i="7" s="1"/>
  <c r="K50" i="7" s="1"/>
  <c r="I49" i="7"/>
  <c r="G49" i="7"/>
  <c r="H49" i="7" s="1"/>
  <c r="I48" i="7"/>
  <c r="G48" i="7"/>
  <c r="H48" i="7" s="1"/>
  <c r="I47" i="7"/>
  <c r="G47" i="7"/>
  <c r="H47" i="7" s="1"/>
  <c r="I46" i="7"/>
  <c r="G46" i="7"/>
  <c r="H46" i="7" s="1"/>
  <c r="I45" i="7"/>
  <c r="G45" i="7"/>
  <c r="H45" i="7" s="1"/>
  <c r="I44" i="7"/>
  <c r="G44" i="7"/>
  <c r="H44" i="7" s="1"/>
  <c r="I43" i="7"/>
  <c r="G43" i="7"/>
  <c r="H43" i="7" s="1"/>
  <c r="K43" i="7" s="1"/>
  <c r="I42" i="7"/>
  <c r="G42" i="7"/>
  <c r="H42" i="7" s="1"/>
  <c r="K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G35" i="7"/>
  <c r="H35" i="7" s="1"/>
  <c r="K35" i="7" s="1"/>
  <c r="I34" i="7"/>
  <c r="G34" i="7"/>
  <c r="H34" i="7" s="1"/>
  <c r="K34" i="7" s="1"/>
  <c r="I33" i="7"/>
  <c r="G33" i="7"/>
  <c r="H33" i="7" s="1"/>
  <c r="I32" i="7"/>
  <c r="G32" i="7"/>
  <c r="H32" i="7" s="1"/>
  <c r="I31" i="7"/>
  <c r="G31" i="7"/>
  <c r="H31" i="7" s="1"/>
  <c r="I30" i="7"/>
  <c r="G30" i="7"/>
  <c r="H30" i="7" s="1"/>
  <c r="I29" i="7"/>
  <c r="G29" i="7"/>
  <c r="H29" i="7" s="1"/>
  <c r="I28" i="7"/>
  <c r="G28" i="7"/>
  <c r="H28" i="7" s="1"/>
  <c r="I27" i="7"/>
  <c r="G27" i="7"/>
  <c r="H27" i="7" s="1"/>
  <c r="K27" i="7" s="1"/>
  <c r="I26" i="7"/>
  <c r="G26" i="7"/>
  <c r="H26" i="7" s="1"/>
  <c r="K26" i="7" s="1"/>
  <c r="I25" i="7"/>
  <c r="G25" i="7"/>
  <c r="H25" i="7" s="1"/>
  <c r="I24" i="7"/>
  <c r="G24" i="7"/>
  <c r="H24" i="7" s="1"/>
  <c r="I23" i="7"/>
  <c r="G23" i="7"/>
  <c r="H23" i="7" s="1"/>
  <c r="I22" i="7"/>
  <c r="G22" i="7"/>
  <c r="H22" i="7" s="1"/>
  <c r="I21" i="7"/>
  <c r="G21" i="7"/>
  <c r="H21" i="7" s="1"/>
  <c r="I20" i="7"/>
  <c r="G20" i="7"/>
  <c r="H20" i="7" s="1"/>
  <c r="I19" i="7"/>
  <c r="G19" i="7"/>
  <c r="H19" i="7" s="1"/>
  <c r="K19" i="7" s="1"/>
  <c r="I18" i="7"/>
  <c r="G18" i="7"/>
  <c r="H18" i="7" s="1"/>
  <c r="K18" i="7" s="1"/>
  <c r="I17" i="7"/>
  <c r="G17" i="7"/>
  <c r="H17" i="7" s="1"/>
  <c r="I16" i="7"/>
  <c r="G16" i="7"/>
  <c r="H16" i="7" s="1"/>
  <c r="I15" i="7"/>
  <c r="G15" i="7"/>
  <c r="H15" i="7" s="1"/>
  <c r="I14" i="7"/>
  <c r="G14" i="7"/>
  <c r="H14" i="7" s="1"/>
  <c r="I13" i="7"/>
  <c r="G13" i="7"/>
  <c r="H13" i="7" s="1"/>
  <c r="I12" i="7"/>
  <c r="G12" i="7"/>
  <c r="H12" i="7" s="1"/>
  <c r="I11" i="7"/>
  <c r="G11" i="7"/>
  <c r="H11" i="7" s="1"/>
  <c r="K11" i="7" s="1"/>
  <c r="I10" i="7"/>
  <c r="G10" i="7"/>
  <c r="H10" i="7" s="1"/>
  <c r="K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K88" i="7"/>
  <c r="G4" i="7"/>
  <c r="H4" i="7" s="1"/>
  <c r="N2" i="7"/>
  <c r="L10" i="4" l="1"/>
  <c r="N10" i="4" s="1"/>
  <c r="F7" i="4"/>
  <c r="F5" i="4"/>
  <c r="D14" i="4" s="1"/>
  <c r="L4" i="4"/>
  <c r="N4" i="4" s="1"/>
  <c r="K13" i="7"/>
  <c r="K37" i="7"/>
  <c r="K61" i="7"/>
  <c r="K21" i="7"/>
  <c r="K45" i="7"/>
  <c r="K5" i="7"/>
  <c r="K29" i="7"/>
  <c r="K53" i="7"/>
  <c r="K6" i="7"/>
  <c r="K14" i="7"/>
  <c r="K22" i="7"/>
  <c r="K30" i="7"/>
  <c r="K38" i="7"/>
  <c r="K46" i="7"/>
  <c r="K54" i="7"/>
  <c r="K62" i="7"/>
  <c r="K70" i="7"/>
  <c r="K78" i="7"/>
  <c r="K86" i="7"/>
  <c r="K7" i="7"/>
  <c r="K15" i="7"/>
  <c r="K23" i="7"/>
  <c r="K31" i="7"/>
  <c r="K39" i="7"/>
  <c r="K47" i="7"/>
  <c r="K55" i="7"/>
  <c r="K63" i="7"/>
  <c r="K71" i="7"/>
  <c r="K79" i="7"/>
  <c r="K87" i="7"/>
  <c r="K69" i="7"/>
  <c r="K77" i="7"/>
  <c r="K9" i="7"/>
  <c r="K17" i="7"/>
  <c r="K25" i="7"/>
  <c r="K33" i="7"/>
  <c r="K41" i="7"/>
  <c r="K49" i="7"/>
  <c r="K5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C14" i="4" l="1"/>
  <c r="E14" i="4"/>
  <c r="D19" i="4"/>
  <c r="C19" i="4" s="1"/>
  <c r="D22" i="4"/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G8" i="6"/>
  <c r="H8" i="6" s="1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 s="1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 s="1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 s="1"/>
  <c r="I36" i="6"/>
  <c r="G37" i="6"/>
  <c r="H37" i="6"/>
  <c r="I37" i="6"/>
  <c r="G38" i="6"/>
  <c r="H38" i="6"/>
  <c r="I38" i="6"/>
  <c r="G39" i="6"/>
  <c r="H39" i="6"/>
  <c r="I39" i="6"/>
  <c r="G40" i="6"/>
  <c r="H40" i="6" s="1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 s="1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 s="1"/>
  <c r="I52" i="6"/>
  <c r="G53" i="6"/>
  <c r="H53" i="6"/>
  <c r="I53" i="6"/>
  <c r="G54" i="6"/>
  <c r="H54" i="6"/>
  <c r="I54" i="6"/>
  <c r="G55" i="6"/>
  <c r="H55" i="6"/>
  <c r="I55" i="6"/>
  <c r="G56" i="6"/>
  <c r="H56" i="6" s="1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 s="1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 s="1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 s="1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L7" i="4"/>
  <c r="L6" i="4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G41" i="5"/>
  <c r="H41" i="5"/>
  <c r="I41" i="5"/>
  <c r="G42" i="5"/>
  <c r="H42" i="5"/>
  <c r="I42" i="5"/>
  <c r="G43" i="5"/>
  <c r="H43" i="5"/>
  <c r="I43" i="5"/>
  <c r="G44" i="5"/>
  <c r="H44" i="5" s="1"/>
  <c r="I44" i="5"/>
  <c r="G45" i="5"/>
  <c r="H45" i="5" s="1"/>
  <c r="I45" i="5"/>
  <c r="G46" i="5"/>
  <c r="H46" i="5" s="1"/>
  <c r="I46" i="5"/>
  <c r="G47" i="5"/>
  <c r="H47" i="5" s="1"/>
  <c r="I47" i="5"/>
  <c r="G48" i="5"/>
  <c r="H48" i="5"/>
  <c r="I48" i="5"/>
  <c r="G49" i="5"/>
  <c r="H49" i="5"/>
  <c r="I49" i="5"/>
  <c r="G50" i="5"/>
  <c r="H50" i="5" s="1"/>
  <c r="I50" i="5"/>
  <c r="G51" i="5"/>
  <c r="H51" i="5"/>
  <c r="I51" i="5"/>
  <c r="G52" i="5"/>
  <c r="H52" i="5"/>
  <c r="I52" i="5"/>
  <c r="G53" i="5"/>
  <c r="H53" i="5" s="1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 s="1"/>
  <c r="I59" i="5"/>
  <c r="G60" i="5"/>
  <c r="H60" i="5" s="1"/>
  <c r="I60" i="5"/>
  <c r="G61" i="5"/>
  <c r="H61" i="5" s="1"/>
  <c r="I61" i="5"/>
  <c r="G62" i="5"/>
  <c r="H62" i="5" s="1"/>
  <c r="I62" i="5"/>
  <c r="G63" i="5"/>
  <c r="H63" i="5" s="1"/>
  <c r="I63" i="5"/>
  <c r="G64" i="5"/>
  <c r="H64" i="5"/>
  <c r="I64" i="5"/>
  <c r="G65" i="5"/>
  <c r="H65" i="5"/>
  <c r="I65" i="5"/>
  <c r="G66" i="5"/>
  <c r="H66" i="5" s="1"/>
  <c r="I66" i="5"/>
  <c r="G67" i="5"/>
  <c r="H67" i="5"/>
  <c r="I67" i="5"/>
  <c r="G68" i="5"/>
  <c r="H68" i="5"/>
  <c r="I68" i="5"/>
  <c r="G69" i="5"/>
  <c r="H69" i="5" s="1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 s="1"/>
  <c r="I75" i="5"/>
  <c r="G76" i="5"/>
  <c r="H76" i="5"/>
  <c r="I76" i="5"/>
  <c r="G77" i="5"/>
  <c r="H77" i="5" s="1"/>
  <c r="I77" i="5"/>
  <c r="G78" i="5"/>
  <c r="H78" i="5" s="1"/>
  <c r="I78" i="5"/>
  <c r="G79" i="5"/>
  <c r="H79" i="5" s="1"/>
  <c r="I79" i="5"/>
  <c r="G80" i="5"/>
  <c r="H80" i="5"/>
  <c r="I80" i="5"/>
  <c r="G81" i="5"/>
  <c r="H81" i="5"/>
  <c r="I81" i="5"/>
  <c r="G82" i="5"/>
  <c r="H82" i="5" s="1"/>
  <c r="I82" i="5"/>
  <c r="G83" i="5"/>
  <c r="H83" i="5"/>
  <c r="I83" i="5"/>
  <c r="G84" i="5"/>
  <c r="H84" i="5"/>
  <c r="I84" i="5"/>
  <c r="G85" i="5"/>
  <c r="H85" i="5" s="1"/>
  <c r="I85" i="5"/>
  <c r="G86" i="5"/>
  <c r="H86" i="5"/>
  <c r="I86" i="5"/>
  <c r="G87" i="5"/>
  <c r="H87" i="5"/>
  <c r="I87" i="5"/>
  <c r="N7" i="4" l="1"/>
  <c r="D17" i="4"/>
  <c r="C17" i="4"/>
  <c r="N6" i="4"/>
  <c r="D16" i="4"/>
  <c r="C16" i="4" s="1"/>
  <c r="L5" i="4"/>
  <c r="N5" i="4" l="1"/>
  <c r="D15" i="4"/>
  <c r="C15" i="4" s="1"/>
  <c r="J16" i="4"/>
  <c r="J17" i="4"/>
  <c r="G7" i="5"/>
  <c r="G8" i="5"/>
  <c r="G9" i="5"/>
  <c r="G10" i="5"/>
  <c r="G11" i="5"/>
  <c r="H11" i="5" s="1"/>
  <c r="K11" i="5" s="1"/>
  <c r="G12" i="5"/>
  <c r="G13" i="5"/>
  <c r="H13" i="5" s="1"/>
  <c r="K13" i="5" s="1"/>
  <c r="G14" i="5"/>
  <c r="G15" i="5"/>
  <c r="H15" i="5" s="1"/>
  <c r="K15" i="5" s="1"/>
  <c r="G16" i="5"/>
  <c r="H16" i="5" s="1"/>
  <c r="K16" i="5" s="1"/>
  <c r="G17" i="5"/>
  <c r="H17" i="5" s="1"/>
  <c r="K17" i="5" s="1"/>
  <c r="G18" i="5"/>
  <c r="H18" i="5" s="1"/>
  <c r="K18" i="5" s="1"/>
  <c r="G19" i="5"/>
  <c r="H19" i="5" s="1"/>
  <c r="K19" i="5" s="1"/>
  <c r="G20" i="5"/>
  <c r="H20" i="5" s="1"/>
  <c r="K20" i="5" s="1"/>
  <c r="G21" i="5"/>
  <c r="H21" i="5" s="1"/>
  <c r="K21" i="5" s="1"/>
  <c r="G22" i="5"/>
  <c r="H22" i="5" s="1"/>
  <c r="K22" i="5" s="1"/>
  <c r="G23" i="5"/>
  <c r="G24" i="5"/>
  <c r="G25" i="5"/>
  <c r="G26" i="5"/>
  <c r="G27" i="5"/>
  <c r="G28" i="5"/>
  <c r="H28" i="5" s="1"/>
  <c r="K28" i="5" s="1"/>
  <c r="G29" i="5"/>
  <c r="H29" i="5" s="1"/>
  <c r="K29" i="5" s="1"/>
  <c r="G30" i="5"/>
  <c r="H30" i="5" s="1"/>
  <c r="K30" i="5" s="1"/>
  <c r="G31" i="5"/>
  <c r="H31" i="5" s="1"/>
  <c r="K31" i="5" s="1"/>
  <c r="G32" i="5"/>
  <c r="H32" i="5" s="1"/>
  <c r="K32" i="5" s="1"/>
  <c r="G33" i="5"/>
  <c r="H33" i="5" s="1"/>
  <c r="K33" i="5" s="1"/>
  <c r="G34" i="5"/>
  <c r="H34" i="5" s="1"/>
  <c r="K34" i="5" s="1"/>
  <c r="G35" i="5"/>
  <c r="H35" i="5" s="1"/>
  <c r="K35" i="5" s="1"/>
  <c r="G36" i="5"/>
  <c r="H36" i="5" s="1"/>
  <c r="K36" i="5" s="1"/>
  <c r="G37" i="5"/>
  <c r="H37" i="5" s="1"/>
  <c r="K37" i="5" s="1"/>
  <c r="G38" i="5"/>
  <c r="H38" i="5" s="1"/>
  <c r="K38" i="5" s="1"/>
  <c r="G39" i="5"/>
  <c r="G40" i="5"/>
  <c r="H9" i="5"/>
  <c r="K9" i="5" s="1"/>
  <c r="H26" i="5"/>
  <c r="K26" i="5" s="1"/>
  <c r="H27" i="5"/>
  <c r="K27" i="5" s="1"/>
  <c r="H23" i="5"/>
  <c r="K23" i="5" s="1"/>
  <c r="H39" i="5"/>
  <c r="K39" i="5" s="1"/>
  <c r="H8" i="5"/>
  <c r="K8" i="5" s="1"/>
  <c r="H10" i="5"/>
  <c r="K10" i="5" s="1"/>
  <c r="H12" i="5"/>
  <c r="K12" i="5" s="1"/>
  <c r="H14" i="5"/>
  <c r="K14" i="5" s="1"/>
  <c r="H24" i="5"/>
  <c r="K24" i="5" s="1"/>
  <c r="H25" i="5"/>
  <c r="K25" i="5" s="1"/>
  <c r="H40" i="5"/>
  <c r="K40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7" i="6"/>
  <c r="G7" i="6"/>
  <c r="H7" i="6" s="1"/>
  <c r="I6" i="6"/>
  <c r="G6" i="6"/>
  <c r="H6" i="6" s="1"/>
  <c r="I5" i="6"/>
  <c r="G5" i="6"/>
  <c r="H5" i="6" s="1"/>
  <c r="I4" i="6"/>
  <c r="K7" i="6" s="1"/>
  <c r="G4" i="6"/>
  <c r="H4" i="6" s="1"/>
  <c r="N2" i="6"/>
  <c r="J15" i="4" l="1"/>
  <c r="K6" i="6"/>
  <c r="K5" i="6"/>
  <c r="K4" i="6"/>
  <c r="H7" i="5" l="1"/>
  <c r="I6" i="5"/>
  <c r="G6" i="5"/>
  <c r="H6" i="5" s="1"/>
  <c r="I5" i="5"/>
  <c r="G5" i="5"/>
  <c r="H5" i="5" s="1"/>
  <c r="I4" i="5"/>
  <c r="K7" i="5" s="1"/>
  <c r="G4" i="5"/>
  <c r="H4" i="5" s="1"/>
  <c r="N2" i="5"/>
  <c r="K6" i="5" l="1"/>
  <c r="K4" i="5"/>
  <c r="K5" i="5"/>
  <c r="D38" i="4" l="1"/>
  <c r="D42" i="4" s="1"/>
  <c r="L8" i="4" l="1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H75" i="3"/>
  <c r="G75" i="3"/>
  <c r="I74" i="3"/>
  <c r="G74" i="3"/>
  <c r="H74" i="3" s="1"/>
  <c r="K74" i="3" s="1"/>
  <c r="I73" i="3"/>
  <c r="G73" i="3"/>
  <c r="H73" i="3" s="1"/>
  <c r="I72" i="3"/>
  <c r="G72" i="3"/>
  <c r="H72" i="3" s="1"/>
  <c r="I71" i="3"/>
  <c r="H71" i="3"/>
  <c r="G71" i="3"/>
  <c r="I70" i="3"/>
  <c r="G70" i="3"/>
  <c r="H70" i="3" s="1"/>
  <c r="I69" i="3"/>
  <c r="G69" i="3"/>
  <c r="H69" i="3" s="1"/>
  <c r="I68" i="3"/>
  <c r="G68" i="3"/>
  <c r="H68" i="3" s="1"/>
  <c r="I67" i="3"/>
  <c r="H67" i="3"/>
  <c r="G67" i="3"/>
  <c r="I66" i="3"/>
  <c r="G66" i="3"/>
  <c r="H66" i="3" s="1"/>
  <c r="I65" i="3"/>
  <c r="G65" i="3"/>
  <c r="H65" i="3" s="1"/>
  <c r="I64" i="3"/>
  <c r="G64" i="3"/>
  <c r="H64" i="3" s="1"/>
  <c r="I63" i="3"/>
  <c r="H63" i="3"/>
  <c r="G63" i="3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H55" i="3"/>
  <c r="G55" i="3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H47" i="3"/>
  <c r="G47" i="3"/>
  <c r="I46" i="3"/>
  <c r="G46" i="3"/>
  <c r="H46" i="3" s="1"/>
  <c r="K46" i="3" s="1"/>
  <c r="I45" i="3"/>
  <c r="G45" i="3"/>
  <c r="H45" i="3" s="1"/>
  <c r="I44" i="3"/>
  <c r="G44" i="3"/>
  <c r="H44" i="3" s="1"/>
  <c r="I43" i="3"/>
  <c r="H43" i="3"/>
  <c r="G43" i="3"/>
  <c r="I42" i="3"/>
  <c r="G42" i="3"/>
  <c r="H42" i="3" s="1"/>
  <c r="I41" i="3"/>
  <c r="G41" i="3"/>
  <c r="H41" i="3" s="1"/>
  <c r="I40" i="3"/>
  <c r="G40" i="3"/>
  <c r="H40" i="3" s="1"/>
  <c r="I39" i="3"/>
  <c r="H39" i="3"/>
  <c r="G39" i="3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K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H27" i="3"/>
  <c r="G27" i="3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H15" i="3"/>
  <c r="G15" i="3"/>
  <c r="I14" i="3"/>
  <c r="G14" i="3"/>
  <c r="H14" i="3" s="1"/>
  <c r="I13" i="3"/>
  <c r="G13" i="3"/>
  <c r="H13" i="3" s="1"/>
  <c r="I12" i="3"/>
  <c r="G12" i="3"/>
  <c r="H12" i="3" s="1"/>
  <c r="I11" i="3"/>
  <c r="H11" i="3"/>
  <c r="K11" i="3" s="1"/>
  <c r="G11" i="3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P5" i="2"/>
  <c r="O5" i="2"/>
  <c r="N5" i="2"/>
  <c r="N4" i="2"/>
  <c r="O4" i="2" s="1"/>
  <c r="U2" i="2"/>
  <c r="D18" i="4" l="1"/>
  <c r="C18" i="4" s="1"/>
  <c r="N8" i="4"/>
  <c r="C23" i="4"/>
  <c r="C27" i="4" s="1"/>
  <c r="C24" i="4"/>
  <c r="C28" i="4" s="1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J18" i="4" l="1"/>
  <c r="H27" i="4"/>
  <c r="C22" i="4"/>
  <c r="C26" i="4" s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4" i="1"/>
  <c r="E16" i="4" l="1"/>
  <c r="E15" i="4"/>
  <c r="E19" i="4"/>
  <c r="E17" i="4"/>
  <c r="E18" i="4"/>
</calcChain>
</file>

<file path=xl/sharedStrings.xml><?xml version="1.0" encoding="utf-8"?>
<sst xmlns="http://schemas.openxmlformats.org/spreadsheetml/2006/main" count="107" uniqueCount="47">
  <si>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</si>
  <si>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</si>
  <si>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</si>
  <si>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</si>
  <si>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</si>
  <si>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</si>
  <si>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</si>
  <si>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</si>
  <si>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</si>
  <si>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</si>
  <si>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</si>
  <si>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</si>
  <si>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</si>
  <si>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</si>
  <si>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</si>
  <si>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</si>
  <si>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</si>
  <si>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</si>
  <si>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</si>
  <si>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</si>
  <si>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</si>
  <si>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</si>
  <si>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</si>
  <si>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</si>
  <si>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</si>
  <si>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</si>
  <si>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</si>
  <si>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</si>
  <si>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</si>
  <si>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</si>
  <si>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</si>
  <si>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</si>
  <si>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</si>
  <si>
    <t>This matches what yongfeng did</t>
  </si>
  <si>
    <t>Kiv (1/s)</t>
  </si>
  <si>
    <t>units of nm and ns</t>
  </si>
  <si>
    <t>units in m2/s</t>
  </si>
  <si>
    <t>4*pi*D*riv/V</t>
  </si>
  <si>
    <t>#</t>
  </si>
  <si>
    <t>Frame</t>
  </si>
  <si>
    <t>Timestep</t>
  </si>
  <si>
    <t>WignerSeitz.interstitial_count</t>
  </si>
  <si>
    <t>WignerSeitz.vacancy_count</t>
  </si>
  <si>
    <t>fitting to</t>
  </si>
  <si>
    <t>C=C0Kt/(1+Kt)</t>
  </si>
  <si>
    <t>K (1/ns)</t>
  </si>
  <si>
    <t>i think this is all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</si>
</sst>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1" fontId="0" fillId="0" borderId="0" xfId="0" applyNumberFormat="1" applyBorder="1"/>
    <xf numFmtId="166" fontId="0" fillId="0" borderId="0" xfId="0" applyNumberFormat="1"/>
    <xf numFmtId="0" fontId="0" fillId="0" borderId="0" xfId="0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304A-A0DF-6C4EA958AAB8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summary!$R$4:$R$10</c:f>
              <c:numCache>
                <c:formatCode>General</c:formatCode>
                <c:ptCount val="7"/>
                <c:pt idx="0">
                  <c:v>256</c:v>
                </c:pt>
                <c:pt idx="1">
                  <c:v>379</c:v>
                </c:pt>
                <c:pt idx="2">
                  <c:v>994</c:v>
                </c:pt>
                <c:pt idx="3">
                  <c:v>2101</c:v>
                </c:pt>
                <c:pt idx="4">
                  <c:v>3700</c:v>
                </c:pt>
                <c:pt idx="5">
                  <c:v>5791</c:v>
                </c:pt>
                <c:pt idx="6">
                  <c:v>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304A-A0DF-6C4EA95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D-D54E-8029-D412DDF8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25664"/>
        <c:axId val="75032400"/>
      </c:scatterChart>
      <c:valAx>
        <c:axId val="1645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400"/>
        <c:crosses val="autoZero"/>
        <c:crossBetween val="midCat"/>
      </c:valAx>
      <c:valAx>
        <c:axId val="75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3.7500000000000001E-4</c:v>
                </c:pt>
                <c:pt idx="4">
                  <c:v>3.5937499999999999E-4</c:v>
                </c:pt>
                <c:pt idx="5">
                  <c:v>3.5937499999999999E-4</c:v>
                </c:pt>
                <c:pt idx="6">
                  <c:v>3.5156249999999999E-4</c:v>
                </c:pt>
                <c:pt idx="7">
                  <c:v>3.4374999999999998E-4</c:v>
                </c:pt>
                <c:pt idx="8">
                  <c:v>3.4374999999999998E-4</c:v>
                </c:pt>
                <c:pt idx="9">
                  <c:v>3.4374999999999998E-4</c:v>
                </c:pt>
                <c:pt idx="10">
                  <c:v>3.3593749999999997E-4</c:v>
                </c:pt>
                <c:pt idx="11">
                  <c:v>3.3593749999999997E-4</c:v>
                </c:pt>
                <c:pt idx="12">
                  <c:v>3.2812500000000002E-4</c:v>
                </c:pt>
                <c:pt idx="13">
                  <c:v>3.2812500000000002E-4</c:v>
                </c:pt>
                <c:pt idx="14">
                  <c:v>3.2812500000000002E-4</c:v>
                </c:pt>
                <c:pt idx="15">
                  <c:v>3.2812500000000002E-4</c:v>
                </c:pt>
                <c:pt idx="16">
                  <c:v>3.2031250000000001E-4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3.046875E-4</c:v>
                </c:pt>
                <c:pt idx="23">
                  <c:v>3.046875E-4</c:v>
                </c:pt>
                <c:pt idx="24">
                  <c:v>2.9687499999999999E-4</c:v>
                </c:pt>
                <c:pt idx="25">
                  <c:v>2.9687499999999999E-4</c:v>
                </c:pt>
                <c:pt idx="26">
                  <c:v>2.9687499999999999E-4</c:v>
                </c:pt>
                <c:pt idx="27">
                  <c:v>2.9687499999999999E-4</c:v>
                </c:pt>
                <c:pt idx="28">
                  <c:v>2.9687499999999999E-4</c:v>
                </c:pt>
                <c:pt idx="29">
                  <c:v>2.9687499999999999E-4</c:v>
                </c:pt>
                <c:pt idx="30">
                  <c:v>2.9687499999999999E-4</c:v>
                </c:pt>
                <c:pt idx="31">
                  <c:v>2.8124999999999998E-4</c:v>
                </c:pt>
                <c:pt idx="32">
                  <c:v>2.8906249999999999E-4</c:v>
                </c:pt>
                <c:pt idx="33">
                  <c:v>2.8124999999999998E-4</c:v>
                </c:pt>
                <c:pt idx="34">
                  <c:v>2.8124999999999998E-4</c:v>
                </c:pt>
                <c:pt idx="35">
                  <c:v>2.8124999999999998E-4</c:v>
                </c:pt>
                <c:pt idx="36">
                  <c:v>2.8124999999999998E-4</c:v>
                </c:pt>
                <c:pt idx="37">
                  <c:v>2.8124999999999998E-4</c:v>
                </c:pt>
                <c:pt idx="38">
                  <c:v>2.8124999999999998E-4</c:v>
                </c:pt>
                <c:pt idx="39">
                  <c:v>2.9687499999999999E-4</c:v>
                </c:pt>
                <c:pt idx="40">
                  <c:v>2.7343750000000003E-4</c:v>
                </c:pt>
                <c:pt idx="41">
                  <c:v>2.7343750000000003E-4</c:v>
                </c:pt>
                <c:pt idx="42">
                  <c:v>2.7343750000000003E-4</c:v>
                </c:pt>
                <c:pt idx="43">
                  <c:v>2.7343750000000003E-4</c:v>
                </c:pt>
                <c:pt idx="44">
                  <c:v>2.7343750000000003E-4</c:v>
                </c:pt>
                <c:pt idx="45">
                  <c:v>2.8124999999999998E-4</c:v>
                </c:pt>
                <c:pt idx="46">
                  <c:v>2.7343750000000003E-4</c:v>
                </c:pt>
                <c:pt idx="47">
                  <c:v>2.7343750000000003E-4</c:v>
                </c:pt>
                <c:pt idx="48">
                  <c:v>2.7343750000000003E-4</c:v>
                </c:pt>
                <c:pt idx="49">
                  <c:v>2.6562500000000002E-4</c:v>
                </c:pt>
                <c:pt idx="50">
                  <c:v>2.6562500000000002E-4</c:v>
                </c:pt>
                <c:pt idx="51">
                  <c:v>2.6562500000000002E-4</c:v>
                </c:pt>
                <c:pt idx="52">
                  <c:v>2.6562500000000002E-4</c:v>
                </c:pt>
                <c:pt idx="53">
                  <c:v>2.6562500000000002E-4</c:v>
                </c:pt>
                <c:pt idx="54">
                  <c:v>2.6562500000000002E-4</c:v>
                </c:pt>
                <c:pt idx="55">
                  <c:v>2.6562500000000002E-4</c:v>
                </c:pt>
                <c:pt idx="56">
                  <c:v>2.6562500000000002E-4</c:v>
                </c:pt>
                <c:pt idx="57">
                  <c:v>2.6562500000000002E-4</c:v>
                </c:pt>
                <c:pt idx="58">
                  <c:v>2.6562500000000002E-4</c:v>
                </c:pt>
                <c:pt idx="59">
                  <c:v>2.6562500000000002E-4</c:v>
                </c:pt>
                <c:pt idx="60">
                  <c:v>2.6562500000000002E-4</c:v>
                </c:pt>
                <c:pt idx="61">
                  <c:v>2.6562500000000002E-4</c:v>
                </c:pt>
                <c:pt idx="62">
                  <c:v>2.6562500000000002E-4</c:v>
                </c:pt>
                <c:pt idx="63">
                  <c:v>2.6562500000000002E-4</c:v>
                </c:pt>
                <c:pt idx="64">
                  <c:v>2.6562500000000002E-4</c:v>
                </c:pt>
                <c:pt idx="65">
                  <c:v>2.6562500000000002E-4</c:v>
                </c:pt>
                <c:pt idx="66">
                  <c:v>2.6562500000000002E-4</c:v>
                </c:pt>
                <c:pt idx="67">
                  <c:v>2.6562500000000002E-4</c:v>
                </c:pt>
                <c:pt idx="68">
                  <c:v>2.6562500000000002E-4</c:v>
                </c:pt>
                <c:pt idx="69">
                  <c:v>2.6562500000000002E-4</c:v>
                </c:pt>
                <c:pt idx="70">
                  <c:v>2.6562500000000002E-4</c:v>
                </c:pt>
                <c:pt idx="71">
                  <c:v>2.6562500000000002E-4</c:v>
                </c:pt>
                <c:pt idx="72">
                  <c:v>2.6562500000000002E-4</c:v>
                </c:pt>
                <c:pt idx="73">
                  <c:v>2.6562500000000002E-4</c:v>
                </c:pt>
                <c:pt idx="74">
                  <c:v>2.6562500000000002E-4</c:v>
                </c:pt>
                <c:pt idx="75">
                  <c:v>2.6562500000000002E-4</c:v>
                </c:pt>
                <c:pt idx="76">
                  <c:v>2.6562500000000002E-4</c:v>
                </c:pt>
                <c:pt idx="77">
                  <c:v>2.6562500000000002E-4</c:v>
                </c:pt>
                <c:pt idx="78">
                  <c:v>2.6562500000000002E-4</c:v>
                </c:pt>
                <c:pt idx="79">
                  <c:v>2.6562500000000002E-4</c:v>
                </c:pt>
                <c:pt idx="80">
                  <c:v>2.6562500000000002E-4</c:v>
                </c:pt>
                <c:pt idx="81">
                  <c:v>2.6562500000000002E-4</c:v>
                </c:pt>
                <c:pt idx="82">
                  <c:v>2.6562500000000002E-4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9448-8AFC-0E4F2FED7A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3.8737769299887839E-4</c:v>
                </c:pt>
                <c:pt idx="2">
                  <c:v>3.8418393128424738E-4</c:v>
                </c:pt>
                <c:pt idx="3">
                  <c:v>3.810424013124472E-4</c:v>
                </c:pt>
                <c:pt idx="4">
                  <c:v>3.7795183215552208E-4</c:v>
                </c:pt>
                <c:pt idx="5">
                  <c:v>3.7491099378688129E-4</c:v>
                </c:pt>
                <c:pt idx="6">
                  <c:v>3.7191869544905782E-4</c:v>
                </c:pt>
                <c:pt idx="7">
                  <c:v>3.6897378409901204E-4</c:v>
                </c:pt>
                <c:pt idx="8">
                  <c:v>3.6607514292671809E-4</c:v>
                </c:pt>
                <c:pt idx="9">
                  <c:v>3.632216899430325E-4</c:v>
                </c:pt>
                <c:pt idx="10">
                  <c:v>3.6041237663309608E-4</c:v>
                </c:pt>
                <c:pt idx="11">
                  <c:v>3.5764618667174619E-4</c:v>
                </c:pt>
                <c:pt idx="12">
                  <c:v>3.5492213469763513E-4</c:v>
                </c:pt>
                <c:pt idx="13">
                  <c:v>3.5223926514294651E-4</c:v>
                </c:pt>
                <c:pt idx="14">
                  <c:v>3.4959665111579196E-4</c:v>
                </c:pt>
                <c:pt idx="15">
                  <c:v>3.4699339333253931E-4</c:v>
                </c:pt>
                <c:pt idx="16">
                  <c:v>3.4442861909749232E-4</c:v>
                </c:pt>
                <c:pt idx="17">
                  <c:v>3.4190148132748653E-4</c:v>
                </c:pt>
                <c:pt idx="18">
                  <c:v>3.3941115761911358E-4</c:v>
                </c:pt>
                <c:pt idx="19">
                  <c:v>3.3695684935641497E-4</c:v>
                </c:pt>
                <c:pt idx="20">
                  <c:v>3.3453778085701223E-4</c:v>
                </c:pt>
                <c:pt idx="21">
                  <c:v>3.3215319855475496E-4</c:v>
                </c:pt>
                <c:pt idx="22">
                  <c:v>3.2980237021707821E-4</c:v>
                </c:pt>
                <c:pt idx="23">
                  <c:v>3.2748458419536148E-4</c:v>
                </c:pt>
                <c:pt idx="24">
                  <c:v>3.251991487066765E-4</c:v>
                </c:pt>
                <c:pt idx="25">
                  <c:v>3.2294539114540252E-4</c:v>
                </c:pt>
                <c:pt idx="26">
                  <c:v>3.2072265742326861E-4</c:v>
                </c:pt>
                <c:pt idx="27">
                  <c:v>3.1853031133646353E-4</c:v>
                </c:pt>
                <c:pt idx="28">
                  <c:v>3.1636773395852662E-4</c:v>
                </c:pt>
                <c:pt idx="29">
                  <c:v>3.1423432305780288E-4</c:v>
                </c:pt>
                <c:pt idx="30">
                  <c:v>3.121294925383104E-4</c:v>
                </c:pt>
                <c:pt idx="31">
                  <c:v>3.1005267190292924E-4</c:v>
                </c:pt>
                <c:pt idx="32">
                  <c:v>3.0800330573787984E-4</c:v>
                </c:pt>
                <c:pt idx="33">
                  <c:v>3.0598085321751186E-4</c:v>
                </c:pt>
                <c:pt idx="34">
                  <c:v>3.0398478762847571E-4</c:v>
                </c:pt>
                <c:pt idx="35">
                  <c:v>3.0201459591239855E-4</c:v>
                </c:pt>
                <c:pt idx="36">
                  <c:v>3.0006977822622872E-4</c:v>
                </c:pt>
                <c:pt idx="37">
                  <c:v>2.9814984751945961E-4</c:v>
                </c:pt>
                <c:pt idx="38">
                  <c:v>2.9625432912747975E-4</c:v>
                </c:pt>
                <c:pt idx="39">
                  <c:v>2.9438276038033724E-4</c:v>
                </c:pt>
                <c:pt idx="40">
                  <c:v>2.9253469022624048E-4</c:v>
                </c:pt>
                <c:pt idx="41">
                  <c:v>2.9070967886915213E-4</c:v>
                </c:pt>
                <c:pt idx="42">
                  <c:v>2.8890729741986427E-4</c:v>
                </c:pt>
                <c:pt idx="43">
                  <c:v>2.8712712755997347E-4</c:v>
                </c:pt>
                <c:pt idx="44">
                  <c:v>2.8536876121820271E-4</c:v>
                </c:pt>
                <c:pt idx="45">
                  <c:v>2.8363180025854461E-4</c:v>
                </c:pt>
                <c:pt idx="46">
                  <c:v>2.8191585617972384E-4</c:v>
                </c:pt>
                <c:pt idx="47">
                  <c:v>2.8022054982550459E-4</c:v>
                </c:pt>
                <c:pt idx="48">
                  <c:v>2.7854551110538669E-4</c:v>
                </c:pt>
                <c:pt idx="49">
                  <c:v>2.7689037872526064E-4</c:v>
                </c:pt>
                <c:pt idx="50">
                  <c:v>2.7525479992760799E-4</c:v>
                </c:pt>
                <c:pt idx="51">
                  <c:v>2.7363843024085562E-4</c:v>
                </c:pt>
                <c:pt idx="52">
                  <c:v>2.7204093323750965E-4</c:v>
                </c:pt>
                <c:pt idx="53">
                  <c:v>2.7046198030071235E-4</c:v>
                </c:pt>
                <c:pt idx="54">
                  <c:v>2.6890125039888142E-4</c:v>
                </c:pt>
                <c:pt idx="55">
                  <c:v>2.6735842986810746E-4</c:v>
                </c:pt>
                <c:pt idx="56">
                  <c:v>2.6583321220199967E-4</c:v>
                </c:pt>
                <c:pt idx="57">
                  <c:v>2.6432529784868413E-4</c:v>
                </c:pt>
                <c:pt idx="58">
                  <c:v>2.6283439401467211E-4</c:v>
                </c:pt>
                <c:pt idx="59">
                  <c:v>2.6136021447532832E-4</c:v>
                </c:pt>
                <c:pt idx="60">
                  <c:v>2.5990247939168266E-4</c:v>
                </c:pt>
                <c:pt idx="61">
                  <c:v>2.5846091513333756E-4</c:v>
                </c:pt>
                <c:pt idx="62">
                  <c:v>2.5703525410723701E-4</c:v>
                </c:pt>
                <c:pt idx="63">
                  <c:v>2.5562523459207081E-4</c:v>
                </c:pt>
                <c:pt idx="64">
                  <c:v>2.5423060057810004E-4</c:v>
                </c:pt>
                <c:pt idx="65">
                  <c:v>2.5285110161219756E-4</c:v>
                </c:pt>
                <c:pt idx="66">
                  <c:v>2.5148649264790558E-4</c:v>
                </c:pt>
                <c:pt idx="67">
                  <c:v>2.501365339003228E-4</c:v>
                </c:pt>
                <c:pt idx="68">
                  <c:v>2.4880099070564093E-4</c:v>
                </c:pt>
                <c:pt idx="69">
                  <c:v>2.4747963338515595E-4</c:v>
                </c:pt>
                <c:pt idx="70">
                  <c:v>2.4617223711359115E-4</c:v>
                </c:pt>
                <c:pt idx="71">
                  <c:v>2.4487858179157067E-4</c:v>
                </c:pt>
                <c:pt idx="72">
                  <c:v>2.4359845192209407E-4</c:v>
                </c:pt>
                <c:pt idx="73">
                  <c:v>2.4233163649086488E-4</c:v>
                </c:pt>
                <c:pt idx="74">
                  <c:v>2.4107792885033337E-4</c:v>
                </c:pt>
                <c:pt idx="75">
                  <c:v>2.3983712660732097E-4</c:v>
                </c:pt>
                <c:pt idx="76">
                  <c:v>2.3860903151409692E-4</c:v>
                </c:pt>
                <c:pt idx="77">
                  <c:v>2.3739344936278434E-4</c:v>
                </c:pt>
                <c:pt idx="78">
                  <c:v>2.3619018988297745E-4</c:v>
                </c:pt>
                <c:pt idx="79">
                  <c:v>2.3499906664245707E-4</c:v>
                </c:pt>
                <c:pt idx="80">
                  <c:v>2.3381989695089501E-4</c:v>
                </c:pt>
                <c:pt idx="81">
                  <c:v>2.326525017664432E-4</c:v>
                </c:pt>
                <c:pt idx="82">
                  <c:v>2.3149670560510707E-4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9448-8AFC-0E4F2FE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K'!$I$4:$I$84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3.5937499999999999E-4</c:v>
                </c:pt>
                <c:pt idx="2">
                  <c:v>3.4374999999999998E-4</c:v>
                </c:pt>
                <c:pt idx="3">
                  <c:v>3.2031250000000001E-4</c:v>
                </c:pt>
                <c:pt idx="4">
                  <c:v>3.2031250000000001E-4</c:v>
                </c:pt>
                <c:pt idx="5">
                  <c:v>2.8906249999999999E-4</c:v>
                </c:pt>
                <c:pt idx="6">
                  <c:v>2.5781250000000001E-4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2.3437499999999999E-4</c:v>
                </c:pt>
                <c:pt idx="11">
                  <c:v>2.2656250000000001E-4</c:v>
                </c:pt>
                <c:pt idx="12">
                  <c:v>2.2656250000000001E-4</c:v>
                </c:pt>
                <c:pt idx="13">
                  <c:v>2.1875E-4</c:v>
                </c:pt>
                <c:pt idx="14">
                  <c:v>2.109375E-4</c:v>
                </c:pt>
                <c:pt idx="15">
                  <c:v>2.109375E-4</c:v>
                </c:pt>
                <c:pt idx="16">
                  <c:v>2.109375E-4</c:v>
                </c:pt>
                <c:pt idx="17">
                  <c:v>2.109375E-4</c:v>
                </c:pt>
                <c:pt idx="18">
                  <c:v>2.109375E-4</c:v>
                </c:pt>
                <c:pt idx="19">
                  <c:v>2.109375E-4</c:v>
                </c:pt>
                <c:pt idx="20">
                  <c:v>1.9531250000000001E-4</c:v>
                </c:pt>
                <c:pt idx="21">
                  <c:v>1.875E-4</c:v>
                </c:pt>
                <c:pt idx="22">
                  <c:v>1.875E-4</c:v>
                </c:pt>
                <c:pt idx="23">
                  <c:v>1.796875E-4</c:v>
                </c:pt>
                <c:pt idx="24">
                  <c:v>1.796875E-4</c:v>
                </c:pt>
                <c:pt idx="25">
                  <c:v>1.796875E-4</c:v>
                </c:pt>
                <c:pt idx="26">
                  <c:v>1.7187499999999999E-4</c:v>
                </c:pt>
                <c:pt idx="27">
                  <c:v>1.7187499999999999E-4</c:v>
                </c:pt>
                <c:pt idx="28">
                  <c:v>1.6406250000000001E-4</c:v>
                </c:pt>
                <c:pt idx="29">
                  <c:v>1.6406250000000001E-4</c:v>
                </c:pt>
                <c:pt idx="30">
                  <c:v>1.6406250000000001E-4</c:v>
                </c:pt>
                <c:pt idx="31">
                  <c:v>1.6406250000000001E-4</c:v>
                </c:pt>
                <c:pt idx="32">
                  <c:v>1.6406250000000001E-4</c:v>
                </c:pt>
                <c:pt idx="33">
                  <c:v>1.6406250000000001E-4</c:v>
                </c:pt>
                <c:pt idx="34">
                  <c:v>1.6406250000000001E-4</c:v>
                </c:pt>
                <c:pt idx="35">
                  <c:v>1.6406250000000001E-4</c:v>
                </c:pt>
                <c:pt idx="36">
                  <c:v>1.6406250000000001E-4</c:v>
                </c:pt>
                <c:pt idx="37">
                  <c:v>1.6406250000000001E-4</c:v>
                </c:pt>
                <c:pt idx="38">
                  <c:v>1.6406250000000001E-4</c:v>
                </c:pt>
                <c:pt idx="39">
                  <c:v>1.5625E-4</c:v>
                </c:pt>
                <c:pt idx="40">
                  <c:v>1.5625E-4</c:v>
                </c:pt>
                <c:pt idx="41">
                  <c:v>1.5625E-4</c:v>
                </c:pt>
                <c:pt idx="42">
                  <c:v>1.5625E-4</c:v>
                </c:pt>
                <c:pt idx="43">
                  <c:v>1.5625E-4</c:v>
                </c:pt>
                <c:pt idx="44">
                  <c:v>1.5625E-4</c:v>
                </c:pt>
                <c:pt idx="45">
                  <c:v>1.5625E-4</c:v>
                </c:pt>
                <c:pt idx="46">
                  <c:v>1.484375E-4</c:v>
                </c:pt>
                <c:pt idx="47">
                  <c:v>1.484375E-4</c:v>
                </c:pt>
                <c:pt idx="48">
                  <c:v>1.484375E-4</c:v>
                </c:pt>
                <c:pt idx="49">
                  <c:v>1.5625E-4</c:v>
                </c:pt>
                <c:pt idx="50">
                  <c:v>1.4062499999999999E-4</c:v>
                </c:pt>
                <c:pt idx="51">
                  <c:v>1.4062499999999999E-4</c:v>
                </c:pt>
                <c:pt idx="52">
                  <c:v>1.4062499999999999E-4</c:v>
                </c:pt>
                <c:pt idx="53">
                  <c:v>1.4062499999999999E-4</c:v>
                </c:pt>
                <c:pt idx="54">
                  <c:v>1.3281250000000001E-4</c:v>
                </c:pt>
                <c:pt idx="55">
                  <c:v>1.25E-4</c:v>
                </c:pt>
                <c:pt idx="56">
                  <c:v>1.171875E-4</c:v>
                </c:pt>
                <c:pt idx="57">
                  <c:v>1.171875E-4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1.015625E-4</c:v>
                </c:pt>
                <c:pt idx="61">
                  <c:v>1.015625E-4</c:v>
                </c:pt>
                <c:pt idx="62">
                  <c:v>1.015625E-4</c:v>
                </c:pt>
                <c:pt idx="63">
                  <c:v>1.015625E-4</c:v>
                </c:pt>
                <c:pt idx="64">
                  <c:v>1.015625E-4</c:v>
                </c:pt>
                <c:pt idx="65">
                  <c:v>1.015625E-4</c:v>
                </c:pt>
                <c:pt idx="66">
                  <c:v>1.015625E-4</c:v>
                </c:pt>
                <c:pt idx="67">
                  <c:v>1.015625E-4</c:v>
                </c:pt>
                <c:pt idx="68">
                  <c:v>1.015625E-4</c:v>
                </c:pt>
                <c:pt idx="69">
                  <c:v>1.015625E-4</c:v>
                </c:pt>
                <c:pt idx="70">
                  <c:v>1.015625E-4</c:v>
                </c:pt>
                <c:pt idx="71">
                  <c:v>1.015625E-4</c:v>
                </c:pt>
                <c:pt idx="72">
                  <c:v>1.015625E-4</c:v>
                </c:pt>
                <c:pt idx="73">
                  <c:v>1.015625E-4</c:v>
                </c:pt>
                <c:pt idx="74">
                  <c:v>1.015625E-4</c:v>
                </c:pt>
                <c:pt idx="75">
                  <c:v>1.015625E-4</c:v>
                </c:pt>
                <c:pt idx="76">
                  <c:v>1.015625E-4</c:v>
                </c:pt>
                <c:pt idx="77">
                  <c:v>1.015625E-4</c:v>
                </c:pt>
                <c:pt idx="78">
                  <c:v>9.3750000000000002E-5</c:v>
                </c:pt>
                <c:pt idx="79">
                  <c:v>1.015625E-4</c:v>
                </c:pt>
                <c:pt idx="80">
                  <c:v>9.3750000000000002E-5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C4E-AA37-94CA7895C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K'!$K$4:$K$84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3.739655994654536E-4</c:v>
                </c:pt>
                <c:pt idx="2">
                  <c:v>3.5866905803283292E-4</c:v>
                </c:pt>
                <c:pt idx="3">
                  <c:v>3.4457470995639147E-4</c:v>
                </c:pt>
                <c:pt idx="4">
                  <c:v>3.3154618885998174E-4</c:v>
                </c:pt>
                <c:pt idx="5">
                  <c:v>3.1946700125510597E-4</c:v>
                </c:pt>
                <c:pt idx="6">
                  <c:v>3.0823703366241232E-4</c:v>
                </c:pt>
                <c:pt idx="7">
                  <c:v>2.9776977141033516E-4</c:v>
                </c:pt>
                <c:pt idx="8">
                  <c:v>2.8799006549470071E-4</c:v>
                </c:pt>
                <c:pt idx="9">
                  <c:v>2.788323255055108E-4</c:v>
                </c:pt>
                <c:pt idx="10">
                  <c:v>2.7023904670473884E-4</c:v>
                </c:pt>
                <c:pt idx="11">
                  <c:v>2.6215960132340788E-4</c:v>
                </c:pt>
                <c:pt idx="12">
                  <c:v>2.545492403868843E-4</c:v>
                </c:pt>
                <c:pt idx="13">
                  <c:v>2.4736826449455894E-4</c:v>
                </c:pt>
                <c:pt idx="14">
                  <c:v>2.4058133110522944E-4</c:v>
                </c:pt>
                <c:pt idx="15">
                  <c:v>2.3415687281154793E-4</c:v>
                </c:pt>
                <c:pt idx="16">
                  <c:v>2.2806660639626482E-4</c:v>
                </c:pt>
                <c:pt idx="17">
                  <c:v>2.2228511656103585E-4</c:v>
                </c:pt>
                <c:pt idx="18">
                  <c:v>2.1678950140474176E-4</c:v>
                </c:pt>
                <c:pt idx="19">
                  <c:v>2.1155906922260345E-4</c:v>
                </c:pt>
                <c:pt idx="20">
                  <c:v>2.0657507816284519E-4</c:v>
                </c:pt>
                <c:pt idx="21">
                  <c:v>2.0182051183599098E-4</c:v>
                </c:pt>
                <c:pt idx="22">
                  <c:v>1.9727988521467158E-4</c:v>
                </c:pt>
                <c:pt idx="23">
                  <c:v>1.9293907615850392E-4</c:v>
                </c:pt>
                <c:pt idx="24">
                  <c:v>1.887851787021623E-4</c:v>
                </c:pt>
                <c:pt idx="25">
                  <c:v>1.8480637489590203E-4</c:v>
                </c:pt>
                <c:pt idx="26">
                  <c:v>1.8099182251797089E-4</c:v>
                </c:pt>
                <c:pt idx="27">
                  <c:v>1.7733155641202756E-4</c:v>
                </c:pt>
                <c:pt idx="28">
                  <c:v>1.7381640155899407E-4</c:v>
                </c:pt>
                <c:pt idx="29">
                  <c:v>1.704378962867505E-4</c:v>
                </c:pt>
                <c:pt idx="30">
                  <c:v>1.6718822426461217E-4</c:v>
                </c:pt>
                <c:pt idx="31">
                  <c:v>1.6406015413205391E-4</c:v>
                </c:pt>
                <c:pt idx="32">
                  <c:v>1.6104698578019535E-4</c:v>
                </c:pt>
                <c:pt idx="33">
                  <c:v>1.5814250244616798E-4</c:v>
                </c:pt>
                <c:pt idx="34">
                  <c:v>1.5534092789951803E-4</c:v>
                </c:pt>
                <c:pt idx="35">
                  <c:v>1.5263688810018017E-4</c:v>
                </c:pt>
                <c:pt idx="36">
                  <c:v>1.5002537679248442E-4</c:v>
                </c:pt>
                <c:pt idx="37">
                  <c:v>1.4750172457172599E-4</c:v>
                </c:pt>
                <c:pt idx="38">
                  <c:v>1.4506157102116599E-4</c:v>
                </c:pt>
                <c:pt idx="39">
                  <c:v>1.4270083956968705E-4</c:v>
                </c:pt>
                <c:pt idx="40">
                  <c:v>1.4041571476513365E-4</c:v>
                </c:pt>
                <c:pt idx="41">
                  <c:v>1.3820262169682345E-4</c:v>
                </c:pt>
                <c:pt idx="42">
                  <c:v>1.360582073337959E-4</c:v>
                </c:pt>
                <c:pt idx="43">
                  <c:v>1.3397932357389977E-4</c:v>
                </c:pt>
                <c:pt idx="44">
                  <c:v>1.3196301182348996E-4</c:v>
                </c:pt>
                <c:pt idx="45">
                  <c:v>1.3000648894887965E-4</c:v>
                </c:pt>
                <c:pt idx="46">
                  <c:v>1.2810713445926265E-4</c:v>
                </c:pt>
                <c:pt idx="47">
                  <c:v>1.2626247879697869E-4</c:v>
                </c:pt>
                <c:pt idx="48">
                  <c:v>1.2447019262509131E-4</c:v>
                </c:pt>
                <c:pt idx="49">
                  <c:v>1.2272807701456834E-4</c:v>
                </c:pt>
                <c:pt idx="50">
                  <c:v>1.2103405444414354E-4</c:v>
                </c:pt>
                <c:pt idx="51">
                  <c:v>1.1938616053540635E-4</c:v>
                </c:pt>
                <c:pt idx="52">
                  <c:v>1.1778253645398948E-4</c:v>
                </c:pt>
                <c:pt idx="53">
                  <c:v>1.1622142191505416E-4</c:v>
                </c:pt>
                <c:pt idx="54">
                  <c:v>1.1470114873773967E-4</c:v>
                </c:pt>
                <c:pt idx="55">
                  <c:v>1.1322013489896022E-4</c:v>
                </c:pt>
                <c:pt idx="56">
                  <c:v>1.1177687904199167E-4</c:v>
                </c:pt>
                <c:pt idx="57">
                  <c:v>1.1036995539977694E-4</c:v>
                </c:pt>
                <c:pt idx="58">
                  <c:v>1.0899800909686484E-4</c:v>
                </c:pt>
                <c:pt idx="59">
                  <c:v>1.076597517974401E-4</c:v>
                </c:pt>
                <c:pt idx="60">
                  <c:v>1.0635395767006131E-4</c:v>
                </c:pt>
                <c:pt idx="61">
                  <c:v>1.0507945964253912E-4</c:v>
                </c:pt>
                <c:pt idx="62">
                  <c:v>1.0383514592290521E-4</c:v>
                </c:pt>
                <c:pt idx="63">
                  <c:v>1.0261995676467291E-4</c:v>
                </c:pt>
                <c:pt idx="64">
                  <c:v>1.0143288145660863E-4</c:v>
                </c:pt>
                <c:pt idx="65">
                  <c:v>1.0027295551904227E-4</c:v>
                </c:pt>
                <c:pt idx="66">
                  <c:v>9.913925809037069E-5</c:v>
                </c:pt>
                <c:pt idx="67">
                  <c:v>9.803090948887002E-5</c:v>
                </c:pt>
                <c:pt idx="68">
                  <c:v>9.6947068936249252E-5</c:v>
                </c:pt>
                <c:pt idx="69">
                  <c:v>9.5886932430564248E-5</c:v>
                </c:pt>
                <c:pt idx="70">
                  <c:v>9.4849730757183036E-5</c:v>
                </c:pt>
                <c:pt idx="71">
                  <c:v>9.3834727627460938E-5</c:v>
                </c:pt>
                <c:pt idx="72">
                  <c:v>9.2841217935660649E-5</c:v>
                </c:pt>
                <c:pt idx="73">
                  <c:v>9.186852612544514E-5</c:v>
                </c:pt>
                <c:pt idx="74">
                  <c:v>9.0916004657990595E-5</c:v>
                </c:pt>
                <c:pt idx="75">
                  <c:v>8.998303257442018E-5</c:v>
                </c:pt>
                <c:pt idx="76">
                  <c:v>8.9069014145851751E-5</c:v>
                </c:pt>
                <c:pt idx="77">
                  <c:v>8.8173377604892325E-5</c:v>
                </c:pt>
                <c:pt idx="78">
                  <c:v>8.7295573952903769E-5</c:v>
                </c:pt>
                <c:pt idx="79">
                  <c:v>8.6435075837811395E-5</c:v>
                </c:pt>
                <c:pt idx="80">
                  <c:v>8.5591376497635112E-5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FC4E-AA37-94CA789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51856"/>
        <c:axId val="1417474016"/>
      </c:scatterChart>
      <c:valAx>
        <c:axId val="243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4016"/>
        <c:crosses val="autoZero"/>
        <c:crossBetween val="midCat"/>
      </c:valAx>
      <c:valAx>
        <c:axId val="14174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K'!$P$4:$P$86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K'!$O$4:$O$86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K'!$R$4:$R$86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3.5264866270249211E-4</c:v>
                </c:pt>
                <c:pt idx="2">
                  <c:v>3.32811887366118E-4</c:v>
                </c:pt>
                <c:pt idx="3">
                  <c:v>3.1508793371650583E-4</c:v>
                </c:pt>
                <c:pt idx="4">
                  <c:v>2.9915631338187413E-4</c:v>
                </c:pt>
                <c:pt idx="5">
                  <c:v>2.8475823705321167E-4</c:v>
                </c:pt>
                <c:pt idx="6">
                  <c:v>2.7168244871520597E-4</c:v>
                </c:pt>
                <c:pt idx="7">
                  <c:v>2.5975479139034259E-4</c:v>
                </c:pt>
                <c:pt idx="8">
                  <c:v>2.4883040585466754E-4</c:v>
                </c:pt>
                <c:pt idx="9">
                  <c:v>2.3878781847345263E-4</c:v>
                </c:pt>
                <c:pt idx="10">
                  <c:v>2.2952440515785715E-4</c:v>
                </c:pt>
                <c:pt idx="11">
                  <c:v>2.2095287170624493E-4</c:v>
                </c:pt>
                <c:pt idx="12">
                  <c:v>2.1299849439884247E-4</c:v>
                </c:pt>
                <c:pt idx="13">
                  <c:v>2.0559693591759042E-4</c:v>
                </c:pt>
                <c:pt idx="14">
                  <c:v>1.9869250134566153E-4</c:v>
                </c:pt>
                <c:pt idx="15">
                  <c:v>1.9223673415548392E-4</c:v>
                </c:pt>
                <c:pt idx="16">
                  <c:v>1.8618727729208823E-4</c:v>
                </c:pt>
                <c:pt idx="17">
                  <c:v>1.8050694273775549E-4</c:v>
                </c:pt>
                <c:pt idx="18">
                  <c:v>1.7516294635262837E-4</c:v>
                </c:pt>
                <c:pt idx="19">
                  <c:v>1.7012627472463228E-4</c:v>
                </c:pt>
                <c:pt idx="20">
                  <c:v>1.6537115820060966E-4</c:v>
                </c:pt>
                <c:pt idx="21">
                  <c:v>1.6087462988881006E-4</c:v>
                </c:pt>
                <c:pt idx="22">
                  <c:v>1.5661615470263939E-4</c:v>
                </c:pt>
                <c:pt idx="23">
                  <c:v>1.5257731580203363E-4</c:v>
                </c:pt>
                <c:pt idx="24">
                  <c:v>1.4874154833169199E-4</c:v>
                </c:pt>
                <c:pt idx="25">
                  <c:v>1.4509391233703914E-4</c:v>
                </c:pt>
                <c:pt idx="26">
                  <c:v>1.4162089829352153E-4</c:v>
                </c:pt>
                <c:pt idx="27">
                  <c:v>1.3831025991247907E-4</c:v>
                </c:pt>
                <c:pt idx="28">
                  <c:v>1.3515086986208314E-4</c:v>
                </c:pt>
                <c:pt idx="29">
                  <c:v>1.3213259482106429E-4</c:v>
                </c:pt>
                <c:pt idx="30">
                  <c:v>1.2924618690898546E-4</c:v>
                </c:pt>
                <c:pt idx="31">
                  <c:v>1.2648318904240043E-4</c:v>
                </c:pt>
                <c:pt idx="32">
                  <c:v>1.2383585217658186E-4</c:v>
                </c:pt>
                <c:pt idx="33">
                  <c:v>1.2129706272713646E-4</c:v>
                </c:pt>
                <c:pt idx="34">
                  <c:v>1.1886027873995283E-4</c:v>
                </c:pt>
                <c:pt idx="35">
                  <c:v>1.1651947360346969E-4</c:v>
                </c:pt>
                <c:pt idx="36">
                  <c:v>1.1426908628358909E-4</c:v>
                </c:pt>
                <c:pt idx="37">
                  <c:v>1.121039772161222E-4</c:v>
                </c:pt>
                <c:pt idx="38">
                  <c:v>1.1001938912034911E-4</c:v>
                </c:pt>
                <c:pt idx="39">
                  <c:v>1.0801091210482593E-4</c:v>
                </c:pt>
                <c:pt idx="40">
                  <c:v>1.0607445252676771E-4</c:v>
                </c:pt>
                <c:pt idx="41">
                  <c:v>1.0420620514223547E-4</c:v>
                </c:pt>
                <c:pt idx="42">
                  <c:v>1.0240262814843237E-4</c:v>
                </c:pt>
                <c:pt idx="43">
                  <c:v>1.0066042077367824E-4</c:v>
                </c:pt>
                <c:pt idx="44">
                  <c:v>9.8976503116727176E-5</c:v>
                </c:pt>
                <c:pt idx="45">
                  <c:v>9.7347997976362263E-5</c:v>
                </c:pt>
                <c:pt idx="46">
                  <c:v>9.5772214445748977E-5</c:v>
                </c:pt>
                <c:pt idx="47">
                  <c:v>9.4246633074768571E-5</c:v>
                </c:pt>
                <c:pt idx="48">
                  <c:v>9.2768892428235155E-5</c:v>
                </c:pt>
                <c:pt idx="49">
                  <c:v>9.1336776889153968E-5</c:v>
                </c:pt>
                <c:pt idx="50">
                  <c:v>8.9948205574525054E-5</c:v>
                </c:pt>
                <c:pt idx="51">
                  <c:v>8.8601222247068148E-5</c:v>
                </c:pt>
                <c:pt idx="52">
                  <c:v>8.7293986120011785E-5</c:v>
                </c:pt>
                <c:pt idx="53">
                  <c:v>8.6024763464052234E-5</c:v>
                </c:pt>
                <c:pt idx="54">
                  <c:v>8.4791919936009675E-5</c:v>
                </c:pt>
                <c:pt idx="55">
                  <c:v>8.359391355780495E-5</c:v>
                </c:pt>
                <c:pt idx="56">
                  <c:v>8.2429288282334859E-5</c:v>
                </c:pt>
                <c:pt idx="57">
                  <c:v>8.1296668089796446E-5</c:v>
                </c:pt>
                <c:pt idx="58">
                  <c:v>8.0194751564131132E-5</c:v>
                </c:pt>
                <c:pt idx="59">
                  <c:v>7.9122306904644106E-5</c:v>
                </c:pt>
                <c:pt idx="60">
                  <c:v>7.8078167332599688E-5</c:v>
                </c:pt>
                <c:pt idx="61">
                  <c:v>7.7061226856781312E-5</c:v>
                </c:pt>
                <c:pt idx="62">
                  <c:v>7.6070436365709444E-5</c:v>
                </c:pt>
                <c:pt idx="63">
                  <c:v>7.5104800017491413E-5</c:v>
                </c:pt>
                <c:pt idx="64">
                  <c:v>7.4163371901187324E-5</c:v>
                </c:pt>
                <c:pt idx="65">
                  <c:v>7.3245252946163643E-5</c:v>
                </c:pt>
                <c:pt idx="66">
                  <c:v>7.2349588058206589E-5</c:v>
                </c:pt>
                <c:pt idx="67">
                  <c:v>7.1475563463220095E-5</c:v>
                </c:pt>
                <c:pt idx="68">
                  <c:v>7.0622404241163508E-5</c:v>
                </c:pt>
                <c:pt idx="69">
                  <c:v>6.9789372034520899E-5</c:v>
                </c:pt>
                <c:pt idx="70">
                  <c:v>6.8975762917059506E-5</c:v>
                </c:pt>
                <c:pt idx="71">
                  <c:v>6.8180905409947009E-5</c:v>
                </c:pt>
                <c:pt idx="72">
                  <c:v>6.7404158633476479E-5</c:v>
                </c:pt>
                <c:pt idx="73">
                  <c:v>6.6644910583706413E-5</c:v>
                </c:pt>
                <c:pt idx="74">
                  <c:v>6.5902576524276012E-5</c:v>
                </c:pt>
                <c:pt idx="75">
                  <c:v>6.5176597484514651E-5</c:v>
                </c:pt>
                <c:pt idx="76">
                  <c:v>6.4466438855738075E-5</c:v>
                </c:pt>
                <c:pt idx="77">
                  <c:v>6.3771589078323322E-5</c:v>
                </c:pt>
                <c:pt idx="78">
                  <c:v>6.3091558412786222E-5</c:v>
                </c:pt>
                <c:pt idx="79">
                  <c:v>6.2425877788657204E-5</c:v>
                </c:pt>
                <c:pt idx="80">
                  <c:v>6.177409772546949E-5</c:v>
                </c:pt>
                <c:pt idx="81">
                  <c:v>6.1135787320643742E-5</c:v>
                </c:pt>
                <c:pt idx="82">
                  <c:v>6.0510533299479977E-5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8298319904779345"/>
          <c:h val="0.13032031710321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K'!$I$4:$I$86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3.046875E-4</c:v>
                </c:pt>
                <c:pt idx="2">
                  <c:v>2.5000000000000001E-4</c:v>
                </c:pt>
                <c:pt idx="3">
                  <c:v>2.2656250000000001E-4</c:v>
                </c:pt>
                <c:pt idx="4">
                  <c:v>2.1875E-4</c:v>
                </c:pt>
                <c:pt idx="5">
                  <c:v>1.796875E-4</c:v>
                </c:pt>
                <c:pt idx="6">
                  <c:v>1.6406250000000001E-4</c:v>
                </c:pt>
                <c:pt idx="7">
                  <c:v>1.5625E-4</c:v>
                </c:pt>
                <c:pt idx="8">
                  <c:v>1.6406250000000001E-4</c:v>
                </c:pt>
                <c:pt idx="9">
                  <c:v>1.6406250000000001E-4</c:v>
                </c:pt>
                <c:pt idx="10">
                  <c:v>1.484375E-4</c:v>
                </c:pt>
                <c:pt idx="11">
                  <c:v>1.4062499999999999E-4</c:v>
                </c:pt>
                <c:pt idx="12">
                  <c:v>1.4062499999999999E-4</c:v>
                </c:pt>
                <c:pt idx="13">
                  <c:v>1.09375E-4</c:v>
                </c:pt>
                <c:pt idx="14">
                  <c:v>1.25E-4</c:v>
                </c:pt>
                <c:pt idx="15">
                  <c:v>1.09375E-4</c:v>
                </c:pt>
                <c:pt idx="16">
                  <c:v>1.09375E-4</c:v>
                </c:pt>
                <c:pt idx="17">
                  <c:v>9.3750000000000002E-5</c:v>
                </c:pt>
                <c:pt idx="18">
                  <c:v>8.5937499999999995E-5</c:v>
                </c:pt>
                <c:pt idx="19">
                  <c:v>8.5937499999999995E-5</c:v>
                </c:pt>
                <c:pt idx="20">
                  <c:v>8.5937499999999995E-5</c:v>
                </c:pt>
                <c:pt idx="21">
                  <c:v>9.3750000000000002E-5</c:v>
                </c:pt>
                <c:pt idx="22">
                  <c:v>8.5937499999999995E-5</c:v>
                </c:pt>
                <c:pt idx="23">
                  <c:v>8.5937499999999995E-5</c:v>
                </c:pt>
                <c:pt idx="24">
                  <c:v>7.8125000000000002E-5</c:v>
                </c:pt>
                <c:pt idx="25">
                  <c:v>7.8125000000000002E-5</c:v>
                </c:pt>
                <c:pt idx="26">
                  <c:v>7.0312499999999995E-5</c:v>
                </c:pt>
                <c:pt idx="27">
                  <c:v>7.0312499999999995E-5</c:v>
                </c:pt>
                <c:pt idx="28">
                  <c:v>7.0312499999999995E-5</c:v>
                </c:pt>
                <c:pt idx="29">
                  <c:v>7.0312499999999995E-5</c:v>
                </c:pt>
                <c:pt idx="30">
                  <c:v>7.8125000000000002E-5</c:v>
                </c:pt>
                <c:pt idx="31">
                  <c:v>7.0312499999999995E-5</c:v>
                </c:pt>
                <c:pt idx="32">
                  <c:v>6.2500000000000001E-5</c:v>
                </c:pt>
                <c:pt idx="33">
                  <c:v>6.2500000000000001E-5</c:v>
                </c:pt>
                <c:pt idx="34">
                  <c:v>7.8125000000000002E-5</c:v>
                </c:pt>
                <c:pt idx="35">
                  <c:v>6.2500000000000001E-5</c:v>
                </c:pt>
                <c:pt idx="36">
                  <c:v>6.2500000000000001E-5</c:v>
                </c:pt>
                <c:pt idx="37">
                  <c:v>6.2500000000000001E-5</c:v>
                </c:pt>
                <c:pt idx="38">
                  <c:v>6.2500000000000001E-5</c:v>
                </c:pt>
                <c:pt idx="39">
                  <c:v>6.2500000000000001E-5</c:v>
                </c:pt>
                <c:pt idx="40">
                  <c:v>6.2500000000000001E-5</c:v>
                </c:pt>
                <c:pt idx="41">
                  <c:v>6.2500000000000001E-5</c:v>
                </c:pt>
                <c:pt idx="42">
                  <c:v>7.8125000000000002E-5</c:v>
                </c:pt>
                <c:pt idx="43">
                  <c:v>6.2500000000000001E-5</c:v>
                </c:pt>
                <c:pt idx="44">
                  <c:v>7.0312499999999995E-5</c:v>
                </c:pt>
                <c:pt idx="45">
                  <c:v>7.8125000000000002E-5</c:v>
                </c:pt>
                <c:pt idx="46">
                  <c:v>5.4687500000000001E-5</c:v>
                </c:pt>
                <c:pt idx="47">
                  <c:v>7.0312499999999995E-5</c:v>
                </c:pt>
                <c:pt idx="48">
                  <c:v>5.4687500000000001E-5</c:v>
                </c:pt>
                <c:pt idx="49">
                  <c:v>5.4687500000000001E-5</c:v>
                </c:pt>
                <c:pt idx="50">
                  <c:v>6.2500000000000001E-5</c:v>
                </c:pt>
                <c:pt idx="51">
                  <c:v>6.2500000000000001E-5</c:v>
                </c:pt>
                <c:pt idx="52">
                  <c:v>4.6875000000000001E-5</c:v>
                </c:pt>
                <c:pt idx="53">
                  <c:v>4.6875000000000001E-5</c:v>
                </c:pt>
                <c:pt idx="54">
                  <c:v>4.6875000000000001E-5</c:v>
                </c:pt>
                <c:pt idx="55">
                  <c:v>4.6875000000000001E-5</c:v>
                </c:pt>
                <c:pt idx="56">
                  <c:v>5.4687500000000001E-5</c:v>
                </c:pt>
                <c:pt idx="57">
                  <c:v>4.6875000000000001E-5</c:v>
                </c:pt>
                <c:pt idx="58">
                  <c:v>4.6875000000000001E-5</c:v>
                </c:pt>
                <c:pt idx="59">
                  <c:v>4.6875000000000001E-5</c:v>
                </c:pt>
                <c:pt idx="60">
                  <c:v>4.6875000000000001E-5</c:v>
                </c:pt>
                <c:pt idx="61">
                  <c:v>3.9062500000000001E-5</c:v>
                </c:pt>
                <c:pt idx="62">
                  <c:v>3.9062500000000001E-5</c:v>
                </c:pt>
                <c:pt idx="63">
                  <c:v>3.9062500000000001E-5</c:v>
                </c:pt>
                <c:pt idx="64">
                  <c:v>4.6875000000000001E-5</c:v>
                </c:pt>
                <c:pt idx="65">
                  <c:v>3.9062500000000001E-5</c:v>
                </c:pt>
                <c:pt idx="66">
                  <c:v>4.6875000000000001E-5</c:v>
                </c:pt>
                <c:pt idx="67">
                  <c:v>4.6875000000000001E-5</c:v>
                </c:pt>
                <c:pt idx="68">
                  <c:v>3.9062500000000001E-5</c:v>
                </c:pt>
                <c:pt idx="69">
                  <c:v>3.9062500000000001E-5</c:v>
                </c:pt>
                <c:pt idx="70">
                  <c:v>3.9062500000000001E-5</c:v>
                </c:pt>
                <c:pt idx="71">
                  <c:v>3.9062500000000001E-5</c:v>
                </c:pt>
                <c:pt idx="72">
                  <c:v>6.2500000000000001E-5</c:v>
                </c:pt>
                <c:pt idx="73">
                  <c:v>3.1250000000000001E-5</c:v>
                </c:pt>
                <c:pt idx="74">
                  <c:v>3.1250000000000001E-5</c:v>
                </c:pt>
                <c:pt idx="75">
                  <c:v>3.9062500000000001E-5</c:v>
                </c:pt>
                <c:pt idx="76">
                  <c:v>3.1250000000000001E-5</c:v>
                </c:pt>
                <c:pt idx="77">
                  <c:v>3.1250000000000001E-5</c:v>
                </c:pt>
                <c:pt idx="78">
                  <c:v>2.34375E-5</c:v>
                </c:pt>
                <c:pt idx="79">
                  <c:v>2.34375E-5</c:v>
                </c:pt>
                <c:pt idx="80">
                  <c:v>2.34375E-5</c:v>
                </c:pt>
                <c:pt idx="81">
                  <c:v>3.1250000000000001E-5</c:v>
                </c:pt>
                <c:pt idx="82">
                  <c:v>2.34375E-5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B-714D-8581-C6188426DB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K'!$K$4:$K$86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3.467518002439911E-4</c:v>
                </c:pt>
                <c:pt idx="2">
                  <c:v>3.0245510111025171E-4</c:v>
                </c:pt>
                <c:pt idx="3">
                  <c:v>2.6819397330471044E-4</c:v>
                </c:pt>
                <c:pt idx="4">
                  <c:v>2.4090503619094119E-4</c:v>
                </c:pt>
                <c:pt idx="5">
                  <c:v>2.1865656715530608E-4</c:v>
                </c:pt>
                <c:pt idx="6">
                  <c:v>2.001701181163525E-4</c:v>
                </c:pt>
                <c:pt idx="7">
                  <c:v>1.8456588592320207E-4</c:v>
                </c:pt>
                <c:pt idx="8">
                  <c:v>1.7121856760316477E-4</c:v>
                </c:pt>
                <c:pt idx="9">
                  <c:v>1.596715425684351E-4</c:v>
                </c:pt>
                <c:pt idx="10">
                  <c:v>1.4958358633575112E-4</c:v>
                </c:pt>
                <c:pt idx="11">
                  <c:v>1.4069458346557405E-4</c:v>
                </c:pt>
                <c:pt idx="12">
                  <c:v>1.3280277982615282E-4</c:v>
                </c:pt>
                <c:pt idx="13">
                  <c:v>1.2574928400074651E-4</c:v>
                </c:pt>
                <c:pt idx="14">
                  <c:v>1.1940725862065617E-4</c:v>
                </c:pt>
                <c:pt idx="15">
                  <c:v>1.1367422540076536E-4</c:v>
                </c:pt>
                <c:pt idx="16">
                  <c:v>1.0846648534452245E-4</c:v>
                </c:pt>
                <c:pt idx="17">
                  <c:v>1.0371500551899057E-4</c:v>
                </c:pt>
                <c:pt idx="18">
                  <c:v>9.9362341561568066E-5</c:v>
                </c:pt>
                <c:pt idx="19">
                  <c:v>9.5360303903723172E-5</c:v>
                </c:pt>
                <c:pt idx="20">
                  <c:v>9.16681661463229E-5</c:v>
                </c:pt>
                <c:pt idx="21">
                  <c:v>8.8251274127261071E-5</c:v>
                </c:pt>
                <c:pt idx="22">
                  <c:v>8.5079954888932482E-5</c:v>
                </c:pt>
                <c:pt idx="23">
                  <c:v>8.212865272387103E-5</c:v>
                </c:pt>
                <c:pt idx="24">
                  <c:v>7.9375239008003335E-5</c:v>
                </c:pt>
                <c:pt idx="25">
                  <c:v>7.6800456360127148E-5</c:v>
                </c:pt>
                <c:pt idx="26">
                  <c:v>7.4387467584902808E-5</c:v>
                </c:pt>
                <c:pt idx="27">
                  <c:v>7.2121487056054081E-5</c:v>
                </c:pt>
                <c:pt idx="28">
                  <c:v>6.998947748046246E-5</c:v>
                </c:pt>
                <c:pt idx="29">
                  <c:v>6.7979898902375584E-5</c:v>
                </c:pt>
                <c:pt idx="30">
                  <c:v>6.6082499741147222E-5</c:v>
                </c:pt>
                <c:pt idx="31">
                  <c:v>6.4288141873065411E-5</c:v>
                </c:pt>
                <c:pt idx="32">
                  <c:v>6.2588653457464223E-5</c:v>
                </c:pt>
                <c:pt idx="33">
                  <c:v>6.09767045053088E-5</c:v>
                </c:pt>
                <c:pt idx="34">
                  <c:v>5.9445701193126529E-5</c:v>
                </c:pt>
                <c:pt idx="35">
                  <c:v>5.7989695708372425E-5</c:v>
                </c:pt>
                <c:pt idx="36">
                  <c:v>5.660330902700742E-5</c:v>
                </c:pt>
                <c:pt idx="37">
                  <c:v>5.5281664509588165E-5</c:v>
                </c:pt>
                <c:pt idx="38">
                  <c:v>5.4020330587984397E-5</c:v>
                </c:pt>
                <c:pt idx="39">
                  <c:v>5.2815271123198628E-5</c:v>
                </c:pt>
                <c:pt idx="40">
                  <c:v>5.1662802262563681E-5</c:v>
                </c:pt>
                <c:pt idx="41">
                  <c:v>5.0559554824768792E-5</c:v>
                </c:pt>
                <c:pt idx="42">
                  <c:v>4.9502441403672614E-5</c:v>
                </c:pt>
                <c:pt idx="43">
                  <c:v>4.8488627514415214E-5</c:v>
                </c:pt>
                <c:pt idx="44">
                  <c:v>4.7515506213952891E-5</c:v>
                </c:pt>
                <c:pt idx="45">
                  <c:v>4.6580675717520083E-5</c:v>
                </c:pt>
                <c:pt idx="46">
                  <c:v>4.568191960638142E-5</c:v>
                </c:pt>
                <c:pt idx="47">
                  <c:v>4.4817189283513513E-5</c:v>
                </c:pt>
                <c:pt idx="48">
                  <c:v>4.3984588384886614E-5</c:v>
                </c:pt>
                <c:pt idx="49">
                  <c:v>4.3182358896670515E-5</c:v>
                </c:pt>
                <c:pt idx="50">
                  <c:v>4.2408868764467034E-5</c:v>
                </c:pt>
                <c:pt idx="51">
                  <c:v>4.1662600810782868E-5</c:v>
                </c:pt>
                <c:pt idx="52">
                  <c:v>4.0942142802382063E-5</c:v>
                </c:pt>
                <c:pt idx="53">
                  <c:v>4.0246178530692597E-5</c:v>
                </c:pt>
                <c:pt idx="54">
                  <c:v>3.9573479786737441E-5</c:v>
                </c:pt>
                <c:pt idx="55">
                  <c:v>3.8922899127649658E-5</c:v>
                </c:pt>
                <c:pt idx="56">
                  <c:v>3.829336334515005E-5</c:v>
                </c:pt>
                <c:pt idx="57">
                  <c:v>3.7683867557778321E-5</c:v>
                </c:pt>
                <c:pt idx="58">
                  <c:v>3.7093469858470421E-5</c:v>
                </c:pt>
                <c:pt idx="59">
                  <c:v>3.6521286457517129E-5</c:v>
                </c:pt>
                <c:pt idx="60">
                  <c:v>3.5966487268225939E-5</c:v>
                </c:pt>
                <c:pt idx="61">
                  <c:v>3.5428291888914603E-5</c:v>
                </c:pt>
                <c:pt idx="62">
                  <c:v>3.4905965940334038E-5</c:v>
                </c:pt>
                <c:pt idx="63">
                  <c:v>3.4398817722372391E-5</c:v>
                </c:pt>
                <c:pt idx="64">
                  <c:v>3.3906195158033414E-5</c:v>
                </c:pt>
                <c:pt idx="65">
                  <c:v>3.3427482996297583E-5</c:v>
                </c:pt>
                <c:pt idx="66">
                  <c:v>3.2962100248636521E-5</c:v>
                </c:pt>
                <c:pt idx="67">
                  <c:v>3.2509497836722608E-5</c:v>
                </c:pt>
                <c:pt idx="68">
                  <c:v>3.2069156431309422E-5</c:v>
                </c:pt>
                <c:pt idx="69">
                  <c:v>3.1640584464399182E-5</c:v>
                </c:pt>
                <c:pt idx="70">
                  <c:v>3.1223316298700565E-5</c:v>
                </c:pt>
                <c:pt idx="71">
                  <c:v>3.0816910540045521E-5</c:v>
                </c:pt>
                <c:pt idx="72">
                  <c:v>3.0420948479907231E-5</c:v>
                </c:pt>
                <c:pt idx="73">
                  <c:v>3.0035032656466049E-5</c:v>
                </c:pt>
                <c:pt idx="74">
                  <c:v>2.9658785523828041E-5</c:v>
                </c:pt>
                <c:pt idx="75">
                  <c:v>2.9291848220029863E-5</c:v>
                </c:pt>
                <c:pt idx="76">
                  <c:v>2.8933879425379103E-5</c:v>
                </c:pt>
                <c:pt idx="77">
                  <c:v>2.8584554303495715E-5</c:v>
                </c:pt>
                <c:pt idx="78">
                  <c:v>2.8243563518148608E-5</c:v>
                </c:pt>
                <c:pt idx="79">
                  <c:v>2.7910612319632761E-5</c:v>
                </c:pt>
                <c:pt idx="80">
                  <c:v>2.758541969501526E-5</c:v>
                </c:pt>
                <c:pt idx="81">
                  <c:v>2.7267717577101175E-5</c:v>
                </c:pt>
                <c:pt idx="82">
                  <c:v>2.6957250107439262E-5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B-714D-8581-C6188426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summary!$B$14:$B$19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summary!$C$14:$C$19</c:f>
              <c:numCache>
                <c:formatCode>0.00E+00</c:formatCode>
                <c:ptCount val="6"/>
                <c:pt idx="0">
                  <c:v>172072000000</c:v>
                </c:pt>
                <c:pt idx="1">
                  <c:v>429198999999.99994</c:v>
                </c:pt>
                <c:pt idx="2">
                  <c:v>1057138999999.9998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8447373999999.998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summary!$D$4:$D$10</c:f>
              <c:numCache>
                <c:formatCode>0.0000E+00</c:formatCode>
                <c:ptCount val="7"/>
                <c:pt idx="0">
                  <c:v>172072000000</c:v>
                </c:pt>
                <c:pt idx="1">
                  <c:v>429199000000</c:v>
                </c:pt>
                <c:pt idx="2">
                  <c:v>1057138999999.9999</c:v>
                </c:pt>
                <c:pt idx="3">
                  <c:v>2280855000000</c:v>
                </c:pt>
                <c:pt idx="4">
                  <c:v>3380337000000</c:v>
                </c:pt>
                <c:pt idx="5">
                  <c:v>5785700000000</c:v>
                </c:pt>
                <c:pt idx="6">
                  <c:v>8447373999999.999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9-7B47-9552-FAAF53CB7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summary!$Q$4:$Q$10</c:f>
              <c:numCache>
                <c:formatCode>0.000E+00</c:formatCode>
                <c:ptCount val="7"/>
                <c:pt idx="0">
                  <c:v>256000000000</c:v>
                </c:pt>
                <c:pt idx="1">
                  <c:v>379000000000</c:v>
                </c:pt>
                <c:pt idx="2">
                  <c:v>994000000000</c:v>
                </c:pt>
                <c:pt idx="3">
                  <c:v>2101000000000</c:v>
                </c:pt>
                <c:pt idx="4">
                  <c:v>3700000000000</c:v>
                </c:pt>
                <c:pt idx="5">
                  <c:v>5791000000000</c:v>
                </c:pt>
                <c:pt idx="6">
                  <c:v>8374000000000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7B47-9552-FAAF53CB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summary!$B$4:$B$10</c:f>
              <c:numCache>
                <c:formatCode>General</c:formatCode>
                <c:ptCount val="7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</c:numCache>
            </c:numRef>
          </c:xVal>
          <c:yVal>
            <c:numRef>
              <c:f>summary!$C$4:$C$10</c:f>
              <c:numCache>
                <c:formatCode>0.0</c:formatCode>
                <c:ptCount val="7"/>
                <c:pt idx="0">
                  <c:v>172.072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3380.337</c:v>
                </c:pt>
                <c:pt idx="5">
                  <c:v>5785.7000000000007</c:v>
                </c:pt>
                <c:pt idx="6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B-CC4B-B4D3-7CE33B8A3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summary!$G$14:$G$19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summary!$H$14:$H$19</c:f>
              <c:numCache>
                <c:formatCode>0.00E+00</c:formatCode>
                <c:ptCount val="6"/>
                <c:pt idx="0">
                  <c:v>172.07200000000003</c:v>
                </c:pt>
                <c:pt idx="1">
                  <c:v>429.19900000000001</c:v>
                </c:pt>
                <c:pt idx="2">
                  <c:v>1057.1389999999999</c:v>
                </c:pt>
                <c:pt idx="3">
                  <c:v>2280.855</c:v>
                </c:pt>
                <c:pt idx="4">
                  <c:v>3380.3369999999995</c:v>
                </c:pt>
                <c:pt idx="5">
                  <c:v>8447.3739999999998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B-CC4B-B4D3-7CE33B8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17</xdr:col>
      <xdr:colOff>260350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62B0-0126-184A-A16D-E1ED63BCD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50800</xdr:rowOff>
    </xdr:from>
    <xdr:to>
      <xdr:col>17</xdr:col>
      <xdr:colOff>742950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8FB-C548-264F-AE29-A4780A3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8</xdr:row>
      <xdr:rowOff>177800</xdr:rowOff>
    </xdr:from>
    <xdr:to>
      <xdr:col>29</xdr:col>
      <xdr:colOff>12700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E5CB-955D-D04E-8059-019EC0F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29</xdr:row>
      <xdr:rowOff>114300</xdr:rowOff>
    </xdr:from>
    <xdr:to>
      <xdr:col>15</xdr:col>
      <xdr:colOff>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29</xdr:row>
      <xdr:rowOff>139700</xdr:rowOff>
    </xdr:from>
    <xdr:to>
      <xdr:col>20</xdr:col>
      <xdr:colOff>742950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3856A-E9E7-BC4F-AE5A-060CEBAA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12</xdr:row>
      <xdr:rowOff>127000</xdr:rowOff>
    </xdr:from>
    <xdr:to>
      <xdr:col>15</xdr:col>
      <xdr:colOff>260350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F0842-5C3A-1E4F-A2D0-E504B514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723900</xdr:colOff>
      <xdr:row>12</xdr:row>
      <xdr:rowOff>139700</xdr:rowOff>
    </xdr:from>
    <xdr:to>
      <xdr:col>21</xdr:col>
      <xdr:colOff>69850</xdr:colOff>
      <xdr:row>27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81CB6-BD60-5B4B-86B6-3380D7FC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260350</xdr:colOff>
      <xdr:row>35</xdr:row>
      <xdr:rowOff>165100</xdr:rowOff>
    </xdr:from>
    <xdr:to>
      <xdr:col>12</xdr:col>
      <xdr:colOff>400050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25A19-88D8-1C47-A973-1595ED77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4" sqref="M4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172.072</v>
      </c>
      <c r="N2">
        <f>M2/(0.00000001)</f>
        <v>17207200000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  <c r="M4">
        <f>K79/K4</f>
        <v>0.79548181245807792</v>
      </c>
    </row>
    <row r="5" spans="2:14" x14ac:dyDescent="0.2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 x14ac:dyDescent="0.2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 x14ac:dyDescent="0.2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 x14ac:dyDescent="0.2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 x14ac:dyDescent="0.2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 x14ac:dyDescent="0.2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 x14ac:dyDescent="0.2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 x14ac:dyDescent="0.2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 x14ac:dyDescent="0.2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 x14ac:dyDescent="0.2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 x14ac:dyDescent="0.2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 x14ac:dyDescent="0.2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 x14ac:dyDescent="0.2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 x14ac:dyDescent="0.2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 x14ac:dyDescent="0.2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 x14ac:dyDescent="0.2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 x14ac:dyDescent="0.2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 x14ac:dyDescent="0.2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 x14ac:dyDescent="0.2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 x14ac:dyDescent="0.2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 x14ac:dyDescent="0.2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 x14ac:dyDescent="0.2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 x14ac:dyDescent="0.2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 x14ac:dyDescent="0.2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 x14ac:dyDescent="0.2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 x14ac:dyDescent="0.2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 x14ac:dyDescent="0.2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 x14ac:dyDescent="0.2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 x14ac:dyDescent="0.2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 x14ac:dyDescent="0.2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 x14ac:dyDescent="0.2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 x14ac:dyDescent="0.2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 x14ac:dyDescent="0.2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 x14ac:dyDescent="0.2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 x14ac:dyDescent="0.2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 x14ac:dyDescent="0.2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 x14ac:dyDescent="0.2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 x14ac:dyDescent="0.2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 x14ac:dyDescent="0.2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 x14ac:dyDescent="0.2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 x14ac:dyDescent="0.2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 x14ac:dyDescent="0.2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 x14ac:dyDescent="0.2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 x14ac:dyDescent="0.2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 x14ac:dyDescent="0.2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 x14ac:dyDescent="0.2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 x14ac:dyDescent="0.2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 x14ac:dyDescent="0.2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 x14ac:dyDescent="0.2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 x14ac:dyDescent="0.2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 x14ac:dyDescent="0.2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 x14ac:dyDescent="0.2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 x14ac:dyDescent="0.2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 x14ac:dyDescent="0.2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 x14ac:dyDescent="0.2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 x14ac:dyDescent="0.2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 x14ac:dyDescent="0.2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 x14ac:dyDescent="0.2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 x14ac:dyDescent="0.2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 x14ac:dyDescent="0.2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 x14ac:dyDescent="0.2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 x14ac:dyDescent="0.2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 x14ac:dyDescent="0.2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 x14ac:dyDescent="0.2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 x14ac:dyDescent="0.2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 x14ac:dyDescent="0.2">
      <c r="B70">
        <v>90</v>
      </c>
      <c r="C70">
        <v>0</v>
      </c>
      <c r="D70">
        <v>84</v>
      </c>
      <c r="F70">
        <v>66</v>
      </c>
      <c r="G70">
        <f t="shared" ref="G70:G79" si="4">F70*50000*0.001</f>
        <v>3300</v>
      </c>
      <c r="H70">
        <f t="shared" ref="H70:H79" si="5">G70/1000</f>
        <v>3.3</v>
      </c>
      <c r="I70">
        <f t="shared" ref="I70:I79" si="6">D70/2/128000</f>
        <v>3.2812500000000002E-4</v>
      </c>
      <c r="K70">
        <f t="shared" ref="K70:K79" si="7">$I$4/($I$4*$M$2*$H70+1)</f>
        <v>3.2492413199907539E-4</v>
      </c>
    </row>
    <row r="71" spans="2:11" x14ac:dyDescent="0.2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 x14ac:dyDescent="0.2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 x14ac:dyDescent="0.2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 x14ac:dyDescent="0.2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 x14ac:dyDescent="0.2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 x14ac:dyDescent="0.2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 x14ac:dyDescent="0.2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 x14ac:dyDescent="0.2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 x14ac:dyDescent="0.2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948D-A448-2C4A-9792-07C3BCAE752B}">
  <dimension ref="B1:N87"/>
  <sheetViews>
    <sheetView workbookViewId="0">
      <selection activeCell="M10" sqref="M10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429.19900000000001</v>
      </c>
      <c r="N2">
        <f>M2/(0.00000001)</f>
        <v>42919900000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17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3.8737769299887839E-4</v>
      </c>
    </row>
    <row r="6" spans="2:14" x14ac:dyDescent="0.2">
      <c r="B6">
        <v>18</v>
      </c>
      <c r="C6">
        <v>0</v>
      </c>
      <c r="D6">
        <v>98</v>
      </c>
      <c r="F6">
        <v>2</v>
      </c>
      <c r="G6">
        <f t="shared" ref="G6:G40" si="0">F6*50000*0.001</f>
        <v>100</v>
      </c>
      <c r="H6">
        <f t="shared" ref="H6:H40" si="1">G6/1000</f>
        <v>0.1</v>
      </c>
      <c r="I6">
        <f t="shared" ref="I6:I40" si="2">D6/2/128000</f>
        <v>3.8281250000000001E-4</v>
      </c>
      <c r="K6">
        <f t="shared" ref="K6:K69" si="3">$I$4/($I$4*$M$2*$H6+1)</f>
        <v>3.8418393128424738E-4</v>
      </c>
    </row>
    <row r="7" spans="2:14" x14ac:dyDescent="0.2">
      <c r="B7">
        <v>19</v>
      </c>
      <c r="C7">
        <v>0</v>
      </c>
      <c r="D7">
        <v>96</v>
      </c>
      <c r="F7">
        <v>3</v>
      </c>
      <c r="G7">
        <f t="shared" si="0"/>
        <v>150</v>
      </c>
      <c r="H7">
        <f t="shared" si="1"/>
        <v>0.15</v>
      </c>
      <c r="I7">
        <f>D7/2/128000</f>
        <v>3.7500000000000001E-4</v>
      </c>
      <c r="K7">
        <f t="shared" si="3"/>
        <v>3.810424013124472E-4</v>
      </c>
    </row>
    <row r="8" spans="2:14" x14ac:dyDescent="0.2">
      <c r="B8">
        <v>20</v>
      </c>
      <c r="C8">
        <v>0</v>
      </c>
      <c r="D8">
        <v>92</v>
      </c>
      <c r="F8">
        <v>4</v>
      </c>
      <c r="G8">
        <f t="shared" si="0"/>
        <v>200</v>
      </c>
      <c r="H8">
        <f t="shared" si="1"/>
        <v>0.2</v>
      </c>
      <c r="I8">
        <f t="shared" si="2"/>
        <v>3.5937499999999999E-4</v>
      </c>
      <c r="K8">
        <f t="shared" si="3"/>
        <v>3.7795183215552208E-4</v>
      </c>
    </row>
    <row r="9" spans="2:14" x14ac:dyDescent="0.2">
      <c r="B9">
        <v>21</v>
      </c>
      <c r="C9">
        <v>0</v>
      </c>
      <c r="D9">
        <v>92</v>
      </c>
      <c r="F9">
        <v>5</v>
      </c>
      <c r="G9">
        <f t="shared" si="0"/>
        <v>250</v>
      </c>
      <c r="H9">
        <f t="shared" si="1"/>
        <v>0.25</v>
      </c>
      <c r="I9">
        <f t="shared" si="2"/>
        <v>3.5937499999999999E-4</v>
      </c>
      <c r="K9">
        <f t="shared" si="3"/>
        <v>3.7491099378688129E-4</v>
      </c>
    </row>
    <row r="10" spans="2:14" x14ac:dyDescent="0.2">
      <c r="B10">
        <v>22</v>
      </c>
      <c r="C10">
        <v>0</v>
      </c>
      <c r="D10">
        <v>90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3.5156249999999999E-4</v>
      </c>
      <c r="K10">
        <f t="shared" si="3"/>
        <v>3.7191869544905782E-4</v>
      </c>
    </row>
    <row r="11" spans="2:14" x14ac:dyDescent="0.2">
      <c r="B11">
        <v>23</v>
      </c>
      <c r="C11">
        <v>0</v>
      </c>
      <c r="D11">
        <v>88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3.4374999999999998E-4</v>
      </c>
      <c r="K11">
        <f t="shared" si="3"/>
        <v>3.6897378409901204E-4</v>
      </c>
    </row>
    <row r="12" spans="2:14" x14ac:dyDescent="0.2">
      <c r="B12">
        <v>24</v>
      </c>
      <c r="C12">
        <v>0</v>
      </c>
      <c r="D12">
        <v>88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3.4374999999999998E-4</v>
      </c>
      <c r="K12">
        <f t="shared" si="3"/>
        <v>3.6607514292671809E-4</v>
      </c>
    </row>
    <row r="13" spans="2:14" x14ac:dyDescent="0.2">
      <c r="B13">
        <v>25</v>
      </c>
      <c r="C13">
        <v>0</v>
      </c>
      <c r="D13">
        <v>88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3.4374999999999998E-4</v>
      </c>
      <c r="K13">
        <f t="shared" si="3"/>
        <v>3.632216899430325E-4</v>
      </c>
    </row>
    <row r="14" spans="2:14" x14ac:dyDescent="0.2">
      <c r="B14">
        <v>26</v>
      </c>
      <c r="C14">
        <v>0</v>
      </c>
      <c r="D14">
        <v>86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3.3593749999999997E-4</v>
      </c>
      <c r="K14">
        <f t="shared" si="3"/>
        <v>3.6041237663309608E-4</v>
      </c>
    </row>
    <row r="15" spans="2:14" x14ac:dyDescent="0.2">
      <c r="B15">
        <v>27</v>
      </c>
      <c r="C15">
        <v>0</v>
      </c>
      <c r="D15">
        <v>86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3.3593749999999997E-4</v>
      </c>
      <c r="K15">
        <f t="shared" si="3"/>
        <v>3.5764618667174619E-4</v>
      </c>
    </row>
    <row r="16" spans="2:14" x14ac:dyDescent="0.2">
      <c r="B16">
        <v>28</v>
      </c>
      <c r="C16">
        <v>0</v>
      </c>
      <c r="D16">
        <v>84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3.2812500000000002E-4</v>
      </c>
      <c r="K16">
        <f t="shared" si="3"/>
        <v>3.5492213469763513E-4</v>
      </c>
    </row>
    <row r="17" spans="2:11" x14ac:dyDescent="0.2">
      <c r="B17">
        <v>29</v>
      </c>
      <c r="C17">
        <v>0</v>
      </c>
      <c r="D17">
        <v>84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3.2812500000000002E-4</v>
      </c>
      <c r="K17">
        <f t="shared" si="3"/>
        <v>3.5223926514294651E-4</v>
      </c>
    </row>
    <row r="18" spans="2:11" x14ac:dyDescent="0.2">
      <c r="B18">
        <v>30</v>
      </c>
      <c r="C18">
        <v>0</v>
      </c>
      <c r="D18">
        <v>84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3.2812500000000002E-4</v>
      </c>
      <c r="K18">
        <f t="shared" si="3"/>
        <v>3.4959665111579196E-4</v>
      </c>
    </row>
    <row r="19" spans="2:11" x14ac:dyDescent="0.2">
      <c r="B19">
        <v>31</v>
      </c>
      <c r="C19">
        <v>0</v>
      </c>
      <c r="D19">
        <v>84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3.2812500000000002E-4</v>
      </c>
      <c r="K19">
        <f t="shared" si="3"/>
        <v>3.4699339333253931E-4</v>
      </c>
    </row>
    <row r="20" spans="2:11" x14ac:dyDescent="0.2">
      <c r="B20">
        <v>32</v>
      </c>
      <c r="C20">
        <v>0</v>
      </c>
      <c r="D20">
        <v>82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3.2031250000000001E-4</v>
      </c>
      <c r="K20">
        <f t="shared" si="3"/>
        <v>3.4442861909749232E-4</v>
      </c>
    </row>
    <row r="21" spans="2:11" x14ac:dyDescent="0.2">
      <c r="B21">
        <v>33</v>
      </c>
      <c r="C21">
        <v>0</v>
      </c>
      <c r="D21">
        <v>80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3.1250000000000001E-4</v>
      </c>
      <c r="K21">
        <f t="shared" si="3"/>
        <v>3.4190148132748653E-4</v>
      </c>
    </row>
    <row r="22" spans="2:11" x14ac:dyDescent="0.2">
      <c r="B22">
        <v>34</v>
      </c>
      <c r="C22">
        <v>0</v>
      </c>
      <c r="D22">
        <v>80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3.1250000000000001E-4</v>
      </c>
      <c r="K22">
        <f t="shared" si="3"/>
        <v>3.3941115761911358E-4</v>
      </c>
    </row>
    <row r="23" spans="2:11" x14ac:dyDescent="0.2">
      <c r="B23">
        <v>35</v>
      </c>
      <c r="C23">
        <v>0</v>
      </c>
      <c r="D23">
        <v>80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3.1250000000000001E-4</v>
      </c>
      <c r="K23">
        <f t="shared" si="3"/>
        <v>3.3695684935641497E-4</v>
      </c>
    </row>
    <row r="24" spans="2:11" x14ac:dyDescent="0.2">
      <c r="B24">
        <v>36</v>
      </c>
      <c r="C24">
        <v>0</v>
      </c>
      <c r="D24">
        <v>80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3.1250000000000001E-4</v>
      </c>
      <c r="K24">
        <f t="shared" si="3"/>
        <v>3.3453778085701223E-4</v>
      </c>
    </row>
    <row r="25" spans="2:11" x14ac:dyDescent="0.2">
      <c r="B25">
        <v>37</v>
      </c>
      <c r="C25">
        <v>0</v>
      </c>
      <c r="D25">
        <v>80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3.1250000000000001E-4</v>
      </c>
      <c r="K25">
        <f t="shared" si="3"/>
        <v>3.3215319855475496E-4</v>
      </c>
    </row>
    <row r="26" spans="2:11" x14ac:dyDescent="0.2">
      <c r="B26">
        <v>38</v>
      </c>
      <c r="C26">
        <v>0</v>
      </c>
      <c r="D26">
        <v>78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3.046875E-4</v>
      </c>
      <c r="K26">
        <f t="shared" si="3"/>
        <v>3.2980237021707821E-4</v>
      </c>
    </row>
    <row r="27" spans="2:11" x14ac:dyDescent="0.2">
      <c r="B27">
        <v>39</v>
      </c>
      <c r="C27">
        <v>0</v>
      </c>
      <c r="D27">
        <v>78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3.046875E-4</v>
      </c>
      <c r="K27">
        <f t="shared" si="3"/>
        <v>3.2748458419536148E-4</v>
      </c>
    </row>
    <row r="28" spans="2:11" x14ac:dyDescent="0.2">
      <c r="B28">
        <v>40</v>
      </c>
      <c r="C28">
        <v>0</v>
      </c>
      <c r="D28">
        <v>76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2.9687499999999999E-4</v>
      </c>
      <c r="K28">
        <f t="shared" si="3"/>
        <v>3.251991487066765E-4</v>
      </c>
    </row>
    <row r="29" spans="2:11" x14ac:dyDescent="0.2">
      <c r="B29">
        <v>41</v>
      </c>
      <c r="C29">
        <v>0</v>
      </c>
      <c r="D29">
        <v>76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2.9687499999999999E-4</v>
      </c>
      <c r="K29">
        <f t="shared" si="3"/>
        <v>3.2294539114540252E-4</v>
      </c>
    </row>
    <row r="30" spans="2:11" x14ac:dyDescent="0.2">
      <c r="B30">
        <v>42</v>
      </c>
      <c r="C30">
        <v>0</v>
      </c>
      <c r="D30">
        <v>76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2.9687499999999999E-4</v>
      </c>
      <c r="K30">
        <f t="shared" si="3"/>
        <v>3.2072265742326861E-4</v>
      </c>
    </row>
    <row r="31" spans="2:11" x14ac:dyDescent="0.2">
      <c r="B31">
        <v>43</v>
      </c>
      <c r="C31">
        <v>0</v>
      </c>
      <c r="D31">
        <v>76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2.9687499999999999E-4</v>
      </c>
      <c r="K31">
        <f t="shared" si="3"/>
        <v>3.1853031133646353E-4</v>
      </c>
    </row>
    <row r="32" spans="2:11" x14ac:dyDescent="0.2">
      <c r="B32">
        <v>44</v>
      </c>
      <c r="C32">
        <v>0</v>
      </c>
      <c r="D32">
        <v>76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2.9687499999999999E-4</v>
      </c>
      <c r="K32">
        <f t="shared" si="3"/>
        <v>3.1636773395852662E-4</v>
      </c>
    </row>
    <row r="33" spans="2:11" x14ac:dyDescent="0.2">
      <c r="B33">
        <v>45</v>
      </c>
      <c r="C33">
        <v>0</v>
      </c>
      <c r="D33">
        <v>76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2.9687499999999999E-4</v>
      </c>
      <c r="K33">
        <f t="shared" si="3"/>
        <v>3.1423432305780288E-4</v>
      </c>
    </row>
    <row r="34" spans="2:11" x14ac:dyDescent="0.2">
      <c r="B34">
        <v>46</v>
      </c>
      <c r="C34">
        <v>0</v>
      </c>
      <c r="D34">
        <v>76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2.9687499999999999E-4</v>
      </c>
      <c r="K34">
        <f t="shared" si="3"/>
        <v>3.121294925383104E-4</v>
      </c>
    </row>
    <row r="35" spans="2:11" x14ac:dyDescent="0.2">
      <c r="B35">
        <v>47</v>
      </c>
      <c r="C35">
        <v>0</v>
      </c>
      <c r="D35">
        <v>72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2.8124999999999998E-4</v>
      </c>
      <c r="K35">
        <f t="shared" si="3"/>
        <v>3.1005267190292924E-4</v>
      </c>
    </row>
    <row r="36" spans="2:11" x14ac:dyDescent="0.2">
      <c r="B36">
        <v>48</v>
      </c>
      <c r="C36">
        <v>0</v>
      </c>
      <c r="D36">
        <v>74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2.8906249999999999E-4</v>
      </c>
      <c r="K36">
        <f t="shared" si="3"/>
        <v>3.0800330573787984E-4</v>
      </c>
    </row>
    <row r="37" spans="2:11" x14ac:dyDescent="0.2">
      <c r="B37">
        <v>49</v>
      </c>
      <c r="C37">
        <v>0</v>
      </c>
      <c r="D37">
        <v>72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2.8124999999999998E-4</v>
      </c>
      <c r="K37">
        <f t="shared" si="3"/>
        <v>3.0598085321751186E-4</v>
      </c>
    </row>
    <row r="38" spans="2:11" x14ac:dyDescent="0.2">
      <c r="B38">
        <v>50</v>
      </c>
      <c r="C38">
        <v>0</v>
      </c>
      <c r="D38">
        <v>72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2.8124999999999998E-4</v>
      </c>
      <c r="K38">
        <f t="shared" si="3"/>
        <v>3.0398478762847571E-4</v>
      </c>
    </row>
    <row r="39" spans="2:11" x14ac:dyDescent="0.2">
      <c r="B39">
        <v>51</v>
      </c>
      <c r="C39">
        <v>0</v>
      </c>
      <c r="D39">
        <v>72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2.8124999999999998E-4</v>
      </c>
      <c r="K39">
        <f t="shared" si="3"/>
        <v>3.0201459591239855E-4</v>
      </c>
    </row>
    <row r="40" spans="2:11" x14ac:dyDescent="0.2">
      <c r="B40">
        <v>52</v>
      </c>
      <c r="C40">
        <v>0</v>
      </c>
      <c r="D40">
        <v>72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2.8124999999999998E-4</v>
      </c>
      <c r="K40">
        <f t="shared" si="3"/>
        <v>3.0006977822622872E-4</v>
      </c>
    </row>
    <row r="41" spans="2:11" x14ac:dyDescent="0.2">
      <c r="B41">
        <v>53</v>
      </c>
      <c r="C41">
        <v>0</v>
      </c>
      <c r="D41">
        <v>72</v>
      </c>
      <c r="F41">
        <v>37</v>
      </c>
      <c r="G41">
        <f t="shared" ref="G41:G87" si="4">F41*50000*0.001</f>
        <v>1850</v>
      </c>
      <c r="H41">
        <f t="shared" ref="H41:H87" si="5">G41/1000</f>
        <v>1.85</v>
      </c>
      <c r="I41">
        <f t="shared" ref="I41:I87" si="6">D41/2/128000</f>
        <v>2.8124999999999998E-4</v>
      </c>
      <c r="K41">
        <f t="shared" si="3"/>
        <v>2.9814984751945961E-4</v>
      </c>
    </row>
    <row r="42" spans="2:11" x14ac:dyDescent="0.2">
      <c r="B42">
        <v>54</v>
      </c>
      <c r="C42">
        <v>0</v>
      </c>
      <c r="D42">
        <v>72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2.8124999999999998E-4</v>
      </c>
      <c r="K42">
        <f t="shared" si="3"/>
        <v>2.9625432912747975E-4</v>
      </c>
    </row>
    <row r="43" spans="2:11" x14ac:dyDescent="0.2">
      <c r="B43">
        <v>55</v>
      </c>
      <c r="C43">
        <v>0</v>
      </c>
      <c r="D43">
        <v>76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2.9687499999999999E-4</v>
      </c>
      <c r="K43">
        <f t="shared" si="3"/>
        <v>2.9438276038033724E-4</v>
      </c>
    </row>
    <row r="44" spans="2:11" x14ac:dyDescent="0.2">
      <c r="B44">
        <v>56</v>
      </c>
      <c r="C44">
        <v>0</v>
      </c>
      <c r="D44">
        <v>70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2.7343750000000003E-4</v>
      </c>
      <c r="K44">
        <f t="shared" si="3"/>
        <v>2.9253469022624048E-4</v>
      </c>
    </row>
    <row r="45" spans="2:11" x14ac:dyDescent="0.2">
      <c r="B45">
        <v>57</v>
      </c>
      <c r="C45">
        <v>0</v>
      </c>
      <c r="D45">
        <v>70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2.7343750000000003E-4</v>
      </c>
      <c r="K45">
        <f t="shared" si="3"/>
        <v>2.9070967886915213E-4</v>
      </c>
    </row>
    <row r="46" spans="2:11" x14ac:dyDescent="0.2">
      <c r="B46">
        <v>58</v>
      </c>
      <c r="C46">
        <v>0</v>
      </c>
      <c r="D46">
        <v>70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2.7343750000000003E-4</v>
      </c>
      <c r="K46">
        <f t="shared" si="3"/>
        <v>2.8890729741986427E-4</v>
      </c>
    </row>
    <row r="47" spans="2:11" x14ac:dyDescent="0.2">
      <c r="B47">
        <v>59</v>
      </c>
      <c r="C47">
        <v>0</v>
      </c>
      <c r="D47">
        <v>70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2.7343750000000003E-4</v>
      </c>
      <c r="K47">
        <f t="shared" si="3"/>
        <v>2.8712712755997347E-4</v>
      </c>
    </row>
    <row r="48" spans="2:11" x14ac:dyDescent="0.2">
      <c r="B48">
        <v>60</v>
      </c>
      <c r="C48">
        <v>0</v>
      </c>
      <c r="D48">
        <v>70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2.7343750000000003E-4</v>
      </c>
      <c r="K48">
        <f t="shared" si="3"/>
        <v>2.8536876121820271E-4</v>
      </c>
    </row>
    <row r="49" spans="2:11" x14ac:dyDescent="0.2">
      <c r="B49">
        <v>61</v>
      </c>
      <c r="C49">
        <v>0</v>
      </c>
      <c r="D49">
        <v>72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2.8124999999999998E-4</v>
      </c>
      <c r="K49">
        <f t="shared" si="3"/>
        <v>2.8363180025854461E-4</v>
      </c>
    </row>
    <row r="50" spans="2:11" x14ac:dyDescent="0.2">
      <c r="B50">
        <v>62</v>
      </c>
      <c r="C50">
        <v>0</v>
      </c>
      <c r="D50">
        <v>70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2.7343750000000003E-4</v>
      </c>
      <c r="K50">
        <f t="shared" si="3"/>
        <v>2.8191585617972384E-4</v>
      </c>
    </row>
    <row r="51" spans="2:11" x14ac:dyDescent="0.2">
      <c r="B51">
        <v>63</v>
      </c>
      <c r="C51">
        <v>0</v>
      </c>
      <c r="D51">
        <v>70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2.7343750000000003E-4</v>
      </c>
      <c r="K51">
        <f t="shared" si="3"/>
        <v>2.8022054982550459E-4</v>
      </c>
    </row>
    <row r="52" spans="2:11" x14ac:dyDescent="0.2">
      <c r="B52">
        <v>64</v>
      </c>
      <c r="C52">
        <v>0</v>
      </c>
      <c r="D52">
        <v>70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2.7343750000000003E-4</v>
      </c>
      <c r="K52">
        <f t="shared" si="3"/>
        <v>2.7854551110538669E-4</v>
      </c>
    </row>
    <row r="53" spans="2:11" x14ac:dyDescent="0.2">
      <c r="B53">
        <v>65</v>
      </c>
      <c r="C53">
        <v>0</v>
      </c>
      <c r="D53">
        <v>68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2.6562500000000002E-4</v>
      </c>
      <c r="K53">
        <f t="shared" si="3"/>
        <v>2.7689037872526064E-4</v>
      </c>
    </row>
    <row r="54" spans="2:11" x14ac:dyDescent="0.2">
      <c r="B54">
        <v>66</v>
      </c>
      <c r="C54">
        <v>0</v>
      </c>
      <c r="D54">
        <v>68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2.6562500000000002E-4</v>
      </c>
      <c r="K54">
        <f t="shared" si="3"/>
        <v>2.7525479992760799E-4</v>
      </c>
    </row>
    <row r="55" spans="2:11" x14ac:dyDescent="0.2">
      <c r="B55">
        <v>67</v>
      </c>
      <c r="C55">
        <v>0</v>
      </c>
      <c r="D55">
        <v>68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2.6562500000000002E-4</v>
      </c>
      <c r="K55">
        <f t="shared" si="3"/>
        <v>2.7363843024085562E-4</v>
      </c>
    </row>
    <row r="56" spans="2:11" x14ac:dyDescent="0.2">
      <c r="B56">
        <v>68</v>
      </c>
      <c r="C56">
        <v>0</v>
      </c>
      <c r="D56">
        <v>68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2.6562500000000002E-4</v>
      </c>
      <c r="K56">
        <f t="shared" si="3"/>
        <v>2.7204093323750965E-4</v>
      </c>
    </row>
    <row r="57" spans="2:11" x14ac:dyDescent="0.2">
      <c r="B57">
        <v>69</v>
      </c>
      <c r="C57">
        <v>0</v>
      </c>
      <c r="D57">
        <v>68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2.6562500000000002E-4</v>
      </c>
      <c r="K57">
        <f t="shared" si="3"/>
        <v>2.7046198030071235E-4</v>
      </c>
    </row>
    <row r="58" spans="2:11" x14ac:dyDescent="0.2">
      <c r="B58">
        <v>70</v>
      </c>
      <c r="C58">
        <v>0</v>
      </c>
      <c r="D58">
        <v>68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2.6562500000000002E-4</v>
      </c>
      <c r="K58">
        <f t="shared" si="3"/>
        <v>2.6890125039888142E-4</v>
      </c>
    </row>
    <row r="59" spans="2:11" x14ac:dyDescent="0.2">
      <c r="B59">
        <v>71</v>
      </c>
      <c r="C59">
        <v>0</v>
      </c>
      <c r="D59">
        <v>68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2.6562500000000002E-4</v>
      </c>
      <c r="K59">
        <f t="shared" si="3"/>
        <v>2.6735842986810746E-4</v>
      </c>
    </row>
    <row r="60" spans="2:11" x14ac:dyDescent="0.2">
      <c r="B60">
        <v>72</v>
      </c>
      <c r="C60">
        <v>0</v>
      </c>
      <c r="D60">
        <v>68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2.6562500000000002E-4</v>
      </c>
      <c r="K60">
        <f t="shared" si="3"/>
        <v>2.6583321220199967E-4</v>
      </c>
    </row>
    <row r="61" spans="2:11" x14ac:dyDescent="0.2">
      <c r="B61">
        <v>73</v>
      </c>
      <c r="C61">
        <v>0</v>
      </c>
      <c r="D61">
        <v>68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2.6562500000000002E-4</v>
      </c>
      <c r="K61">
        <f t="shared" si="3"/>
        <v>2.6432529784868413E-4</v>
      </c>
    </row>
    <row r="62" spans="2:11" x14ac:dyDescent="0.2">
      <c r="B62">
        <v>74</v>
      </c>
      <c r="C62">
        <v>0</v>
      </c>
      <c r="D62">
        <v>68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2.6562500000000002E-4</v>
      </c>
      <c r="K62">
        <f t="shared" si="3"/>
        <v>2.6283439401467211E-4</v>
      </c>
    </row>
    <row r="63" spans="2:11" x14ac:dyDescent="0.2">
      <c r="B63">
        <v>75</v>
      </c>
      <c r="C63">
        <v>0</v>
      </c>
      <c r="D63">
        <v>68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2.6562500000000002E-4</v>
      </c>
      <c r="K63">
        <f t="shared" si="3"/>
        <v>2.6136021447532832E-4</v>
      </c>
    </row>
    <row r="64" spans="2:11" x14ac:dyDescent="0.2">
      <c r="B64">
        <v>76</v>
      </c>
      <c r="C64">
        <v>0</v>
      </c>
      <c r="D64">
        <v>68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2.6562500000000002E-4</v>
      </c>
      <c r="K64">
        <f t="shared" si="3"/>
        <v>2.5990247939168266E-4</v>
      </c>
    </row>
    <row r="65" spans="2:11" x14ac:dyDescent="0.2">
      <c r="B65">
        <v>77</v>
      </c>
      <c r="C65">
        <v>0</v>
      </c>
      <c r="D65">
        <v>68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2.6562500000000002E-4</v>
      </c>
      <c r="K65">
        <f t="shared" si="3"/>
        <v>2.5846091513333756E-4</v>
      </c>
    </row>
    <row r="66" spans="2:11" x14ac:dyDescent="0.2">
      <c r="B66">
        <v>78</v>
      </c>
      <c r="C66">
        <v>0</v>
      </c>
      <c r="D66">
        <v>68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2.6562500000000002E-4</v>
      </c>
      <c r="K66">
        <f t="shared" si="3"/>
        <v>2.5703525410723701E-4</v>
      </c>
    </row>
    <row r="67" spans="2:11" x14ac:dyDescent="0.2">
      <c r="B67">
        <v>79</v>
      </c>
      <c r="C67">
        <v>0</v>
      </c>
      <c r="D67">
        <v>68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2.6562500000000002E-4</v>
      </c>
      <c r="K67">
        <f t="shared" si="3"/>
        <v>2.5562523459207081E-4</v>
      </c>
    </row>
    <row r="68" spans="2:11" x14ac:dyDescent="0.2">
      <c r="B68">
        <v>80</v>
      </c>
      <c r="C68">
        <v>0</v>
      </c>
      <c r="D68">
        <v>68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2.6562500000000002E-4</v>
      </c>
      <c r="K68">
        <f t="shared" si="3"/>
        <v>2.5423060057810004E-4</v>
      </c>
    </row>
    <row r="69" spans="2:11" x14ac:dyDescent="0.2">
      <c r="B69">
        <v>81</v>
      </c>
      <c r="C69">
        <v>0</v>
      </c>
      <c r="D69">
        <v>68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2.6562500000000002E-4</v>
      </c>
      <c r="K69">
        <f t="shared" si="3"/>
        <v>2.5285110161219756E-4</v>
      </c>
    </row>
    <row r="70" spans="2:11" x14ac:dyDescent="0.2">
      <c r="B70">
        <v>82</v>
      </c>
      <c r="C70">
        <v>0</v>
      </c>
      <c r="D70">
        <v>68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2.6562500000000002E-4</v>
      </c>
      <c r="K70">
        <f t="shared" ref="K70:K87" si="7">$I$4/($I$4*$M$2*$H70+1)</f>
        <v>2.5148649264790558E-4</v>
      </c>
    </row>
    <row r="71" spans="2:11" x14ac:dyDescent="0.2">
      <c r="B71">
        <v>83</v>
      </c>
      <c r="C71">
        <v>0</v>
      </c>
      <c r="D71">
        <v>68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2.6562500000000002E-4</v>
      </c>
      <c r="K71">
        <f t="shared" si="7"/>
        <v>2.501365339003228E-4</v>
      </c>
    </row>
    <row r="72" spans="2:11" x14ac:dyDescent="0.2">
      <c r="B72">
        <v>84</v>
      </c>
      <c r="C72">
        <v>0</v>
      </c>
      <c r="D72">
        <v>68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2.6562500000000002E-4</v>
      </c>
      <c r="K72">
        <f t="shared" si="7"/>
        <v>2.4880099070564093E-4</v>
      </c>
    </row>
    <row r="73" spans="2:11" x14ac:dyDescent="0.2">
      <c r="B73">
        <v>85</v>
      </c>
      <c r="C73">
        <v>0</v>
      </c>
      <c r="D73">
        <v>68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2.6562500000000002E-4</v>
      </c>
      <c r="K73">
        <f t="shared" si="7"/>
        <v>2.4747963338515595E-4</v>
      </c>
    </row>
    <row r="74" spans="2:11" x14ac:dyDescent="0.2">
      <c r="B74">
        <v>86</v>
      </c>
      <c r="C74">
        <v>0</v>
      </c>
      <c r="D74">
        <v>68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2.6562500000000002E-4</v>
      </c>
      <c r="K74">
        <f t="shared" si="7"/>
        <v>2.4617223711359115E-4</v>
      </c>
    </row>
    <row r="75" spans="2:11" x14ac:dyDescent="0.2">
      <c r="B75">
        <v>87</v>
      </c>
      <c r="C75">
        <v>0</v>
      </c>
      <c r="D75">
        <v>68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2.6562500000000002E-4</v>
      </c>
      <c r="K75">
        <f t="shared" si="7"/>
        <v>2.4487858179157067E-4</v>
      </c>
    </row>
    <row r="76" spans="2:11" x14ac:dyDescent="0.2">
      <c r="B76">
        <v>88</v>
      </c>
      <c r="C76">
        <v>0</v>
      </c>
      <c r="D76">
        <v>68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2.6562500000000002E-4</v>
      </c>
      <c r="K76">
        <f t="shared" si="7"/>
        <v>2.4359845192209407E-4</v>
      </c>
    </row>
    <row r="77" spans="2:11" x14ac:dyDescent="0.2">
      <c r="B77">
        <v>89</v>
      </c>
      <c r="C77">
        <v>0</v>
      </c>
      <c r="D77">
        <v>68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2.6562500000000002E-4</v>
      </c>
      <c r="K77">
        <f t="shared" si="7"/>
        <v>2.4233163649086488E-4</v>
      </c>
    </row>
    <row r="78" spans="2:11" x14ac:dyDescent="0.2">
      <c r="B78">
        <v>90</v>
      </c>
      <c r="C78">
        <v>0</v>
      </c>
      <c r="D78">
        <v>68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2.6562500000000002E-4</v>
      </c>
      <c r="K78">
        <f t="shared" si="7"/>
        <v>2.4107792885033337E-4</v>
      </c>
    </row>
    <row r="79" spans="2:11" x14ac:dyDescent="0.2">
      <c r="B79">
        <v>91</v>
      </c>
      <c r="C79">
        <v>0</v>
      </c>
      <c r="D79">
        <v>68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2.6562500000000002E-4</v>
      </c>
      <c r="K79">
        <f t="shared" si="7"/>
        <v>2.3983712660732097E-4</v>
      </c>
    </row>
    <row r="80" spans="2:11" x14ac:dyDescent="0.2">
      <c r="B80">
        <v>92</v>
      </c>
      <c r="C80">
        <v>0</v>
      </c>
      <c r="D80">
        <v>68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2.6562500000000002E-4</v>
      </c>
      <c r="K80">
        <f t="shared" si="7"/>
        <v>2.3860903151409692E-4</v>
      </c>
    </row>
    <row r="81" spans="2:11" x14ac:dyDescent="0.2">
      <c r="B81">
        <v>93</v>
      </c>
      <c r="C81">
        <v>0</v>
      </c>
      <c r="D81">
        <v>68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2.6562500000000002E-4</v>
      </c>
      <c r="K81">
        <f t="shared" si="7"/>
        <v>2.3739344936278434E-4</v>
      </c>
    </row>
    <row r="82" spans="2:11" x14ac:dyDescent="0.2">
      <c r="B82">
        <v>94</v>
      </c>
      <c r="C82">
        <v>0</v>
      </c>
      <c r="D82">
        <v>68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2.6562500000000002E-4</v>
      </c>
      <c r="K82">
        <f t="shared" si="7"/>
        <v>2.3619018988297745E-4</v>
      </c>
    </row>
    <row r="83" spans="2:11" x14ac:dyDescent="0.2">
      <c r="B83">
        <v>95</v>
      </c>
      <c r="C83">
        <v>0</v>
      </c>
      <c r="D83">
        <v>68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2.6562500000000002E-4</v>
      </c>
      <c r="K83">
        <f t="shared" si="7"/>
        <v>2.3499906664245707E-4</v>
      </c>
    </row>
    <row r="84" spans="2:11" x14ac:dyDescent="0.2">
      <c r="B84">
        <v>96</v>
      </c>
      <c r="C84">
        <v>0</v>
      </c>
      <c r="D84">
        <v>68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2.6562500000000002E-4</v>
      </c>
      <c r="K84">
        <f t="shared" si="7"/>
        <v>2.3381989695089501E-4</v>
      </c>
    </row>
    <row r="85" spans="2:11" x14ac:dyDescent="0.2">
      <c r="B85">
        <v>97</v>
      </c>
      <c r="C85">
        <v>0</v>
      </c>
      <c r="D85">
        <v>68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2.6562500000000002E-4</v>
      </c>
      <c r="K85">
        <f t="shared" si="7"/>
        <v>2.326525017664432E-4</v>
      </c>
    </row>
    <row r="86" spans="2:11" x14ac:dyDescent="0.2">
      <c r="B86">
        <v>98</v>
      </c>
      <c r="C86">
        <v>0</v>
      </c>
      <c r="D86">
        <v>68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2.6562500000000002E-4</v>
      </c>
      <c r="K86">
        <f t="shared" si="7"/>
        <v>2.3149670560510707E-4</v>
      </c>
    </row>
    <row r="87" spans="2:11" x14ac:dyDescent="0.2">
      <c r="B87">
        <v>99</v>
      </c>
      <c r="C87">
        <v>0</v>
      </c>
      <c r="D87">
        <v>68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2.6562500000000002E-4</v>
      </c>
      <c r="K87">
        <f t="shared" si="7"/>
        <v>2.3035233645280688E-4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 x14ac:dyDescent="0.2"/>
  <cols>
    <col min="14" max="14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1057.1389999999999</v>
      </c>
      <c r="N2">
        <f>M2/(0.00000001)</f>
        <v>105713899999.99998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 x14ac:dyDescent="0.2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 x14ac:dyDescent="0.2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 x14ac:dyDescent="0.2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 x14ac:dyDescent="0.2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 x14ac:dyDescent="0.2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 x14ac:dyDescent="0.2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 x14ac:dyDescent="0.2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 x14ac:dyDescent="0.2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 x14ac:dyDescent="0.2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 x14ac:dyDescent="0.2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 x14ac:dyDescent="0.2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 x14ac:dyDescent="0.2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 x14ac:dyDescent="0.2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 x14ac:dyDescent="0.2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 x14ac:dyDescent="0.2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 x14ac:dyDescent="0.2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 x14ac:dyDescent="0.2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 x14ac:dyDescent="0.2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 x14ac:dyDescent="0.2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 x14ac:dyDescent="0.2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 x14ac:dyDescent="0.2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 x14ac:dyDescent="0.2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 x14ac:dyDescent="0.2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 x14ac:dyDescent="0.2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 x14ac:dyDescent="0.2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 x14ac:dyDescent="0.2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 x14ac:dyDescent="0.2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 x14ac:dyDescent="0.2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 x14ac:dyDescent="0.2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 x14ac:dyDescent="0.2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 x14ac:dyDescent="0.2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 x14ac:dyDescent="0.2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 x14ac:dyDescent="0.2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 x14ac:dyDescent="0.2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 x14ac:dyDescent="0.2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 x14ac:dyDescent="0.2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 x14ac:dyDescent="0.2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 x14ac:dyDescent="0.2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 x14ac:dyDescent="0.2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 x14ac:dyDescent="0.2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 x14ac:dyDescent="0.2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 x14ac:dyDescent="0.2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 x14ac:dyDescent="0.2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 x14ac:dyDescent="0.2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 x14ac:dyDescent="0.2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 x14ac:dyDescent="0.2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 x14ac:dyDescent="0.2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 x14ac:dyDescent="0.2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 x14ac:dyDescent="0.2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 x14ac:dyDescent="0.2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 x14ac:dyDescent="0.2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 x14ac:dyDescent="0.2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 x14ac:dyDescent="0.2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 x14ac:dyDescent="0.2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 x14ac:dyDescent="0.2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 x14ac:dyDescent="0.2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 x14ac:dyDescent="0.2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 x14ac:dyDescent="0.2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 x14ac:dyDescent="0.2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 x14ac:dyDescent="0.2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 x14ac:dyDescent="0.2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 x14ac:dyDescent="0.2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 x14ac:dyDescent="0.2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 x14ac:dyDescent="0.2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 x14ac:dyDescent="0.2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 x14ac:dyDescent="0.2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 x14ac:dyDescent="0.2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 x14ac:dyDescent="0.2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 x14ac:dyDescent="0.2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 x14ac:dyDescent="0.2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 x14ac:dyDescent="0.2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 x14ac:dyDescent="0.2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 x14ac:dyDescent="0.2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 x14ac:dyDescent="0.2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 x14ac:dyDescent="0.2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 x14ac:dyDescent="0.2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 x14ac:dyDescent="0.2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 x14ac:dyDescent="0.2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 x14ac:dyDescent="0.2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 x14ac:dyDescent="0.2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 x14ac:dyDescent="0.2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DC-4D4E-DA42-9434-F8B0619345C6}">
  <dimension ref="B1:N84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2280.855</v>
      </c>
      <c r="N2">
        <f>M2/(0.00000001)</f>
        <v>228085500000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19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20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3.739655994654536E-4</v>
      </c>
    </row>
    <row r="6" spans="2:14" x14ac:dyDescent="0.2">
      <c r="B6">
        <v>21</v>
      </c>
      <c r="C6">
        <v>0</v>
      </c>
      <c r="D6">
        <v>88</v>
      </c>
      <c r="F6">
        <v>2</v>
      </c>
      <c r="G6">
        <f t="shared" ref="G6:G7" si="0">F6*50000*0.001</f>
        <v>100</v>
      </c>
      <c r="H6">
        <f t="shared" ref="H6:H7" si="1">G6/1000</f>
        <v>0.1</v>
      </c>
      <c r="I6">
        <f t="shared" ref="I6:I7" si="2">D6/2/128000</f>
        <v>3.4374999999999998E-4</v>
      </c>
      <c r="K6">
        <f t="shared" ref="K6:K69" si="3">$I$4/($I$4*$M$2*$H6+1)</f>
        <v>3.5866905803283292E-4</v>
      </c>
    </row>
    <row r="7" spans="2:14" x14ac:dyDescent="0.2">
      <c r="B7">
        <v>22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3.4457470995639147E-4</v>
      </c>
    </row>
    <row r="8" spans="2:14" x14ac:dyDescent="0.2">
      <c r="B8">
        <v>23</v>
      </c>
      <c r="C8">
        <v>0</v>
      </c>
      <c r="D8">
        <v>82</v>
      </c>
      <c r="F8">
        <v>4</v>
      </c>
      <c r="G8">
        <f t="shared" ref="G8:G71" si="4">F8*50000*0.001</f>
        <v>200</v>
      </c>
      <c r="H8">
        <f t="shared" ref="H8:H71" si="5">G8/1000</f>
        <v>0.2</v>
      </c>
      <c r="I8">
        <f t="shared" ref="I8:I71" si="6">D8/2/128000</f>
        <v>3.2031250000000001E-4</v>
      </c>
      <c r="K8">
        <f t="shared" si="3"/>
        <v>3.3154618885998174E-4</v>
      </c>
    </row>
    <row r="9" spans="2:14" x14ac:dyDescent="0.2">
      <c r="B9">
        <v>24</v>
      </c>
      <c r="C9">
        <v>0</v>
      </c>
      <c r="D9">
        <v>74</v>
      </c>
      <c r="F9">
        <v>5</v>
      </c>
      <c r="G9">
        <f t="shared" si="4"/>
        <v>250</v>
      </c>
      <c r="H9">
        <f t="shared" si="5"/>
        <v>0.25</v>
      </c>
      <c r="I9">
        <f t="shared" si="6"/>
        <v>2.8906249999999999E-4</v>
      </c>
      <c r="K9">
        <f t="shared" si="3"/>
        <v>3.1946700125510597E-4</v>
      </c>
    </row>
    <row r="10" spans="2:14" x14ac:dyDescent="0.2">
      <c r="B10">
        <v>25</v>
      </c>
      <c r="C10">
        <v>0</v>
      </c>
      <c r="D10">
        <v>66</v>
      </c>
      <c r="F10">
        <v>6</v>
      </c>
      <c r="G10">
        <f t="shared" si="4"/>
        <v>300</v>
      </c>
      <c r="H10">
        <f t="shared" si="5"/>
        <v>0.3</v>
      </c>
      <c r="I10">
        <f t="shared" si="6"/>
        <v>2.5781250000000001E-4</v>
      </c>
      <c r="K10">
        <f t="shared" si="3"/>
        <v>3.0823703366241232E-4</v>
      </c>
    </row>
    <row r="11" spans="2:14" x14ac:dyDescent="0.2">
      <c r="B11">
        <v>26</v>
      </c>
      <c r="C11">
        <v>0</v>
      </c>
      <c r="D11">
        <v>64</v>
      </c>
      <c r="F11">
        <v>7</v>
      </c>
      <c r="G11">
        <f t="shared" si="4"/>
        <v>350</v>
      </c>
      <c r="H11">
        <f t="shared" si="5"/>
        <v>0.35</v>
      </c>
      <c r="I11">
        <f t="shared" si="6"/>
        <v>2.5000000000000001E-4</v>
      </c>
      <c r="K11">
        <f t="shared" si="3"/>
        <v>2.9776977141033516E-4</v>
      </c>
    </row>
    <row r="12" spans="2:14" x14ac:dyDescent="0.2">
      <c r="B12">
        <v>27</v>
      </c>
      <c r="C12">
        <v>0</v>
      </c>
      <c r="D12">
        <v>62</v>
      </c>
      <c r="F12">
        <v>8</v>
      </c>
      <c r="G12">
        <f t="shared" si="4"/>
        <v>400</v>
      </c>
      <c r="H12">
        <f t="shared" si="5"/>
        <v>0.4</v>
      </c>
      <c r="I12">
        <f t="shared" si="6"/>
        <v>2.421875E-4</v>
      </c>
      <c r="K12">
        <f t="shared" si="3"/>
        <v>2.8799006549470071E-4</v>
      </c>
    </row>
    <row r="13" spans="2:14" x14ac:dyDescent="0.2">
      <c r="B13">
        <v>28</v>
      </c>
      <c r="C13">
        <v>0</v>
      </c>
      <c r="D13">
        <v>62</v>
      </c>
      <c r="F13">
        <v>9</v>
      </c>
      <c r="G13">
        <f t="shared" si="4"/>
        <v>450</v>
      </c>
      <c r="H13">
        <f t="shared" si="5"/>
        <v>0.45</v>
      </c>
      <c r="I13">
        <f t="shared" si="6"/>
        <v>2.421875E-4</v>
      </c>
      <c r="K13">
        <f t="shared" si="3"/>
        <v>2.788323255055108E-4</v>
      </c>
    </row>
    <row r="14" spans="2:14" x14ac:dyDescent="0.2">
      <c r="B14">
        <v>29</v>
      </c>
      <c r="C14">
        <v>0</v>
      </c>
      <c r="D14">
        <v>60</v>
      </c>
      <c r="F14">
        <v>10</v>
      </c>
      <c r="G14">
        <f t="shared" si="4"/>
        <v>500</v>
      </c>
      <c r="H14">
        <f t="shared" si="5"/>
        <v>0.5</v>
      </c>
      <c r="I14">
        <f t="shared" si="6"/>
        <v>2.3437499999999999E-4</v>
      </c>
      <c r="K14">
        <f t="shared" si="3"/>
        <v>2.7023904670473884E-4</v>
      </c>
    </row>
    <row r="15" spans="2:14" x14ac:dyDescent="0.2">
      <c r="B15">
        <v>30</v>
      </c>
      <c r="C15">
        <v>0</v>
      </c>
      <c r="D15">
        <v>58</v>
      </c>
      <c r="F15">
        <v>11</v>
      </c>
      <c r="G15">
        <f t="shared" si="4"/>
        <v>550</v>
      </c>
      <c r="H15">
        <f t="shared" si="5"/>
        <v>0.55000000000000004</v>
      </c>
      <c r="I15">
        <f t="shared" si="6"/>
        <v>2.2656250000000001E-4</v>
      </c>
      <c r="K15">
        <f t="shared" si="3"/>
        <v>2.6215960132340788E-4</v>
      </c>
    </row>
    <row r="16" spans="2:14" x14ac:dyDescent="0.2">
      <c r="B16">
        <v>31</v>
      </c>
      <c r="C16">
        <v>0</v>
      </c>
      <c r="D16">
        <v>58</v>
      </c>
      <c r="F16">
        <v>12</v>
      </c>
      <c r="G16">
        <f t="shared" si="4"/>
        <v>600</v>
      </c>
      <c r="H16">
        <f t="shared" si="5"/>
        <v>0.6</v>
      </c>
      <c r="I16">
        <f t="shared" si="6"/>
        <v>2.2656250000000001E-4</v>
      </c>
      <c r="K16">
        <f t="shared" si="3"/>
        <v>2.545492403868843E-4</v>
      </c>
    </row>
    <row r="17" spans="2:11" x14ac:dyDescent="0.2">
      <c r="B17">
        <v>32</v>
      </c>
      <c r="C17">
        <v>0</v>
      </c>
      <c r="D17">
        <v>56</v>
      </c>
      <c r="F17">
        <v>13</v>
      </c>
      <c r="G17">
        <f t="shared" si="4"/>
        <v>650</v>
      </c>
      <c r="H17">
        <f t="shared" si="5"/>
        <v>0.65</v>
      </c>
      <c r="I17">
        <f t="shared" si="6"/>
        <v>2.1875E-4</v>
      </c>
      <c r="K17">
        <f t="shared" si="3"/>
        <v>2.4736826449455894E-4</v>
      </c>
    </row>
    <row r="18" spans="2:11" x14ac:dyDescent="0.2">
      <c r="B18">
        <v>33</v>
      </c>
      <c r="C18">
        <v>0</v>
      </c>
      <c r="D18">
        <v>54</v>
      </c>
      <c r="F18">
        <v>14</v>
      </c>
      <c r="G18">
        <f t="shared" si="4"/>
        <v>700</v>
      </c>
      <c r="H18">
        <f t="shared" si="5"/>
        <v>0.7</v>
      </c>
      <c r="I18">
        <f t="shared" si="6"/>
        <v>2.109375E-4</v>
      </c>
      <c r="K18">
        <f t="shared" si="3"/>
        <v>2.4058133110522944E-4</v>
      </c>
    </row>
    <row r="19" spans="2:11" x14ac:dyDescent="0.2">
      <c r="B19">
        <v>34</v>
      </c>
      <c r="C19">
        <v>0</v>
      </c>
      <c r="D19">
        <v>54</v>
      </c>
      <c r="F19">
        <v>15</v>
      </c>
      <c r="G19">
        <f t="shared" si="4"/>
        <v>750</v>
      </c>
      <c r="H19">
        <f t="shared" si="5"/>
        <v>0.75</v>
      </c>
      <c r="I19">
        <f t="shared" si="6"/>
        <v>2.109375E-4</v>
      </c>
      <c r="K19">
        <f t="shared" si="3"/>
        <v>2.3415687281154793E-4</v>
      </c>
    </row>
    <row r="20" spans="2:11" x14ac:dyDescent="0.2">
      <c r="B20">
        <v>35</v>
      </c>
      <c r="C20">
        <v>0</v>
      </c>
      <c r="D20">
        <v>54</v>
      </c>
      <c r="F20">
        <v>16</v>
      </c>
      <c r="G20">
        <f t="shared" si="4"/>
        <v>800</v>
      </c>
      <c r="H20">
        <f t="shared" si="5"/>
        <v>0.8</v>
      </c>
      <c r="I20">
        <f t="shared" si="6"/>
        <v>2.109375E-4</v>
      </c>
      <c r="K20">
        <f t="shared" si="3"/>
        <v>2.2806660639626482E-4</v>
      </c>
    </row>
    <row r="21" spans="2:11" x14ac:dyDescent="0.2">
      <c r="B21">
        <v>36</v>
      </c>
      <c r="C21">
        <v>0</v>
      </c>
      <c r="D21">
        <v>54</v>
      </c>
      <c r="F21">
        <v>17</v>
      </c>
      <c r="G21">
        <f t="shared" si="4"/>
        <v>850</v>
      </c>
      <c r="H21">
        <f t="shared" si="5"/>
        <v>0.85</v>
      </c>
      <c r="I21">
        <f t="shared" si="6"/>
        <v>2.109375E-4</v>
      </c>
      <c r="K21">
        <f t="shared" si="3"/>
        <v>2.2228511656103585E-4</v>
      </c>
    </row>
    <row r="22" spans="2:11" x14ac:dyDescent="0.2">
      <c r="B22">
        <v>37</v>
      </c>
      <c r="C22">
        <v>0</v>
      </c>
      <c r="D22">
        <v>54</v>
      </c>
      <c r="F22">
        <v>18</v>
      </c>
      <c r="G22">
        <f t="shared" si="4"/>
        <v>900</v>
      </c>
      <c r="H22">
        <f t="shared" si="5"/>
        <v>0.9</v>
      </c>
      <c r="I22">
        <f t="shared" si="6"/>
        <v>2.109375E-4</v>
      </c>
      <c r="K22">
        <f t="shared" si="3"/>
        <v>2.1678950140474176E-4</v>
      </c>
    </row>
    <row r="23" spans="2:11" x14ac:dyDescent="0.2">
      <c r="B23">
        <v>38</v>
      </c>
      <c r="C23">
        <v>0</v>
      </c>
      <c r="D23">
        <v>54</v>
      </c>
      <c r="F23">
        <v>19</v>
      </c>
      <c r="G23">
        <f t="shared" si="4"/>
        <v>950</v>
      </c>
      <c r="H23">
        <f t="shared" si="5"/>
        <v>0.95</v>
      </c>
      <c r="I23">
        <f t="shared" si="6"/>
        <v>2.109375E-4</v>
      </c>
      <c r="K23">
        <f t="shared" si="3"/>
        <v>2.1155906922260345E-4</v>
      </c>
    </row>
    <row r="24" spans="2:11" x14ac:dyDescent="0.2">
      <c r="B24">
        <v>39</v>
      </c>
      <c r="C24">
        <v>0</v>
      </c>
      <c r="D24">
        <v>50</v>
      </c>
      <c r="F24">
        <v>20</v>
      </c>
      <c r="G24">
        <f t="shared" si="4"/>
        <v>1000</v>
      </c>
      <c r="H24">
        <f t="shared" si="5"/>
        <v>1</v>
      </c>
      <c r="I24">
        <f t="shared" si="6"/>
        <v>1.9531250000000001E-4</v>
      </c>
      <c r="K24">
        <f t="shared" si="3"/>
        <v>2.0657507816284519E-4</v>
      </c>
    </row>
    <row r="25" spans="2:11" x14ac:dyDescent="0.2">
      <c r="B25">
        <v>40</v>
      </c>
      <c r="C25">
        <v>0</v>
      </c>
      <c r="D25">
        <v>48</v>
      </c>
      <c r="F25">
        <v>21</v>
      </c>
      <c r="G25">
        <f t="shared" si="4"/>
        <v>1050</v>
      </c>
      <c r="H25">
        <f t="shared" si="5"/>
        <v>1.05</v>
      </c>
      <c r="I25">
        <f t="shared" si="6"/>
        <v>1.875E-4</v>
      </c>
      <c r="K25">
        <f t="shared" si="3"/>
        <v>2.0182051183599098E-4</v>
      </c>
    </row>
    <row r="26" spans="2:11" x14ac:dyDescent="0.2">
      <c r="B26">
        <v>41</v>
      </c>
      <c r="C26">
        <v>0</v>
      </c>
      <c r="D26">
        <v>48</v>
      </c>
      <c r="F26">
        <v>22</v>
      </c>
      <c r="G26">
        <f t="shared" si="4"/>
        <v>1100</v>
      </c>
      <c r="H26">
        <f t="shared" si="5"/>
        <v>1.1000000000000001</v>
      </c>
      <c r="I26">
        <f t="shared" si="6"/>
        <v>1.875E-4</v>
      </c>
      <c r="K26">
        <f t="shared" si="3"/>
        <v>1.9727988521467158E-4</v>
      </c>
    </row>
    <row r="27" spans="2:11" x14ac:dyDescent="0.2">
      <c r="B27">
        <v>42</v>
      </c>
      <c r="C27">
        <v>0</v>
      </c>
      <c r="D27">
        <v>46</v>
      </c>
      <c r="F27">
        <v>23</v>
      </c>
      <c r="G27">
        <f t="shared" si="4"/>
        <v>1150</v>
      </c>
      <c r="H27">
        <f t="shared" si="5"/>
        <v>1.1499999999999999</v>
      </c>
      <c r="I27">
        <f t="shared" si="6"/>
        <v>1.796875E-4</v>
      </c>
      <c r="K27">
        <f t="shared" si="3"/>
        <v>1.9293907615850392E-4</v>
      </c>
    </row>
    <row r="28" spans="2:11" x14ac:dyDescent="0.2">
      <c r="B28">
        <v>43</v>
      </c>
      <c r="C28">
        <v>0</v>
      </c>
      <c r="D28">
        <v>46</v>
      </c>
      <c r="F28">
        <v>24</v>
      </c>
      <c r="G28">
        <f t="shared" si="4"/>
        <v>1200</v>
      </c>
      <c r="H28">
        <f t="shared" si="5"/>
        <v>1.2</v>
      </c>
      <c r="I28">
        <f t="shared" si="6"/>
        <v>1.796875E-4</v>
      </c>
      <c r="K28">
        <f t="shared" si="3"/>
        <v>1.887851787021623E-4</v>
      </c>
    </row>
    <row r="29" spans="2:11" x14ac:dyDescent="0.2">
      <c r="B29">
        <v>44</v>
      </c>
      <c r="C29">
        <v>0</v>
      </c>
      <c r="D29">
        <v>46</v>
      </c>
      <c r="F29">
        <v>25</v>
      </c>
      <c r="G29">
        <f t="shared" si="4"/>
        <v>1250</v>
      </c>
      <c r="H29">
        <f t="shared" si="5"/>
        <v>1.25</v>
      </c>
      <c r="I29">
        <f t="shared" si="6"/>
        <v>1.796875E-4</v>
      </c>
      <c r="K29">
        <f t="shared" si="3"/>
        <v>1.8480637489590203E-4</v>
      </c>
    </row>
    <row r="30" spans="2:11" x14ac:dyDescent="0.2">
      <c r="B30">
        <v>45</v>
      </c>
      <c r="C30">
        <v>0</v>
      </c>
      <c r="D30">
        <v>44</v>
      </c>
      <c r="F30">
        <v>26</v>
      </c>
      <c r="G30">
        <f t="shared" si="4"/>
        <v>1300</v>
      </c>
      <c r="H30">
        <f t="shared" si="5"/>
        <v>1.3</v>
      </c>
      <c r="I30">
        <f t="shared" si="6"/>
        <v>1.7187499999999999E-4</v>
      </c>
      <c r="K30">
        <f t="shared" si="3"/>
        <v>1.8099182251797089E-4</v>
      </c>
    </row>
    <row r="31" spans="2:11" x14ac:dyDescent="0.2">
      <c r="B31">
        <v>46</v>
      </c>
      <c r="C31">
        <v>0</v>
      </c>
      <c r="D31">
        <v>44</v>
      </c>
      <c r="F31">
        <v>27</v>
      </c>
      <c r="G31">
        <f t="shared" si="4"/>
        <v>1350</v>
      </c>
      <c r="H31">
        <f t="shared" si="5"/>
        <v>1.35</v>
      </c>
      <c r="I31">
        <f t="shared" si="6"/>
        <v>1.7187499999999999E-4</v>
      </c>
      <c r="K31">
        <f t="shared" si="3"/>
        <v>1.7733155641202756E-4</v>
      </c>
    </row>
    <row r="32" spans="2:11" x14ac:dyDescent="0.2">
      <c r="B32">
        <v>47</v>
      </c>
      <c r="C32">
        <v>0</v>
      </c>
      <c r="D32">
        <v>42</v>
      </c>
      <c r="F32">
        <v>28</v>
      </c>
      <c r="G32">
        <f t="shared" si="4"/>
        <v>1400</v>
      </c>
      <c r="H32">
        <f t="shared" si="5"/>
        <v>1.4</v>
      </c>
      <c r="I32">
        <f t="shared" si="6"/>
        <v>1.6406250000000001E-4</v>
      </c>
      <c r="K32">
        <f t="shared" si="3"/>
        <v>1.7381640155899407E-4</v>
      </c>
    </row>
    <row r="33" spans="2:11" x14ac:dyDescent="0.2">
      <c r="B33">
        <v>48</v>
      </c>
      <c r="C33">
        <v>0</v>
      </c>
      <c r="D33">
        <v>42</v>
      </c>
      <c r="F33">
        <v>29</v>
      </c>
      <c r="G33">
        <f t="shared" si="4"/>
        <v>1450</v>
      </c>
      <c r="H33">
        <f t="shared" si="5"/>
        <v>1.45</v>
      </c>
      <c r="I33">
        <f t="shared" si="6"/>
        <v>1.6406250000000001E-4</v>
      </c>
      <c r="K33">
        <f t="shared" si="3"/>
        <v>1.704378962867505E-4</v>
      </c>
    </row>
    <row r="34" spans="2:11" x14ac:dyDescent="0.2">
      <c r="B34">
        <v>49</v>
      </c>
      <c r="C34">
        <v>0</v>
      </c>
      <c r="D34">
        <v>42</v>
      </c>
      <c r="F34">
        <v>30</v>
      </c>
      <c r="G34">
        <f t="shared" si="4"/>
        <v>1500</v>
      </c>
      <c r="H34">
        <f t="shared" si="5"/>
        <v>1.5</v>
      </c>
      <c r="I34">
        <f t="shared" si="6"/>
        <v>1.6406250000000001E-4</v>
      </c>
      <c r="K34">
        <f t="shared" si="3"/>
        <v>1.6718822426461217E-4</v>
      </c>
    </row>
    <row r="35" spans="2:11" x14ac:dyDescent="0.2">
      <c r="B35">
        <v>50</v>
      </c>
      <c r="C35">
        <v>0</v>
      </c>
      <c r="D35">
        <v>42</v>
      </c>
      <c r="F35">
        <v>31</v>
      </c>
      <c r="G35">
        <f t="shared" si="4"/>
        <v>1550</v>
      </c>
      <c r="H35">
        <f t="shared" si="5"/>
        <v>1.55</v>
      </c>
      <c r="I35">
        <f t="shared" si="6"/>
        <v>1.6406250000000001E-4</v>
      </c>
      <c r="K35">
        <f t="shared" si="3"/>
        <v>1.6406015413205391E-4</v>
      </c>
    </row>
    <row r="36" spans="2:11" x14ac:dyDescent="0.2">
      <c r="B36">
        <v>51</v>
      </c>
      <c r="C36">
        <v>0</v>
      </c>
      <c r="D36">
        <v>42</v>
      </c>
      <c r="F36">
        <v>32</v>
      </c>
      <c r="G36">
        <f t="shared" si="4"/>
        <v>1600</v>
      </c>
      <c r="H36">
        <f t="shared" si="5"/>
        <v>1.6</v>
      </c>
      <c r="I36">
        <f t="shared" si="6"/>
        <v>1.6406250000000001E-4</v>
      </c>
      <c r="K36">
        <f t="shared" si="3"/>
        <v>1.6104698578019535E-4</v>
      </c>
    </row>
    <row r="37" spans="2:11" x14ac:dyDescent="0.2">
      <c r="B37">
        <v>52</v>
      </c>
      <c r="C37">
        <v>0</v>
      </c>
      <c r="D37">
        <v>42</v>
      </c>
      <c r="F37">
        <v>33</v>
      </c>
      <c r="G37">
        <f t="shared" si="4"/>
        <v>1650</v>
      </c>
      <c r="H37">
        <f t="shared" si="5"/>
        <v>1.65</v>
      </c>
      <c r="I37">
        <f t="shared" si="6"/>
        <v>1.6406250000000001E-4</v>
      </c>
      <c r="K37">
        <f t="shared" si="3"/>
        <v>1.5814250244616798E-4</v>
      </c>
    </row>
    <row r="38" spans="2:11" x14ac:dyDescent="0.2">
      <c r="B38">
        <v>53</v>
      </c>
      <c r="C38">
        <v>0</v>
      </c>
      <c r="D38">
        <v>42</v>
      </c>
      <c r="F38">
        <v>34</v>
      </c>
      <c r="G38">
        <f t="shared" si="4"/>
        <v>1700</v>
      </c>
      <c r="H38">
        <f t="shared" si="5"/>
        <v>1.7</v>
      </c>
      <c r="I38">
        <f t="shared" si="6"/>
        <v>1.6406250000000001E-4</v>
      </c>
      <c r="K38">
        <f t="shared" si="3"/>
        <v>1.5534092789951803E-4</v>
      </c>
    </row>
    <row r="39" spans="2:11" x14ac:dyDescent="0.2">
      <c r="B39">
        <v>54</v>
      </c>
      <c r="C39">
        <v>0</v>
      </c>
      <c r="D39">
        <v>42</v>
      </c>
      <c r="F39">
        <v>35</v>
      </c>
      <c r="G39">
        <f t="shared" si="4"/>
        <v>1750</v>
      </c>
      <c r="H39">
        <f t="shared" si="5"/>
        <v>1.75</v>
      </c>
      <c r="I39">
        <f t="shared" si="6"/>
        <v>1.6406250000000001E-4</v>
      </c>
      <c r="K39">
        <f t="shared" si="3"/>
        <v>1.5263688810018017E-4</v>
      </c>
    </row>
    <row r="40" spans="2:11" x14ac:dyDescent="0.2">
      <c r="B40">
        <v>55</v>
      </c>
      <c r="C40">
        <v>0</v>
      </c>
      <c r="D40">
        <v>42</v>
      </c>
      <c r="F40">
        <v>36</v>
      </c>
      <c r="G40">
        <f t="shared" si="4"/>
        <v>1800</v>
      </c>
      <c r="H40">
        <f t="shared" si="5"/>
        <v>1.8</v>
      </c>
      <c r="I40">
        <f t="shared" si="6"/>
        <v>1.6406250000000001E-4</v>
      </c>
      <c r="K40">
        <f t="shared" si="3"/>
        <v>1.5002537679248442E-4</v>
      </c>
    </row>
    <row r="41" spans="2:11" x14ac:dyDescent="0.2">
      <c r="B41">
        <v>56</v>
      </c>
      <c r="C41">
        <v>0</v>
      </c>
      <c r="D41">
        <v>42</v>
      </c>
      <c r="F41">
        <v>37</v>
      </c>
      <c r="G41">
        <f t="shared" si="4"/>
        <v>1850</v>
      </c>
      <c r="H41">
        <f t="shared" si="5"/>
        <v>1.85</v>
      </c>
      <c r="I41">
        <f t="shared" si="6"/>
        <v>1.6406250000000001E-4</v>
      </c>
      <c r="K41">
        <f t="shared" si="3"/>
        <v>1.4750172457172599E-4</v>
      </c>
    </row>
    <row r="42" spans="2:11" x14ac:dyDescent="0.2">
      <c r="B42">
        <v>57</v>
      </c>
      <c r="C42">
        <v>0</v>
      </c>
      <c r="D42">
        <v>42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1.6406250000000001E-4</v>
      </c>
      <c r="K42">
        <f t="shared" si="3"/>
        <v>1.4506157102116599E-4</v>
      </c>
    </row>
    <row r="43" spans="2:11" x14ac:dyDescent="0.2">
      <c r="B43">
        <v>58</v>
      </c>
      <c r="C43">
        <v>0</v>
      </c>
      <c r="D43">
        <v>40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1.5625E-4</v>
      </c>
      <c r="K43">
        <f t="shared" si="3"/>
        <v>1.4270083956968705E-4</v>
      </c>
    </row>
    <row r="44" spans="2:11" x14ac:dyDescent="0.2">
      <c r="B44">
        <v>59</v>
      </c>
      <c r="C44">
        <v>0</v>
      </c>
      <c r="D44">
        <v>40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1.5625E-4</v>
      </c>
      <c r="K44">
        <f t="shared" si="3"/>
        <v>1.4041571476513365E-4</v>
      </c>
    </row>
    <row r="45" spans="2:11" x14ac:dyDescent="0.2">
      <c r="B45">
        <v>60</v>
      </c>
      <c r="C45">
        <v>0</v>
      </c>
      <c r="D45">
        <v>40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1.5625E-4</v>
      </c>
      <c r="K45">
        <f t="shared" si="3"/>
        <v>1.3820262169682345E-4</v>
      </c>
    </row>
    <row r="46" spans="2:11" x14ac:dyDescent="0.2">
      <c r="B46">
        <v>61</v>
      </c>
      <c r="C46">
        <v>0</v>
      </c>
      <c r="D46">
        <v>40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1.5625E-4</v>
      </c>
      <c r="K46">
        <f t="shared" si="3"/>
        <v>1.360582073337959E-4</v>
      </c>
    </row>
    <row r="47" spans="2:11" x14ac:dyDescent="0.2">
      <c r="B47">
        <v>62</v>
      </c>
      <c r="C47">
        <v>0</v>
      </c>
      <c r="D47">
        <v>40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1.5625E-4</v>
      </c>
      <c r="K47">
        <f t="shared" si="3"/>
        <v>1.3397932357389977E-4</v>
      </c>
    </row>
    <row r="48" spans="2:11" x14ac:dyDescent="0.2">
      <c r="B48">
        <v>63</v>
      </c>
      <c r="C48">
        <v>0</v>
      </c>
      <c r="D48">
        <v>40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1.5625E-4</v>
      </c>
      <c r="K48">
        <f t="shared" si="3"/>
        <v>1.3196301182348996E-4</v>
      </c>
    </row>
    <row r="49" spans="2:11" x14ac:dyDescent="0.2">
      <c r="B49">
        <v>64</v>
      </c>
      <c r="C49">
        <v>0</v>
      </c>
      <c r="D49">
        <v>40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1.5625E-4</v>
      </c>
      <c r="K49">
        <f t="shared" si="3"/>
        <v>1.3000648894887965E-4</v>
      </c>
    </row>
    <row r="50" spans="2:11" x14ac:dyDescent="0.2">
      <c r="B50">
        <v>65</v>
      </c>
      <c r="C50">
        <v>0</v>
      </c>
      <c r="D50">
        <v>38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1.484375E-4</v>
      </c>
      <c r="K50">
        <f t="shared" si="3"/>
        <v>1.2810713445926265E-4</v>
      </c>
    </row>
    <row r="51" spans="2:11" x14ac:dyDescent="0.2">
      <c r="B51">
        <v>66</v>
      </c>
      <c r="C51">
        <v>0</v>
      </c>
      <c r="D51">
        <v>38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1.484375E-4</v>
      </c>
      <c r="K51">
        <f t="shared" si="3"/>
        <v>1.2626247879697869E-4</v>
      </c>
    </row>
    <row r="52" spans="2:11" x14ac:dyDescent="0.2">
      <c r="B52">
        <v>67</v>
      </c>
      <c r="C52">
        <v>0</v>
      </c>
      <c r="D52">
        <v>38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1.484375E-4</v>
      </c>
      <c r="K52">
        <f t="shared" si="3"/>
        <v>1.2447019262509131E-4</v>
      </c>
    </row>
    <row r="53" spans="2:11" x14ac:dyDescent="0.2">
      <c r="B53">
        <v>68</v>
      </c>
      <c r="C53">
        <v>0</v>
      </c>
      <c r="D53">
        <v>40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1.5625E-4</v>
      </c>
      <c r="K53">
        <f t="shared" si="3"/>
        <v>1.2272807701456834E-4</v>
      </c>
    </row>
    <row r="54" spans="2:11" x14ac:dyDescent="0.2">
      <c r="B54">
        <v>69</v>
      </c>
      <c r="C54">
        <v>0</v>
      </c>
      <c r="D54">
        <v>36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1.4062499999999999E-4</v>
      </c>
      <c r="K54">
        <f t="shared" si="3"/>
        <v>1.2103405444414354E-4</v>
      </c>
    </row>
    <row r="55" spans="2:11" x14ac:dyDescent="0.2">
      <c r="B55">
        <v>70</v>
      </c>
      <c r="C55">
        <v>0</v>
      </c>
      <c r="D55">
        <v>36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1.4062499999999999E-4</v>
      </c>
      <c r="K55">
        <f t="shared" si="3"/>
        <v>1.1938616053540635E-4</v>
      </c>
    </row>
    <row r="56" spans="2:11" x14ac:dyDescent="0.2">
      <c r="B56">
        <v>71</v>
      </c>
      <c r="C56">
        <v>0</v>
      </c>
      <c r="D56">
        <v>36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1.4062499999999999E-4</v>
      </c>
      <c r="K56">
        <f t="shared" si="3"/>
        <v>1.1778253645398948E-4</v>
      </c>
    </row>
    <row r="57" spans="2:11" x14ac:dyDescent="0.2">
      <c r="B57">
        <v>72</v>
      </c>
      <c r="C57">
        <v>0</v>
      </c>
      <c r="D57">
        <v>36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1.4062499999999999E-4</v>
      </c>
      <c r="K57">
        <f t="shared" si="3"/>
        <v>1.1622142191505416E-4</v>
      </c>
    </row>
    <row r="58" spans="2:11" x14ac:dyDescent="0.2">
      <c r="B58">
        <v>73</v>
      </c>
      <c r="C58">
        <v>0</v>
      </c>
      <c r="D58">
        <v>34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1.3281250000000001E-4</v>
      </c>
      <c r="K58">
        <f t="shared" si="3"/>
        <v>1.1470114873773967E-4</v>
      </c>
    </row>
    <row r="59" spans="2:11" x14ac:dyDescent="0.2">
      <c r="B59">
        <v>74</v>
      </c>
      <c r="C59">
        <v>0</v>
      </c>
      <c r="D59">
        <v>32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1.25E-4</v>
      </c>
      <c r="K59">
        <f t="shared" si="3"/>
        <v>1.1322013489896022E-4</v>
      </c>
    </row>
    <row r="60" spans="2:11" x14ac:dyDescent="0.2">
      <c r="B60">
        <v>75</v>
      </c>
      <c r="C60">
        <v>0</v>
      </c>
      <c r="D60">
        <v>30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1.171875E-4</v>
      </c>
      <c r="K60">
        <f t="shared" si="3"/>
        <v>1.1177687904199167E-4</v>
      </c>
    </row>
    <row r="61" spans="2:11" x14ac:dyDescent="0.2">
      <c r="B61">
        <v>76</v>
      </c>
      <c r="C61">
        <v>0</v>
      </c>
      <c r="D61">
        <v>30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1.171875E-4</v>
      </c>
      <c r="K61">
        <f t="shared" si="3"/>
        <v>1.1036995539977694E-4</v>
      </c>
    </row>
    <row r="62" spans="2:11" x14ac:dyDescent="0.2">
      <c r="B62">
        <v>77</v>
      </c>
      <c r="C62">
        <v>0</v>
      </c>
      <c r="D62">
        <v>26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1.015625E-4</v>
      </c>
      <c r="K62">
        <f t="shared" si="3"/>
        <v>1.0899800909686484E-4</v>
      </c>
    </row>
    <row r="63" spans="2:11" x14ac:dyDescent="0.2">
      <c r="B63">
        <v>78</v>
      </c>
      <c r="C63">
        <v>0</v>
      </c>
      <c r="D63">
        <v>26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1.015625E-4</v>
      </c>
      <c r="K63">
        <f t="shared" si="3"/>
        <v>1.076597517974401E-4</v>
      </c>
    </row>
    <row r="64" spans="2:11" x14ac:dyDescent="0.2">
      <c r="B64">
        <v>79</v>
      </c>
      <c r="C64">
        <v>0</v>
      </c>
      <c r="D64">
        <v>26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1.015625E-4</v>
      </c>
      <c r="K64">
        <f t="shared" si="3"/>
        <v>1.0635395767006131E-4</v>
      </c>
    </row>
    <row r="65" spans="2:11" x14ac:dyDescent="0.2">
      <c r="B65">
        <v>80</v>
      </c>
      <c r="C65">
        <v>0</v>
      </c>
      <c r="D65">
        <v>26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1.015625E-4</v>
      </c>
      <c r="K65">
        <f t="shared" si="3"/>
        <v>1.0507945964253912E-4</v>
      </c>
    </row>
    <row r="66" spans="2:11" x14ac:dyDescent="0.2">
      <c r="B66">
        <v>81</v>
      </c>
      <c r="C66">
        <v>0</v>
      </c>
      <c r="D66">
        <v>26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1.015625E-4</v>
      </c>
      <c r="K66">
        <f t="shared" si="3"/>
        <v>1.0383514592290521E-4</v>
      </c>
    </row>
    <row r="67" spans="2:11" x14ac:dyDescent="0.2">
      <c r="B67">
        <v>82</v>
      </c>
      <c r="C67">
        <v>0</v>
      </c>
      <c r="D67">
        <v>26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1.015625E-4</v>
      </c>
      <c r="K67">
        <f t="shared" si="3"/>
        <v>1.0261995676467291E-4</v>
      </c>
    </row>
    <row r="68" spans="2:11" x14ac:dyDescent="0.2">
      <c r="B68">
        <v>83</v>
      </c>
      <c r="C68">
        <v>0</v>
      </c>
      <c r="D68">
        <v>26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1.015625E-4</v>
      </c>
      <c r="K68">
        <f t="shared" si="3"/>
        <v>1.0143288145660863E-4</v>
      </c>
    </row>
    <row r="69" spans="2:11" x14ac:dyDescent="0.2">
      <c r="B69">
        <v>84</v>
      </c>
      <c r="C69">
        <v>0</v>
      </c>
      <c r="D69">
        <v>26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1.015625E-4</v>
      </c>
      <c r="K69">
        <f t="shared" si="3"/>
        <v>1.0027295551904227E-4</v>
      </c>
    </row>
    <row r="70" spans="2:11" x14ac:dyDescent="0.2">
      <c r="B70">
        <v>85</v>
      </c>
      <c r="C70">
        <v>0</v>
      </c>
      <c r="D70">
        <v>26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1.015625E-4</v>
      </c>
      <c r="K70">
        <f t="shared" ref="K70:K84" si="7">$I$4/($I$4*$M$2*$H70+1)</f>
        <v>9.913925809037069E-5</v>
      </c>
    </row>
    <row r="71" spans="2:11" x14ac:dyDescent="0.2">
      <c r="B71">
        <v>86</v>
      </c>
      <c r="C71">
        <v>0</v>
      </c>
      <c r="D71">
        <v>26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1.015625E-4</v>
      </c>
      <c r="K71">
        <f t="shared" si="7"/>
        <v>9.803090948887002E-5</v>
      </c>
    </row>
    <row r="72" spans="2:11" x14ac:dyDescent="0.2">
      <c r="B72">
        <v>87</v>
      </c>
      <c r="C72">
        <v>0</v>
      </c>
      <c r="D72">
        <v>26</v>
      </c>
      <c r="F72">
        <v>68</v>
      </c>
      <c r="G72">
        <f t="shared" ref="G72:G84" si="8">F72*50000*0.001</f>
        <v>3400</v>
      </c>
      <c r="H72">
        <f t="shared" ref="H72:H84" si="9">G72/1000</f>
        <v>3.4</v>
      </c>
      <c r="I72">
        <f t="shared" ref="I72:I84" si="10">D72/2/128000</f>
        <v>1.015625E-4</v>
      </c>
      <c r="K72">
        <f t="shared" si="7"/>
        <v>9.6947068936249252E-5</v>
      </c>
    </row>
    <row r="73" spans="2:11" x14ac:dyDescent="0.2">
      <c r="B73">
        <v>88</v>
      </c>
      <c r="C73">
        <v>0</v>
      </c>
      <c r="D73">
        <v>26</v>
      </c>
      <c r="F73">
        <v>69</v>
      </c>
      <c r="G73">
        <f t="shared" si="8"/>
        <v>3450</v>
      </c>
      <c r="H73">
        <f t="shared" si="9"/>
        <v>3.45</v>
      </c>
      <c r="I73">
        <f t="shared" si="10"/>
        <v>1.015625E-4</v>
      </c>
      <c r="K73">
        <f t="shared" si="7"/>
        <v>9.5886932430564248E-5</v>
      </c>
    </row>
    <row r="74" spans="2:11" x14ac:dyDescent="0.2">
      <c r="B74">
        <v>89</v>
      </c>
      <c r="C74">
        <v>0</v>
      </c>
      <c r="D74">
        <v>26</v>
      </c>
      <c r="F74">
        <v>70</v>
      </c>
      <c r="G74">
        <f t="shared" si="8"/>
        <v>3500</v>
      </c>
      <c r="H74">
        <f t="shared" si="9"/>
        <v>3.5</v>
      </c>
      <c r="I74">
        <f t="shared" si="10"/>
        <v>1.015625E-4</v>
      </c>
      <c r="K74">
        <f t="shared" si="7"/>
        <v>9.4849730757183036E-5</v>
      </c>
    </row>
    <row r="75" spans="2:11" x14ac:dyDescent="0.2">
      <c r="B75">
        <v>90</v>
      </c>
      <c r="C75">
        <v>0</v>
      </c>
      <c r="D75">
        <v>26</v>
      </c>
      <c r="F75">
        <v>71</v>
      </c>
      <c r="G75">
        <f t="shared" si="8"/>
        <v>3550</v>
      </c>
      <c r="H75">
        <f t="shared" si="9"/>
        <v>3.55</v>
      </c>
      <c r="I75">
        <f t="shared" si="10"/>
        <v>1.015625E-4</v>
      </c>
      <c r="K75">
        <f t="shared" si="7"/>
        <v>9.3834727627460938E-5</v>
      </c>
    </row>
    <row r="76" spans="2:11" x14ac:dyDescent="0.2">
      <c r="B76">
        <v>91</v>
      </c>
      <c r="C76">
        <v>0</v>
      </c>
      <c r="D76">
        <v>26</v>
      </c>
      <c r="F76">
        <v>72</v>
      </c>
      <c r="G76">
        <f t="shared" si="8"/>
        <v>3600</v>
      </c>
      <c r="H76">
        <f t="shared" si="9"/>
        <v>3.6</v>
      </c>
      <c r="I76">
        <f t="shared" si="10"/>
        <v>1.015625E-4</v>
      </c>
      <c r="K76">
        <f t="shared" si="7"/>
        <v>9.2841217935660649E-5</v>
      </c>
    </row>
    <row r="77" spans="2:11" x14ac:dyDescent="0.2">
      <c r="B77">
        <v>92</v>
      </c>
      <c r="C77">
        <v>0</v>
      </c>
      <c r="D77">
        <v>26</v>
      </c>
      <c r="F77">
        <v>73</v>
      </c>
      <c r="G77">
        <f t="shared" si="8"/>
        <v>3650</v>
      </c>
      <c r="H77">
        <f t="shared" si="9"/>
        <v>3.65</v>
      </c>
      <c r="I77">
        <f t="shared" si="10"/>
        <v>1.015625E-4</v>
      </c>
      <c r="K77">
        <f t="shared" si="7"/>
        <v>9.186852612544514E-5</v>
      </c>
    </row>
    <row r="78" spans="2:11" x14ac:dyDescent="0.2">
      <c r="B78">
        <v>93</v>
      </c>
      <c r="C78">
        <v>0</v>
      </c>
      <c r="D78">
        <v>26</v>
      </c>
      <c r="F78">
        <v>74</v>
      </c>
      <c r="G78">
        <f t="shared" si="8"/>
        <v>3700</v>
      </c>
      <c r="H78">
        <f t="shared" si="9"/>
        <v>3.7</v>
      </c>
      <c r="I78">
        <f t="shared" si="10"/>
        <v>1.015625E-4</v>
      </c>
      <c r="K78">
        <f t="shared" si="7"/>
        <v>9.0916004657990595E-5</v>
      </c>
    </row>
    <row r="79" spans="2:11" x14ac:dyDescent="0.2">
      <c r="B79">
        <v>94</v>
      </c>
      <c r="C79">
        <v>0</v>
      </c>
      <c r="D79">
        <v>26</v>
      </c>
      <c r="F79">
        <v>75</v>
      </c>
      <c r="G79">
        <f t="shared" si="8"/>
        <v>3750</v>
      </c>
      <c r="H79">
        <f t="shared" si="9"/>
        <v>3.75</v>
      </c>
      <c r="I79">
        <f t="shared" si="10"/>
        <v>1.015625E-4</v>
      </c>
      <c r="K79">
        <f t="shared" si="7"/>
        <v>8.998303257442018E-5</v>
      </c>
    </row>
    <row r="80" spans="2:11" x14ac:dyDescent="0.2">
      <c r="B80">
        <v>95</v>
      </c>
      <c r="C80">
        <v>0</v>
      </c>
      <c r="D80">
        <v>26</v>
      </c>
      <c r="F80">
        <v>76</v>
      </c>
      <c r="G80">
        <f t="shared" si="8"/>
        <v>3800</v>
      </c>
      <c r="H80">
        <f t="shared" si="9"/>
        <v>3.8</v>
      </c>
      <c r="I80">
        <f t="shared" si="10"/>
        <v>1.015625E-4</v>
      </c>
      <c r="K80">
        <f t="shared" si="7"/>
        <v>8.9069014145851751E-5</v>
      </c>
    </row>
    <row r="81" spans="2:11" x14ac:dyDescent="0.2">
      <c r="B81">
        <v>96</v>
      </c>
      <c r="C81">
        <v>0</v>
      </c>
      <c r="D81">
        <v>26</v>
      </c>
      <c r="F81">
        <v>77</v>
      </c>
      <c r="G81">
        <f t="shared" si="8"/>
        <v>3850</v>
      </c>
      <c r="H81">
        <f t="shared" si="9"/>
        <v>3.85</v>
      </c>
      <c r="I81">
        <f t="shared" si="10"/>
        <v>1.015625E-4</v>
      </c>
      <c r="K81">
        <f t="shared" si="7"/>
        <v>8.8173377604892325E-5</v>
      </c>
    </row>
    <row r="82" spans="2:11" x14ac:dyDescent="0.2">
      <c r="B82">
        <v>97</v>
      </c>
      <c r="C82">
        <v>0</v>
      </c>
      <c r="D82">
        <v>24</v>
      </c>
      <c r="F82">
        <v>78</v>
      </c>
      <c r="G82">
        <f t="shared" si="8"/>
        <v>3900</v>
      </c>
      <c r="H82">
        <f t="shared" si="9"/>
        <v>3.9</v>
      </c>
      <c r="I82">
        <f t="shared" si="10"/>
        <v>9.3750000000000002E-5</v>
      </c>
      <c r="K82">
        <f t="shared" si="7"/>
        <v>8.7295573952903769E-5</v>
      </c>
    </row>
    <row r="83" spans="2:11" x14ac:dyDescent="0.2">
      <c r="B83">
        <v>98</v>
      </c>
      <c r="C83">
        <v>0</v>
      </c>
      <c r="D83">
        <v>26</v>
      </c>
      <c r="F83">
        <v>79</v>
      </c>
      <c r="G83">
        <f t="shared" si="8"/>
        <v>3950</v>
      </c>
      <c r="H83">
        <f t="shared" si="9"/>
        <v>3.95</v>
      </c>
      <c r="I83">
        <f t="shared" si="10"/>
        <v>1.015625E-4</v>
      </c>
      <c r="K83">
        <f t="shared" si="7"/>
        <v>8.6435075837811395E-5</v>
      </c>
    </row>
    <row r="84" spans="2:11" x14ac:dyDescent="0.2">
      <c r="B84">
        <v>99</v>
      </c>
      <c r="C84">
        <v>0</v>
      </c>
      <c r="D84">
        <v>24</v>
      </c>
      <c r="F84">
        <v>80</v>
      </c>
      <c r="G84">
        <f t="shared" si="8"/>
        <v>4000</v>
      </c>
      <c r="H84">
        <f t="shared" si="9"/>
        <v>4</v>
      </c>
      <c r="I84">
        <f t="shared" si="10"/>
        <v>9.3750000000000002E-5</v>
      </c>
      <c r="K84">
        <f t="shared" si="7"/>
        <v>8.5591376497635112E-5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Z88"/>
  <sheetViews>
    <sheetView topLeftCell="M1" workbookViewId="0">
      <selection activeCell="AE20" sqref="AE20"/>
    </sheetView>
  </sheetViews>
  <sheetFormatPr baseColWidth="10" defaultRowHeight="16" x14ac:dyDescent="0.2"/>
  <sheetData>
    <row r="1" spans="2:26" x14ac:dyDescent="0.2">
      <c r="R1" t="s">
        <v>4</v>
      </c>
      <c r="T1" t="s">
        <v>8</v>
      </c>
      <c r="U1" t="s">
        <v>7</v>
      </c>
      <c r="W1" s="3" t="s">
        <v>43</v>
      </c>
      <c r="X1" s="4"/>
      <c r="Y1" s="4" t="s">
        <v>45</v>
      </c>
      <c r="Z1" s="5"/>
    </row>
    <row r="2" spans="2:26" x14ac:dyDescent="0.2">
      <c r="B2" t="s">
        <v>38</v>
      </c>
      <c r="C2" t="s">
        <v>39</v>
      </c>
      <c r="D2" t="s">
        <v>40</v>
      </c>
      <c r="E2" t="s">
        <v>41</v>
      </c>
      <c r="F2" t="s">
        <v>42</v>
      </c>
      <c r="R2" t="s">
        <v>5</v>
      </c>
      <c r="T2">
        <v>3380.337</v>
      </c>
      <c r="U2">
        <f>T2/(0.00000001)</f>
        <v>338033700000</v>
      </c>
      <c r="W2" s="6" t="s">
        <v>44</v>
      </c>
      <c r="X2" s="7"/>
      <c r="Y2" s="7">
        <v>7397.2640000000001</v>
      </c>
      <c r="Z2" s="8"/>
    </row>
    <row r="3" spans="2:26" x14ac:dyDescent="0.2">
      <c r="B3">
        <v>0</v>
      </c>
      <c r="C3">
        <v>0</v>
      </c>
      <c r="D3">
        <v>0</v>
      </c>
      <c r="E3">
        <v>0</v>
      </c>
      <c r="M3" t="s">
        <v>0</v>
      </c>
      <c r="N3" t="s">
        <v>1</v>
      </c>
      <c r="O3" t="s">
        <v>2</v>
      </c>
      <c r="P3" t="s">
        <v>3</v>
      </c>
      <c r="W3" s="6"/>
      <c r="X3" s="7"/>
      <c r="Y3" s="7"/>
      <c r="Z3" s="8"/>
    </row>
    <row r="4" spans="2:26" x14ac:dyDescent="0.2">
      <c r="B4">
        <v>1</v>
      </c>
      <c r="C4">
        <v>10000</v>
      </c>
      <c r="D4">
        <v>0</v>
      </c>
      <c r="E4">
        <v>0</v>
      </c>
      <c r="I4">
        <v>16</v>
      </c>
      <c r="J4">
        <v>0</v>
      </c>
      <c r="K4">
        <v>96</v>
      </c>
      <c r="M4">
        <v>0</v>
      </c>
      <c r="N4">
        <f>M4*50000*0.001</f>
        <v>0</v>
      </c>
      <c r="O4">
        <f>N4/1000</f>
        <v>0</v>
      </c>
      <c r="P4">
        <f>K4/2/128000</f>
        <v>3.7500000000000001E-4</v>
      </c>
      <c r="R4">
        <f>$P$4/($P$4*$T$2*$O4+1)</f>
        <v>3.7500000000000001E-4</v>
      </c>
      <c r="W4" s="6">
        <f>$P$4*$Y$2*O4/(1+$Y$2*O4)</f>
        <v>0</v>
      </c>
      <c r="X4" s="7"/>
      <c r="Y4" s="7" t="s">
        <v>46</v>
      </c>
      <c r="Z4" s="8"/>
    </row>
    <row r="5" spans="2:26" x14ac:dyDescent="0.2">
      <c r="B5">
        <v>2</v>
      </c>
      <c r="C5">
        <v>0</v>
      </c>
      <c r="D5">
        <v>50</v>
      </c>
      <c r="E5">
        <v>50</v>
      </c>
      <c r="I5">
        <v>17</v>
      </c>
      <c r="J5">
        <v>0</v>
      </c>
      <c r="K5">
        <v>92</v>
      </c>
      <c r="M5">
        <v>1</v>
      </c>
      <c r="N5">
        <f>M5*50000*0.001</f>
        <v>50</v>
      </c>
      <c r="O5">
        <f>N5/1000</f>
        <v>0.05</v>
      </c>
      <c r="P5">
        <f>K5/2/128000</f>
        <v>3.5937499999999999E-4</v>
      </c>
      <c r="R5">
        <f>$P$4/($P$4*$T$2*$O5+1)</f>
        <v>3.5264866270249211E-4</v>
      </c>
      <c r="W5" s="9">
        <f t="shared" ref="W5" si="0">$P$4*$Y$2*O5/(1+$Y$2*O5)</f>
        <v>3.7398884548264701E-4</v>
      </c>
      <c r="X5" s="10"/>
      <c r="Y5" s="10"/>
      <c r="Z5" s="11"/>
    </row>
    <row r="6" spans="2:26" x14ac:dyDescent="0.2">
      <c r="B6">
        <v>3</v>
      </c>
      <c r="C6">
        <v>2000</v>
      </c>
      <c r="D6">
        <v>50</v>
      </c>
      <c r="E6">
        <v>50</v>
      </c>
      <c r="I6">
        <v>18</v>
      </c>
      <c r="J6">
        <v>0</v>
      </c>
      <c r="K6">
        <v>86</v>
      </c>
      <c r="M6">
        <v>2</v>
      </c>
      <c r="N6">
        <f t="shared" ref="N6:N69" si="1">M6*50000*0.001</f>
        <v>100</v>
      </c>
      <c r="O6">
        <f t="shared" ref="O6:O69" si="2">N6/1000</f>
        <v>0.1</v>
      </c>
      <c r="P6">
        <f t="shared" ref="P6:P69" si="3">K6/2/128000</f>
        <v>3.3593749999999997E-4</v>
      </c>
      <c r="R6">
        <f t="shared" ref="R6:R69" si="4">$P$4/($P$4*$T$2*$O6+1)</f>
        <v>3.32811887366118E-4</v>
      </c>
    </row>
    <row r="7" spans="2:26" x14ac:dyDescent="0.2">
      <c r="B7">
        <v>4</v>
      </c>
      <c r="C7">
        <v>4000</v>
      </c>
      <c r="D7">
        <v>52</v>
      </c>
      <c r="E7">
        <v>52</v>
      </c>
      <c r="I7">
        <v>19</v>
      </c>
      <c r="J7">
        <v>0</v>
      </c>
      <c r="K7">
        <v>82</v>
      </c>
      <c r="M7">
        <v>3</v>
      </c>
      <c r="N7">
        <f t="shared" si="1"/>
        <v>150</v>
      </c>
      <c r="O7">
        <f t="shared" si="2"/>
        <v>0.15</v>
      </c>
      <c r="P7">
        <f t="shared" si="3"/>
        <v>3.2031250000000001E-4</v>
      </c>
      <c r="R7">
        <f t="shared" si="4"/>
        <v>3.1508793371650583E-4</v>
      </c>
    </row>
    <row r="8" spans="2:26" x14ac:dyDescent="0.2">
      <c r="B8">
        <v>5</v>
      </c>
      <c r="C8">
        <v>6000</v>
      </c>
      <c r="D8">
        <v>57</v>
      </c>
      <c r="E8">
        <v>57</v>
      </c>
      <c r="I8">
        <v>20</v>
      </c>
      <c r="J8">
        <v>0</v>
      </c>
      <c r="K8">
        <v>78</v>
      </c>
      <c r="M8">
        <v>4</v>
      </c>
      <c r="N8">
        <f t="shared" si="1"/>
        <v>200</v>
      </c>
      <c r="O8">
        <f t="shared" si="2"/>
        <v>0.2</v>
      </c>
      <c r="P8">
        <f t="shared" si="3"/>
        <v>3.046875E-4</v>
      </c>
      <c r="R8">
        <f t="shared" si="4"/>
        <v>2.9915631338187413E-4</v>
      </c>
    </row>
    <row r="9" spans="2:26" x14ac:dyDescent="0.2">
      <c r="B9">
        <v>6</v>
      </c>
      <c r="C9">
        <v>8000</v>
      </c>
      <c r="D9">
        <v>62</v>
      </c>
      <c r="E9">
        <v>62</v>
      </c>
      <c r="I9">
        <v>21</v>
      </c>
      <c r="J9">
        <v>0</v>
      </c>
      <c r="K9">
        <v>78</v>
      </c>
      <c r="M9">
        <v>5</v>
      </c>
      <c r="N9">
        <f t="shared" si="1"/>
        <v>250</v>
      </c>
      <c r="O9">
        <f t="shared" si="2"/>
        <v>0.25</v>
      </c>
      <c r="P9">
        <f t="shared" si="3"/>
        <v>3.046875E-4</v>
      </c>
      <c r="R9">
        <f t="shared" si="4"/>
        <v>2.8475823705321167E-4</v>
      </c>
    </row>
    <row r="10" spans="2:26" x14ac:dyDescent="0.2">
      <c r="B10">
        <v>7</v>
      </c>
      <c r="C10">
        <v>10000</v>
      </c>
      <c r="D10">
        <v>67</v>
      </c>
      <c r="E10">
        <v>67</v>
      </c>
      <c r="I10">
        <v>22</v>
      </c>
      <c r="J10">
        <v>0</v>
      </c>
      <c r="K10">
        <v>74</v>
      </c>
      <c r="M10">
        <v>6</v>
      </c>
      <c r="N10">
        <f t="shared" si="1"/>
        <v>300</v>
      </c>
      <c r="O10">
        <f t="shared" si="2"/>
        <v>0.3</v>
      </c>
      <c r="P10">
        <f t="shared" si="3"/>
        <v>2.8906249999999999E-4</v>
      </c>
      <c r="R10">
        <f t="shared" si="4"/>
        <v>2.7168244871520597E-4</v>
      </c>
    </row>
    <row r="11" spans="2:26" x14ac:dyDescent="0.2">
      <c r="B11">
        <v>8</v>
      </c>
      <c r="C11">
        <v>12000</v>
      </c>
      <c r="D11">
        <v>70</v>
      </c>
      <c r="E11">
        <v>70</v>
      </c>
      <c r="I11">
        <v>23</v>
      </c>
      <c r="J11">
        <v>0</v>
      </c>
      <c r="K11">
        <v>64</v>
      </c>
      <c r="M11">
        <v>7</v>
      </c>
      <c r="N11">
        <f t="shared" si="1"/>
        <v>350</v>
      </c>
      <c r="O11">
        <f t="shared" si="2"/>
        <v>0.35</v>
      </c>
      <c r="P11">
        <f t="shared" si="3"/>
        <v>2.5000000000000001E-4</v>
      </c>
      <c r="R11">
        <f t="shared" si="4"/>
        <v>2.5975479139034259E-4</v>
      </c>
    </row>
    <row r="12" spans="2:26" x14ac:dyDescent="0.2">
      <c r="B12">
        <v>9</v>
      </c>
      <c r="C12">
        <v>14000</v>
      </c>
      <c r="D12">
        <v>78</v>
      </c>
      <c r="E12">
        <v>78</v>
      </c>
      <c r="I12">
        <v>24</v>
      </c>
      <c r="J12">
        <v>0</v>
      </c>
      <c r="K12">
        <v>62</v>
      </c>
      <c r="M12">
        <v>8</v>
      </c>
      <c r="N12">
        <f t="shared" si="1"/>
        <v>400</v>
      </c>
      <c r="O12">
        <f t="shared" si="2"/>
        <v>0.4</v>
      </c>
      <c r="P12">
        <f t="shared" si="3"/>
        <v>2.421875E-4</v>
      </c>
      <c r="R12">
        <f t="shared" si="4"/>
        <v>2.4883040585466754E-4</v>
      </c>
    </row>
    <row r="13" spans="2:26" x14ac:dyDescent="0.2">
      <c r="B13">
        <v>10</v>
      </c>
      <c r="C13">
        <v>16000</v>
      </c>
      <c r="D13">
        <v>81</v>
      </c>
      <c r="E13">
        <v>81</v>
      </c>
      <c r="I13">
        <v>25</v>
      </c>
      <c r="J13">
        <v>0</v>
      </c>
      <c r="K13">
        <v>62</v>
      </c>
      <c r="M13">
        <v>9</v>
      </c>
      <c r="N13">
        <f t="shared" si="1"/>
        <v>450</v>
      </c>
      <c r="O13">
        <f t="shared" si="2"/>
        <v>0.45</v>
      </c>
      <c r="P13">
        <f t="shared" si="3"/>
        <v>2.421875E-4</v>
      </c>
      <c r="R13">
        <f t="shared" si="4"/>
        <v>2.3878781847345263E-4</v>
      </c>
    </row>
    <row r="14" spans="2:26" x14ac:dyDescent="0.2">
      <c r="B14">
        <v>11</v>
      </c>
      <c r="C14">
        <v>18000</v>
      </c>
      <c r="D14">
        <v>97</v>
      </c>
      <c r="E14">
        <v>97</v>
      </c>
      <c r="I14">
        <v>26</v>
      </c>
      <c r="J14">
        <v>0</v>
      </c>
      <c r="K14">
        <v>58</v>
      </c>
      <c r="M14">
        <v>10</v>
      </c>
      <c r="N14">
        <f t="shared" si="1"/>
        <v>500</v>
      </c>
      <c r="O14">
        <f t="shared" si="2"/>
        <v>0.5</v>
      </c>
      <c r="P14">
        <f t="shared" si="3"/>
        <v>2.2656250000000001E-4</v>
      </c>
      <c r="R14">
        <f t="shared" si="4"/>
        <v>2.2952440515785715E-4</v>
      </c>
    </row>
    <row r="15" spans="2:26" x14ac:dyDescent="0.2">
      <c r="B15">
        <v>12</v>
      </c>
      <c r="C15">
        <v>20000</v>
      </c>
      <c r="D15">
        <v>115</v>
      </c>
      <c r="E15">
        <v>115</v>
      </c>
      <c r="I15">
        <v>27</v>
      </c>
      <c r="J15">
        <v>0</v>
      </c>
      <c r="K15">
        <v>56</v>
      </c>
      <c r="M15">
        <v>11</v>
      </c>
      <c r="N15">
        <f t="shared" si="1"/>
        <v>550</v>
      </c>
      <c r="O15">
        <f t="shared" si="2"/>
        <v>0.55000000000000004</v>
      </c>
      <c r="P15">
        <f t="shared" si="3"/>
        <v>2.1875E-4</v>
      </c>
      <c r="R15">
        <f t="shared" si="4"/>
        <v>2.2095287170624493E-4</v>
      </c>
    </row>
    <row r="16" spans="2:26" x14ac:dyDescent="0.2">
      <c r="B16">
        <v>13</v>
      </c>
      <c r="C16">
        <v>0</v>
      </c>
      <c r="D16">
        <v>115</v>
      </c>
      <c r="E16">
        <v>115</v>
      </c>
      <c r="I16">
        <v>28</v>
      </c>
      <c r="J16">
        <v>0</v>
      </c>
      <c r="K16">
        <v>56</v>
      </c>
      <c r="M16">
        <v>12</v>
      </c>
      <c r="N16">
        <f t="shared" si="1"/>
        <v>600</v>
      </c>
      <c r="O16">
        <f t="shared" si="2"/>
        <v>0.6</v>
      </c>
      <c r="P16">
        <f t="shared" si="3"/>
        <v>2.1875E-4</v>
      </c>
      <c r="R16">
        <f t="shared" si="4"/>
        <v>2.1299849439884247E-4</v>
      </c>
    </row>
    <row r="17" spans="2:18" x14ac:dyDescent="0.2">
      <c r="B17">
        <v>14</v>
      </c>
      <c r="C17">
        <v>50000</v>
      </c>
      <c r="D17">
        <v>65</v>
      </c>
      <c r="E17">
        <v>65</v>
      </c>
      <c r="I17">
        <v>29</v>
      </c>
      <c r="J17">
        <v>0</v>
      </c>
      <c r="K17">
        <v>52</v>
      </c>
      <c r="M17">
        <v>13</v>
      </c>
      <c r="N17">
        <f t="shared" si="1"/>
        <v>650</v>
      </c>
      <c r="O17">
        <f t="shared" si="2"/>
        <v>0.65</v>
      </c>
      <c r="P17">
        <f t="shared" si="3"/>
        <v>2.0312499999999999E-4</v>
      </c>
      <c r="R17">
        <f t="shared" si="4"/>
        <v>2.0559693591759042E-4</v>
      </c>
    </row>
    <row r="18" spans="2:18" x14ac:dyDescent="0.2">
      <c r="B18">
        <v>15</v>
      </c>
      <c r="C18">
        <v>100000</v>
      </c>
      <c r="D18">
        <v>50</v>
      </c>
      <c r="E18">
        <v>50</v>
      </c>
      <c r="F18">
        <f>E18/128000</f>
        <v>3.9062500000000002E-4</v>
      </c>
      <c r="I18">
        <v>30</v>
      </c>
      <c r="J18">
        <v>0</v>
      </c>
      <c r="K18">
        <v>52</v>
      </c>
      <c r="M18">
        <v>14</v>
      </c>
      <c r="N18">
        <f t="shared" si="1"/>
        <v>700</v>
      </c>
      <c r="O18">
        <f t="shared" si="2"/>
        <v>0.7</v>
      </c>
      <c r="P18">
        <f t="shared" si="3"/>
        <v>2.0312499999999999E-4</v>
      </c>
      <c r="R18">
        <f t="shared" si="4"/>
        <v>1.9869250134566153E-4</v>
      </c>
    </row>
    <row r="19" spans="2:18" x14ac:dyDescent="0.2">
      <c r="B19">
        <v>16</v>
      </c>
      <c r="C19">
        <v>150000</v>
      </c>
      <c r="D19">
        <v>49</v>
      </c>
      <c r="E19">
        <v>49</v>
      </c>
      <c r="F19">
        <f t="shared" ref="F19:F61" si="5">E19/128000</f>
        <v>3.8281250000000001E-4</v>
      </c>
      <c r="I19">
        <v>31</v>
      </c>
      <c r="J19">
        <v>0</v>
      </c>
      <c r="K19">
        <v>50</v>
      </c>
      <c r="M19">
        <v>15</v>
      </c>
      <c r="N19">
        <f t="shared" si="1"/>
        <v>750</v>
      </c>
      <c r="O19">
        <f t="shared" si="2"/>
        <v>0.75</v>
      </c>
      <c r="P19">
        <f t="shared" si="3"/>
        <v>1.9531250000000001E-4</v>
      </c>
      <c r="R19">
        <f t="shared" si="4"/>
        <v>1.9223673415548392E-4</v>
      </c>
    </row>
    <row r="20" spans="2:18" x14ac:dyDescent="0.2">
      <c r="B20">
        <v>17</v>
      </c>
      <c r="C20">
        <v>200000</v>
      </c>
      <c r="D20">
        <v>48</v>
      </c>
      <c r="E20">
        <v>48</v>
      </c>
      <c r="F20">
        <f t="shared" si="5"/>
        <v>3.7500000000000001E-4</v>
      </c>
      <c r="I20">
        <v>32</v>
      </c>
      <c r="J20">
        <v>0</v>
      </c>
      <c r="K20">
        <v>48</v>
      </c>
      <c r="M20">
        <v>16</v>
      </c>
      <c r="N20">
        <f t="shared" si="1"/>
        <v>800</v>
      </c>
      <c r="O20">
        <f t="shared" si="2"/>
        <v>0.8</v>
      </c>
      <c r="P20">
        <f t="shared" si="3"/>
        <v>1.875E-4</v>
      </c>
      <c r="R20">
        <f t="shared" si="4"/>
        <v>1.8618727729208823E-4</v>
      </c>
    </row>
    <row r="21" spans="2:18" x14ac:dyDescent="0.2">
      <c r="B21">
        <v>18</v>
      </c>
      <c r="C21">
        <v>250000</v>
      </c>
      <c r="D21">
        <v>44</v>
      </c>
      <c r="E21">
        <v>44</v>
      </c>
      <c r="F21">
        <f t="shared" si="5"/>
        <v>3.4374999999999998E-4</v>
      </c>
      <c r="I21">
        <v>33</v>
      </c>
      <c r="J21">
        <v>0</v>
      </c>
      <c r="K21">
        <v>46</v>
      </c>
      <c r="M21">
        <v>17</v>
      </c>
      <c r="N21">
        <f t="shared" si="1"/>
        <v>850</v>
      </c>
      <c r="O21">
        <f t="shared" si="2"/>
        <v>0.85</v>
      </c>
      <c r="P21">
        <f t="shared" si="3"/>
        <v>1.796875E-4</v>
      </c>
      <c r="R21">
        <f t="shared" si="4"/>
        <v>1.8050694273775549E-4</v>
      </c>
    </row>
    <row r="22" spans="2:18" x14ac:dyDescent="0.2">
      <c r="B22">
        <v>19</v>
      </c>
      <c r="C22">
        <v>300000</v>
      </c>
      <c r="D22">
        <v>41</v>
      </c>
      <c r="E22">
        <v>41</v>
      </c>
      <c r="F22">
        <f t="shared" si="5"/>
        <v>3.2031250000000001E-4</v>
      </c>
      <c r="I22">
        <v>34</v>
      </c>
      <c r="J22">
        <v>0</v>
      </c>
      <c r="K22">
        <v>44</v>
      </c>
      <c r="M22">
        <v>18</v>
      </c>
      <c r="N22">
        <f t="shared" si="1"/>
        <v>900</v>
      </c>
      <c r="O22">
        <f t="shared" si="2"/>
        <v>0.9</v>
      </c>
      <c r="P22">
        <f t="shared" si="3"/>
        <v>1.7187499999999999E-4</v>
      </c>
      <c r="R22">
        <f t="shared" si="4"/>
        <v>1.7516294635262837E-4</v>
      </c>
    </row>
    <row r="23" spans="2:18" x14ac:dyDescent="0.2">
      <c r="B23">
        <v>20</v>
      </c>
      <c r="C23">
        <v>350000</v>
      </c>
      <c r="D23">
        <v>40</v>
      </c>
      <c r="E23">
        <v>40</v>
      </c>
      <c r="F23">
        <f t="shared" si="5"/>
        <v>3.1250000000000001E-4</v>
      </c>
      <c r="I23">
        <v>35</v>
      </c>
      <c r="J23">
        <v>0</v>
      </c>
      <c r="K23">
        <v>42</v>
      </c>
      <c r="M23">
        <v>19</v>
      </c>
      <c r="N23">
        <f t="shared" si="1"/>
        <v>950</v>
      </c>
      <c r="O23">
        <f t="shared" si="2"/>
        <v>0.95</v>
      </c>
      <c r="P23">
        <f t="shared" si="3"/>
        <v>1.6406250000000001E-4</v>
      </c>
      <c r="R23">
        <f t="shared" si="4"/>
        <v>1.7012627472463228E-4</v>
      </c>
    </row>
    <row r="24" spans="2:18" x14ac:dyDescent="0.2">
      <c r="B24">
        <v>21</v>
      </c>
      <c r="C24">
        <v>400000</v>
      </c>
      <c r="D24">
        <v>40</v>
      </c>
      <c r="E24">
        <v>40</v>
      </c>
      <c r="F24">
        <f t="shared" si="5"/>
        <v>3.1250000000000001E-4</v>
      </c>
      <c r="I24">
        <v>36</v>
      </c>
      <c r="J24">
        <v>0</v>
      </c>
      <c r="K24">
        <v>40</v>
      </c>
      <c r="M24">
        <v>20</v>
      </c>
      <c r="N24">
        <f t="shared" si="1"/>
        <v>1000</v>
      </c>
      <c r="O24">
        <f t="shared" si="2"/>
        <v>1</v>
      </c>
      <c r="P24">
        <f t="shared" si="3"/>
        <v>1.5625E-4</v>
      </c>
      <c r="R24">
        <f t="shared" si="4"/>
        <v>1.6537115820060966E-4</v>
      </c>
    </row>
    <row r="25" spans="2:18" x14ac:dyDescent="0.2">
      <c r="B25">
        <v>22</v>
      </c>
      <c r="C25">
        <v>450000</v>
      </c>
      <c r="D25">
        <v>33</v>
      </c>
      <c r="E25">
        <v>33</v>
      </c>
      <c r="F25">
        <f t="shared" si="5"/>
        <v>2.5781250000000001E-4</v>
      </c>
      <c r="I25">
        <v>37</v>
      </c>
      <c r="J25">
        <v>0</v>
      </c>
      <c r="K25">
        <v>38</v>
      </c>
      <c r="M25">
        <v>21</v>
      </c>
      <c r="N25">
        <f t="shared" si="1"/>
        <v>1050</v>
      </c>
      <c r="O25">
        <f t="shared" si="2"/>
        <v>1.05</v>
      </c>
      <c r="P25">
        <f t="shared" si="3"/>
        <v>1.484375E-4</v>
      </c>
      <c r="R25">
        <f t="shared" si="4"/>
        <v>1.6087462988881006E-4</v>
      </c>
    </row>
    <row r="26" spans="2:18" x14ac:dyDescent="0.2">
      <c r="B26">
        <v>23</v>
      </c>
      <c r="C26">
        <v>500000</v>
      </c>
      <c r="D26">
        <v>32</v>
      </c>
      <c r="E26">
        <v>32</v>
      </c>
      <c r="F26">
        <f t="shared" si="5"/>
        <v>2.5000000000000001E-4</v>
      </c>
      <c r="I26">
        <v>38</v>
      </c>
      <c r="J26">
        <v>0</v>
      </c>
      <c r="K26">
        <v>38</v>
      </c>
      <c r="M26">
        <v>22</v>
      </c>
      <c r="N26">
        <f t="shared" si="1"/>
        <v>1100</v>
      </c>
      <c r="O26">
        <f t="shared" si="2"/>
        <v>1.1000000000000001</v>
      </c>
      <c r="P26">
        <f t="shared" si="3"/>
        <v>1.484375E-4</v>
      </c>
      <c r="R26">
        <f t="shared" si="4"/>
        <v>1.5661615470263939E-4</v>
      </c>
    </row>
    <row r="27" spans="2:18" x14ac:dyDescent="0.2">
      <c r="B27">
        <v>24</v>
      </c>
      <c r="C27">
        <v>550000</v>
      </c>
      <c r="D27">
        <v>33</v>
      </c>
      <c r="E27">
        <v>33</v>
      </c>
      <c r="F27">
        <f t="shared" si="5"/>
        <v>2.5781250000000001E-4</v>
      </c>
      <c r="I27">
        <v>39</v>
      </c>
      <c r="J27">
        <v>0</v>
      </c>
      <c r="K27">
        <v>36</v>
      </c>
      <c r="M27">
        <v>23</v>
      </c>
      <c r="N27">
        <f t="shared" si="1"/>
        <v>1150</v>
      </c>
      <c r="O27">
        <f t="shared" si="2"/>
        <v>1.1499999999999999</v>
      </c>
      <c r="P27">
        <f t="shared" si="3"/>
        <v>1.4062499999999999E-4</v>
      </c>
      <c r="R27">
        <f t="shared" si="4"/>
        <v>1.5257731580203363E-4</v>
      </c>
    </row>
    <row r="28" spans="2:18" x14ac:dyDescent="0.2">
      <c r="B28">
        <v>25</v>
      </c>
      <c r="C28">
        <v>600000</v>
      </c>
      <c r="D28">
        <v>36</v>
      </c>
      <c r="E28">
        <v>36</v>
      </c>
      <c r="F28">
        <f t="shared" si="5"/>
        <v>2.8124999999999998E-4</v>
      </c>
      <c r="I28">
        <v>40</v>
      </c>
      <c r="J28">
        <v>0</v>
      </c>
      <c r="K28">
        <v>36</v>
      </c>
      <c r="M28">
        <v>24</v>
      </c>
      <c r="N28">
        <f t="shared" si="1"/>
        <v>1200</v>
      </c>
      <c r="O28">
        <f t="shared" si="2"/>
        <v>1.2</v>
      </c>
      <c r="P28">
        <f t="shared" si="3"/>
        <v>1.4062499999999999E-4</v>
      </c>
      <c r="R28">
        <f t="shared" si="4"/>
        <v>1.4874154833169199E-4</v>
      </c>
    </row>
    <row r="29" spans="2:18" x14ac:dyDescent="0.2">
      <c r="B29">
        <v>26</v>
      </c>
      <c r="C29">
        <v>650000</v>
      </c>
      <c r="D29">
        <v>29</v>
      </c>
      <c r="E29">
        <v>29</v>
      </c>
      <c r="F29">
        <f t="shared" si="5"/>
        <v>2.2656250000000001E-4</v>
      </c>
      <c r="I29">
        <v>41</v>
      </c>
      <c r="J29">
        <v>0</v>
      </c>
      <c r="K29">
        <v>36</v>
      </c>
      <c r="M29">
        <v>25</v>
      </c>
      <c r="N29">
        <f t="shared" si="1"/>
        <v>1250</v>
      </c>
      <c r="O29">
        <f t="shared" si="2"/>
        <v>1.25</v>
      </c>
      <c r="P29">
        <f t="shared" si="3"/>
        <v>1.4062499999999999E-4</v>
      </c>
      <c r="R29">
        <f t="shared" si="4"/>
        <v>1.4509391233703914E-4</v>
      </c>
    </row>
    <row r="30" spans="2:18" x14ac:dyDescent="0.2">
      <c r="B30">
        <v>27</v>
      </c>
      <c r="C30">
        <v>700000</v>
      </c>
      <c r="D30">
        <v>30</v>
      </c>
      <c r="E30">
        <v>30</v>
      </c>
      <c r="F30">
        <f t="shared" si="5"/>
        <v>2.3437499999999999E-4</v>
      </c>
      <c r="I30">
        <v>42</v>
      </c>
      <c r="J30">
        <v>0</v>
      </c>
      <c r="K30">
        <v>34</v>
      </c>
      <c r="M30">
        <v>26</v>
      </c>
      <c r="N30">
        <f t="shared" si="1"/>
        <v>1300</v>
      </c>
      <c r="O30">
        <f t="shared" si="2"/>
        <v>1.3</v>
      </c>
      <c r="P30">
        <f t="shared" si="3"/>
        <v>1.3281250000000001E-4</v>
      </c>
      <c r="R30">
        <f t="shared" si="4"/>
        <v>1.4162089829352153E-4</v>
      </c>
    </row>
    <row r="31" spans="2:18" x14ac:dyDescent="0.2">
      <c r="B31">
        <v>28</v>
      </c>
      <c r="C31">
        <v>750000</v>
      </c>
      <c r="D31">
        <v>29</v>
      </c>
      <c r="E31">
        <v>29</v>
      </c>
      <c r="F31">
        <f t="shared" si="5"/>
        <v>2.2656250000000001E-4</v>
      </c>
      <c r="I31">
        <v>43</v>
      </c>
      <c r="J31">
        <v>0</v>
      </c>
      <c r="K31">
        <v>32</v>
      </c>
      <c r="M31">
        <v>27</v>
      </c>
      <c r="N31">
        <f t="shared" si="1"/>
        <v>1350</v>
      </c>
      <c r="O31">
        <f t="shared" si="2"/>
        <v>1.35</v>
      </c>
      <c r="P31">
        <f t="shared" si="3"/>
        <v>1.25E-4</v>
      </c>
      <c r="R31">
        <f t="shared" si="4"/>
        <v>1.3831025991247907E-4</v>
      </c>
    </row>
    <row r="32" spans="2:18" x14ac:dyDescent="0.2">
      <c r="B32">
        <v>29</v>
      </c>
      <c r="C32">
        <v>800000</v>
      </c>
      <c r="D32">
        <v>27</v>
      </c>
      <c r="E32">
        <v>27</v>
      </c>
      <c r="F32">
        <f t="shared" si="5"/>
        <v>2.109375E-4</v>
      </c>
      <c r="I32">
        <v>44</v>
      </c>
      <c r="J32">
        <v>0</v>
      </c>
      <c r="K32">
        <v>30</v>
      </c>
      <c r="M32">
        <v>28</v>
      </c>
      <c r="N32">
        <f t="shared" si="1"/>
        <v>1400</v>
      </c>
      <c r="O32">
        <f t="shared" si="2"/>
        <v>1.4</v>
      </c>
      <c r="P32">
        <f t="shared" si="3"/>
        <v>1.171875E-4</v>
      </c>
      <c r="R32">
        <f t="shared" si="4"/>
        <v>1.3515086986208314E-4</v>
      </c>
    </row>
    <row r="33" spans="2:18" x14ac:dyDescent="0.2">
      <c r="B33">
        <v>30</v>
      </c>
      <c r="C33">
        <v>850000</v>
      </c>
      <c r="D33">
        <v>26</v>
      </c>
      <c r="E33">
        <v>26</v>
      </c>
      <c r="F33">
        <f t="shared" si="5"/>
        <v>2.0312499999999999E-4</v>
      </c>
      <c r="I33">
        <v>45</v>
      </c>
      <c r="J33">
        <v>0</v>
      </c>
      <c r="K33">
        <v>30</v>
      </c>
      <c r="M33">
        <v>29</v>
      </c>
      <c r="N33">
        <f t="shared" si="1"/>
        <v>1450</v>
      </c>
      <c r="O33">
        <f t="shared" si="2"/>
        <v>1.45</v>
      </c>
      <c r="P33">
        <f t="shared" si="3"/>
        <v>1.171875E-4</v>
      </c>
      <c r="R33">
        <f t="shared" si="4"/>
        <v>1.3213259482106429E-4</v>
      </c>
    </row>
    <row r="34" spans="2:18" x14ac:dyDescent="0.2">
      <c r="B34">
        <v>31</v>
      </c>
      <c r="C34">
        <v>900000</v>
      </c>
      <c r="D34">
        <v>29</v>
      </c>
      <c r="E34">
        <v>29</v>
      </c>
      <c r="F34">
        <f t="shared" si="5"/>
        <v>2.2656250000000001E-4</v>
      </c>
      <c r="I34">
        <v>46</v>
      </c>
      <c r="J34">
        <v>0</v>
      </c>
      <c r="K34">
        <v>30</v>
      </c>
      <c r="M34">
        <v>30</v>
      </c>
      <c r="N34">
        <f t="shared" si="1"/>
        <v>1500</v>
      </c>
      <c r="O34">
        <f t="shared" si="2"/>
        <v>1.5</v>
      </c>
      <c r="P34">
        <f t="shared" si="3"/>
        <v>1.171875E-4</v>
      </c>
      <c r="R34">
        <f t="shared" si="4"/>
        <v>1.2924618690898546E-4</v>
      </c>
    </row>
    <row r="35" spans="2:18" x14ac:dyDescent="0.2">
      <c r="B35">
        <v>32</v>
      </c>
      <c r="C35">
        <v>950000</v>
      </c>
      <c r="D35">
        <v>27</v>
      </c>
      <c r="E35">
        <v>27</v>
      </c>
      <c r="F35">
        <f t="shared" si="5"/>
        <v>2.109375E-4</v>
      </c>
      <c r="I35">
        <v>47</v>
      </c>
      <c r="J35">
        <v>0</v>
      </c>
      <c r="K35">
        <v>30</v>
      </c>
      <c r="M35">
        <v>31</v>
      </c>
      <c r="N35">
        <f t="shared" si="1"/>
        <v>1550</v>
      </c>
      <c r="O35">
        <f t="shared" si="2"/>
        <v>1.55</v>
      </c>
      <c r="P35">
        <f t="shared" si="3"/>
        <v>1.171875E-4</v>
      </c>
      <c r="R35">
        <f t="shared" si="4"/>
        <v>1.2648318904240043E-4</v>
      </c>
    </row>
    <row r="36" spans="2:18" x14ac:dyDescent="0.2">
      <c r="B36">
        <v>33</v>
      </c>
      <c r="C36">
        <v>1000000</v>
      </c>
      <c r="D36">
        <v>24</v>
      </c>
      <c r="E36">
        <v>24</v>
      </c>
      <c r="F36">
        <f t="shared" si="5"/>
        <v>1.875E-4</v>
      </c>
      <c r="I36">
        <v>48</v>
      </c>
      <c r="J36">
        <v>0</v>
      </c>
      <c r="K36">
        <v>30</v>
      </c>
      <c r="M36">
        <v>32</v>
      </c>
      <c r="N36">
        <f t="shared" si="1"/>
        <v>1600</v>
      </c>
      <c r="O36">
        <f t="shared" si="2"/>
        <v>1.6</v>
      </c>
      <c r="P36">
        <f t="shared" si="3"/>
        <v>1.171875E-4</v>
      </c>
      <c r="R36">
        <f t="shared" si="4"/>
        <v>1.2383585217658186E-4</v>
      </c>
    </row>
    <row r="37" spans="2:18" x14ac:dyDescent="0.2">
      <c r="B37">
        <v>34</v>
      </c>
      <c r="C37">
        <v>1050000</v>
      </c>
      <c r="D37">
        <v>25</v>
      </c>
      <c r="E37">
        <v>25</v>
      </c>
      <c r="F37">
        <f t="shared" si="5"/>
        <v>1.9531250000000001E-4</v>
      </c>
      <c r="I37">
        <v>49</v>
      </c>
      <c r="J37">
        <v>0</v>
      </c>
      <c r="K37">
        <v>28</v>
      </c>
      <c r="M37">
        <v>33</v>
      </c>
      <c r="N37">
        <f t="shared" si="1"/>
        <v>1650</v>
      </c>
      <c r="O37">
        <f t="shared" si="2"/>
        <v>1.65</v>
      </c>
      <c r="P37">
        <f t="shared" si="3"/>
        <v>1.09375E-4</v>
      </c>
      <c r="R37">
        <f t="shared" si="4"/>
        <v>1.2129706272713646E-4</v>
      </c>
    </row>
    <row r="38" spans="2:18" x14ac:dyDescent="0.2">
      <c r="B38">
        <v>35</v>
      </c>
      <c r="C38">
        <v>1100000</v>
      </c>
      <c r="D38">
        <v>22</v>
      </c>
      <c r="E38">
        <v>22</v>
      </c>
      <c r="F38">
        <f t="shared" si="5"/>
        <v>1.7187499999999999E-4</v>
      </c>
      <c r="I38">
        <v>50</v>
      </c>
      <c r="J38">
        <v>0</v>
      </c>
      <c r="K38">
        <v>28</v>
      </c>
      <c r="M38">
        <v>34</v>
      </c>
      <c r="N38">
        <f t="shared" si="1"/>
        <v>1700</v>
      </c>
      <c r="O38">
        <f t="shared" si="2"/>
        <v>1.7</v>
      </c>
      <c r="P38">
        <f t="shared" si="3"/>
        <v>1.09375E-4</v>
      </c>
      <c r="R38">
        <f t="shared" si="4"/>
        <v>1.1886027873995283E-4</v>
      </c>
    </row>
    <row r="39" spans="2:18" x14ac:dyDescent="0.2">
      <c r="B39">
        <v>36</v>
      </c>
      <c r="C39">
        <v>1150000</v>
      </c>
      <c r="D39">
        <v>22</v>
      </c>
      <c r="E39">
        <v>22</v>
      </c>
      <c r="F39">
        <f t="shared" si="5"/>
        <v>1.7187499999999999E-4</v>
      </c>
      <c r="I39">
        <v>51</v>
      </c>
      <c r="J39">
        <v>0</v>
      </c>
      <c r="K39">
        <v>28</v>
      </c>
      <c r="M39">
        <v>35</v>
      </c>
      <c r="N39">
        <f t="shared" si="1"/>
        <v>1750</v>
      </c>
      <c r="O39">
        <f t="shared" si="2"/>
        <v>1.75</v>
      </c>
      <c r="P39">
        <f t="shared" si="3"/>
        <v>1.09375E-4</v>
      </c>
      <c r="R39">
        <f t="shared" si="4"/>
        <v>1.1651947360346969E-4</v>
      </c>
    </row>
    <row r="40" spans="2:18" x14ac:dyDescent="0.2">
      <c r="B40">
        <v>37</v>
      </c>
      <c r="C40">
        <v>1200000</v>
      </c>
      <c r="D40">
        <v>22</v>
      </c>
      <c r="E40">
        <v>22</v>
      </c>
      <c r="F40">
        <f t="shared" si="5"/>
        <v>1.7187499999999999E-4</v>
      </c>
      <c r="I40">
        <v>52</v>
      </c>
      <c r="J40">
        <v>0</v>
      </c>
      <c r="K40">
        <v>28</v>
      </c>
      <c r="M40">
        <v>36</v>
      </c>
      <c r="N40">
        <f t="shared" si="1"/>
        <v>1800</v>
      </c>
      <c r="O40">
        <f t="shared" si="2"/>
        <v>1.8</v>
      </c>
      <c r="P40">
        <f t="shared" si="3"/>
        <v>1.09375E-4</v>
      </c>
      <c r="R40">
        <f t="shared" si="4"/>
        <v>1.1426908628358909E-4</v>
      </c>
    </row>
    <row r="41" spans="2:18" x14ac:dyDescent="0.2">
      <c r="B41">
        <v>38</v>
      </c>
      <c r="C41">
        <v>1250000</v>
      </c>
      <c r="D41">
        <v>19</v>
      </c>
      <c r="E41">
        <v>19</v>
      </c>
      <c r="F41">
        <f t="shared" si="5"/>
        <v>1.484375E-4</v>
      </c>
      <c r="I41">
        <v>53</v>
      </c>
      <c r="J41">
        <v>0</v>
      </c>
      <c r="K41">
        <v>28</v>
      </c>
      <c r="M41">
        <v>37</v>
      </c>
      <c r="N41">
        <f t="shared" si="1"/>
        <v>1850</v>
      </c>
      <c r="O41">
        <f t="shared" si="2"/>
        <v>1.85</v>
      </c>
      <c r="P41">
        <f t="shared" si="3"/>
        <v>1.09375E-4</v>
      </c>
      <c r="R41">
        <f t="shared" si="4"/>
        <v>1.121039772161222E-4</v>
      </c>
    </row>
    <row r="42" spans="2:18" x14ac:dyDescent="0.2">
      <c r="B42">
        <v>39</v>
      </c>
      <c r="C42">
        <v>1300000</v>
      </c>
      <c r="D42">
        <v>20</v>
      </c>
      <c r="E42">
        <v>20</v>
      </c>
      <c r="F42">
        <f t="shared" si="5"/>
        <v>1.5625E-4</v>
      </c>
      <c r="I42">
        <v>54</v>
      </c>
      <c r="J42">
        <v>0</v>
      </c>
      <c r="K42">
        <v>28</v>
      </c>
      <c r="M42">
        <v>38</v>
      </c>
      <c r="N42">
        <f t="shared" si="1"/>
        <v>1900</v>
      </c>
      <c r="O42">
        <f t="shared" si="2"/>
        <v>1.9</v>
      </c>
      <c r="P42">
        <f t="shared" si="3"/>
        <v>1.09375E-4</v>
      </c>
      <c r="R42">
        <f t="shared" si="4"/>
        <v>1.1001938912034911E-4</v>
      </c>
    </row>
    <row r="43" spans="2:18" x14ac:dyDescent="0.2">
      <c r="B43">
        <v>40</v>
      </c>
      <c r="C43">
        <v>1350000</v>
      </c>
      <c r="D43">
        <v>21</v>
      </c>
      <c r="E43">
        <v>21</v>
      </c>
      <c r="F43">
        <f t="shared" si="5"/>
        <v>1.6406250000000001E-4</v>
      </c>
      <c r="I43">
        <v>55</v>
      </c>
      <c r="J43">
        <v>0</v>
      </c>
      <c r="K43">
        <v>26</v>
      </c>
      <c r="M43">
        <v>39</v>
      </c>
      <c r="N43">
        <f t="shared" si="1"/>
        <v>1950</v>
      </c>
      <c r="O43">
        <f t="shared" si="2"/>
        <v>1.95</v>
      </c>
      <c r="P43">
        <f t="shared" si="3"/>
        <v>1.015625E-4</v>
      </c>
      <c r="R43">
        <f t="shared" si="4"/>
        <v>1.0801091210482593E-4</v>
      </c>
    </row>
    <row r="44" spans="2:18" x14ac:dyDescent="0.2">
      <c r="B44">
        <v>41</v>
      </c>
      <c r="C44">
        <v>1400000</v>
      </c>
      <c r="D44">
        <v>22</v>
      </c>
      <c r="E44">
        <v>22</v>
      </c>
      <c r="F44">
        <f t="shared" si="5"/>
        <v>1.7187499999999999E-4</v>
      </c>
      <c r="I44">
        <v>56</v>
      </c>
      <c r="J44">
        <v>0</v>
      </c>
      <c r="K44">
        <v>26</v>
      </c>
      <c r="M44">
        <v>40</v>
      </c>
      <c r="N44">
        <f t="shared" si="1"/>
        <v>2000</v>
      </c>
      <c r="O44">
        <f t="shared" si="2"/>
        <v>2</v>
      </c>
      <c r="P44">
        <f t="shared" si="3"/>
        <v>1.015625E-4</v>
      </c>
      <c r="R44">
        <f t="shared" si="4"/>
        <v>1.0607445252676771E-4</v>
      </c>
    </row>
    <row r="45" spans="2:18" x14ac:dyDescent="0.2">
      <c r="B45">
        <v>42</v>
      </c>
      <c r="C45">
        <v>1450000</v>
      </c>
      <c r="D45">
        <v>17</v>
      </c>
      <c r="E45">
        <v>17</v>
      </c>
      <c r="F45">
        <f t="shared" si="5"/>
        <v>1.3281250000000001E-4</v>
      </c>
      <c r="I45">
        <v>57</v>
      </c>
      <c r="J45">
        <v>0</v>
      </c>
      <c r="K45">
        <v>26</v>
      </c>
      <c r="M45">
        <v>41</v>
      </c>
      <c r="N45">
        <f t="shared" si="1"/>
        <v>2050</v>
      </c>
      <c r="O45">
        <f t="shared" si="2"/>
        <v>2.0499999999999998</v>
      </c>
      <c r="P45">
        <f t="shared" si="3"/>
        <v>1.015625E-4</v>
      </c>
      <c r="R45">
        <f t="shared" si="4"/>
        <v>1.0420620514223547E-4</v>
      </c>
    </row>
    <row r="46" spans="2:18" x14ac:dyDescent="0.2">
      <c r="B46">
        <v>43</v>
      </c>
      <c r="C46">
        <v>1500000</v>
      </c>
      <c r="D46">
        <v>15</v>
      </c>
      <c r="E46">
        <v>15</v>
      </c>
      <c r="F46">
        <f t="shared" si="5"/>
        <v>1.171875E-4</v>
      </c>
      <c r="I46">
        <v>58</v>
      </c>
      <c r="J46">
        <v>0</v>
      </c>
      <c r="K46">
        <v>26</v>
      </c>
      <c r="M46">
        <v>42</v>
      </c>
      <c r="N46">
        <f t="shared" si="1"/>
        <v>2100</v>
      </c>
      <c r="O46">
        <f t="shared" si="2"/>
        <v>2.1</v>
      </c>
      <c r="P46">
        <f t="shared" si="3"/>
        <v>1.015625E-4</v>
      </c>
      <c r="R46">
        <f t="shared" si="4"/>
        <v>1.0240262814843237E-4</v>
      </c>
    </row>
    <row r="47" spans="2:18" x14ac:dyDescent="0.2">
      <c r="B47">
        <v>44</v>
      </c>
      <c r="C47">
        <v>1550000</v>
      </c>
      <c r="D47">
        <v>15</v>
      </c>
      <c r="E47">
        <v>15</v>
      </c>
      <c r="F47">
        <f t="shared" si="5"/>
        <v>1.171875E-4</v>
      </c>
      <c r="I47">
        <v>59</v>
      </c>
      <c r="J47">
        <v>0</v>
      </c>
      <c r="K47">
        <v>26</v>
      </c>
      <c r="M47">
        <v>43</v>
      </c>
      <c r="N47">
        <f t="shared" si="1"/>
        <v>2150</v>
      </c>
      <c r="O47">
        <f t="shared" si="2"/>
        <v>2.15</v>
      </c>
      <c r="P47">
        <f t="shared" si="3"/>
        <v>1.015625E-4</v>
      </c>
      <c r="R47">
        <f t="shared" si="4"/>
        <v>1.0066042077367824E-4</v>
      </c>
    </row>
    <row r="48" spans="2:18" x14ac:dyDescent="0.2">
      <c r="B48">
        <v>45</v>
      </c>
      <c r="C48">
        <v>1600000</v>
      </c>
      <c r="D48">
        <v>19</v>
      </c>
      <c r="E48">
        <v>19</v>
      </c>
      <c r="F48">
        <f t="shared" si="5"/>
        <v>1.484375E-4</v>
      </c>
      <c r="I48">
        <v>60</v>
      </c>
      <c r="J48">
        <v>0</v>
      </c>
      <c r="K48">
        <v>26</v>
      </c>
      <c r="M48">
        <v>44</v>
      </c>
      <c r="N48">
        <f t="shared" si="1"/>
        <v>2200</v>
      </c>
      <c r="O48">
        <f t="shared" si="2"/>
        <v>2.2000000000000002</v>
      </c>
      <c r="P48">
        <f t="shared" si="3"/>
        <v>1.015625E-4</v>
      </c>
      <c r="R48">
        <f t="shared" si="4"/>
        <v>9.8976503116727176E-5</v>
      </c>
    </row>
    <row r="49" spans="2:18" x14ac:dyDescent="0.2">
      <c r="B49">
        <v>46</v>
      </c>
      <c r="C49">
        <v>1650000</v>
      </c>
      <c r="D49">
        <v>15</v>
      </c>
      <c r="E49">
        <v>15</v>
      </c>
      <c r="F49">
        <f t="shared" si="5"/>
        <v>1.171875E-4</v>
      </c>
      <c r="I49">
        <v>61</v>
      </c>
      <c r="J49">
        <v>0</v>
      </c>
      <c r="K49">
        <v>26</v>
      </c>
      <c r="M49">
        <v>45</v>
      </c>
      <c r="N49">
        <f t="shared" si="1"/>
        <v>2250</v>
      </c>
      <c r="O49">
        <f t="shared" si="2"/>
        <v>2.25</v>
      </c>
      <c r="P49">
        <f t="shared" si="3"/>
        <v>1.015625E-4</v>
      </c>
      <c r="R49">
        <f t="shared" si="4"/>
        <v>9.7347997976362263E-5</v>
      </c>
    </row>
    <row r="50" spans="2:18" x14ac:dyDescent="0.2">
      <c r="B50">
        <v>47</v>
      </c>
      <c r="C50">
        <v>1700000</v>
      </c>
      <c r="D50">
        <v>18</v>
      </c>
      <c r="E50">
        <v>18</v>
      </c>
      <c r="F50">
        <f t="shared" si="5"/>
        <v>1.4062499999999999E-4</v>
      </c>
      <c r="I50">
        <v>62</v>
      </c>
      <c r="J50">
        <v>0</v>
      </c>
      <c r="K50">
        <v>26</v>
      </c>
      <c r="M50">
        <v>46</v>
      </c>
      <c r="N50">
        <f t="shared" si="1"/>
        <v>2300</v>
      </c>
      <c r="O50">
        <f t="shared" si="2"/>
        <v>2.2999999999999998</v>
      </c>
      <c r="P50">
        <f t="shared" si="3"/>
        <v>1.015625E-4</v>
      </c>
      <c r="R50">
        <f t="shared" si="4"/>
        <v>9.5772214445748977E-5</v>
      </c>
    </row>
    <row r="51" spans="2:18" x14ac:dyDescent="0.2">
      <c r="B51">
        <v>48</v>
      </c>
      <c r="C51">
        <v>1750000</v>
      </c>
      <c r="D51">
        <v>19</v>
      </c>
      <c r="E51">
        <v>19</v>
      </c>
      <c r="F51">
        <f t="shared" si="5"/>
        <v>1.484375E-4</v>
      </c>
      <c r="I51">
        <v>63</v>
      </c>
      <c r="J51">
        <v>0</v>
      </c>
      <c r="K51">
        <v>26</v>
      </c>
      <c r="M51">
        <v>47</v>
      </c>
      <c r="N51">
        <f t="shared" si="1"/>
        <v>2350</v>
      </c>
      <c r="O51">
        <f t="shared" si="2"/>
        <v>2.35</v>
      </c>
      <c r="P51">
        <f t="shared" si="3"/>
        <v>1.015625E-4</v>
      </c>
      <c r="R51">
        <f t="shared" si="4"/>
        <v>9.4246633074768571E-5</v>
      </c>
    </row>
    <row r="52" spans="2:18" x14ac:dyDescent="0.2">
      <c r="B52">
        <v>49</v>
      </c>
      <c r="C52">
        <v>1800000</v>
      </c>
      <c r="D52">
        <v>17</v>
      </c>
      <c r="E52">
        <v>17</v>
      </c>
      <c r="F52">
        <f t="shared" si="5"/>
        <v>1.3281250000000001E-4</v>
      </c>
      <c r="I52">
        <v>64</v>
      </c>
      <c r="J52">
        <v>0</v>
      </c>
      <c r="K52">
        <v>26</v>
      </c>
      <c r="M52">
        <v>48</v>
      </c>
      <c r="N52">
        <f t="shared" si="1"/>
        <v>2400</v>
      </c>
      <c r="O52">
        <f t="shared" si="2"/>
        <v>2.4</v>
      </c>
      <c r="P52">
        <f t="shared" si="3"/>
        <v>1.015625E-4</v>
      </c>
      <c r="R52">
        <f t="shared" si="4"/>
        <v>9.2768892428235155E-5</v>
      </c>
    </row>
    <row r="53" spans="2:18" x14ac:dyDescent="0.2">
      <c r="B53">
        <v>50</v>
      </c>
      <c r="C53">
        <v>1850000</v>
      </c>
      <c r="D53">
        <v>15</v>
      </c>
      <c r="E53">
        <v>15</v>
      </c>
      <c r="F53">
        <f t="shared" si="5"/>
        <v>1.171875E-4</v>
      </c>
      <c r="I53">
        <v>65</v>
      </c>
      <c r="J53">
        <v>0</v>
      </c>
      <c r="K53">
        <v>28</v>
      </c>
      <c r="M53">
        <v>49</v>
      </c>
      <c r="N53">
        <f t="shared" si="1"/>
        <v>2450</v>
      </c>
      <c r="O53">
        <f t="shared" si="2"/>
        <v>2.4500000000000002</v>
      </c>
      <c r="P53">
        <f t="shared" si="3"/>
        <v>1.09375E-4</v>
      </c>
      <c r="R53">
        <f t="shared" si="4"/>
        <v>9.1336776889153968E-5</v>
      </c>
    </row>
    <row r="54" spans="2:18" x14ac:dyDescent="0.2">
      <c r="B54">
        <v>51</v>
      </c>
      <c r="C54">
        <v>1900000</v>
      </c>
      <c r="D54">
        <v>17</v>
      </c>
      <c r="E54">
        <v>17</v>
      </c>
      <c r="F54">
        <f t="shared" si="5"/>
        <v>1.3281250000000001E-4</v>
      </c>
      <c r="I54">
        <v>66</v>
      </c>
      <c r="J54">
        <v>0</v>
      </c>
      <c r="K54">
        <v>26</v>
      </c>
      <c r="M54">
        <v>50</v>
      </c>
      <c r="N54">
        <f t="shared" si="1"/>
        <v>2500</v>
      </c>
      <c r="O54">
        <f t="shared" si="2"/>
        <v>2.5</v>
      </c>
      <c r="P54">
        <f t="shared" si="3"/>
        <v>1.015625E-4</v>
      </c>
      <c r="R54">
        <f t="shared" si="4"/>
        <v>8.9948205574525054E-5</v>
      </c>
    </row>
    <row r="55" spans="2:18" x14ac:dyDescent="0.2">
      <c r="B55">
        <v>52</v>
      </c>
      <c r="C55">
        <v>1950000</v>
      </c>
      <c r="D55">
        <v>15</v>
      </c>
      <c r="E55">
        <v>15</v>
      </c>
      <c r="F55">
        <f t="shared" si="5"/>
        <v>1.171875E-4</v>
      </c>
      <c r="I55">
        <v>67</v>
      </c>
      <c r="J55">
        <v>0</v>
      </c>
      <c r="K55">
        <v>26</v>
      </c>
      <c r="M55">
        <v>51</v>
      </c>
      <c r="N55">
        <f t="shared" si="1"/>
        <v>2550</v>
      </c>
      <c r="O55">
        <f t="shared" si="2"/>
        <v>2.5499999999999998</v>
      </c>
      <c r="P55">
        <f t="shared" si="3"/>
        <v>1.015625E-4</v>
      </c>
      <c r="R55">
        <f t="shared" si="4"/>
        <v>8.8601222247068148E-5</v>
      </c>
    </row>
    <row r="56" spans="2:18" x14ac:dyDescent="0.2">
      <c r="B56">
        <v>53</v>
      </c>
      <c r="C56">
        <v>2000000</v>
      </c>
      <c r="D56">
        <v>18</v>
      </c>
      <c r="E56">
        <v>18</v>
      </c>
      <c r="F56">
        <f t="shared" si="5"/>
        <v>1.4062499999999999E-4</v>
      </c>
      <c r="I56">
        <v>68</v>
      </c>
      <c r="J56">
        <v>0</v>
      </c>
      <c r="K56">
        <v>26</v>
      </c>
      <c r="M56">
        <v>52</v>
      </c>
      <c r="N56">
        <f t="shared" si="1"/>
        <v>2600</v>
      </c>
      <c r="O56">
        <f t="shared" si="2"/>
        <v>2.6</v>
      </c>
      <c r="P56">
        <f t="shared" si="3"/>
        <v>1.015625E-4</v>
      </c>
      <c r="R56">
        <f t="shared" si="4"/>
        <v>8.7293986120011785E-5</v>
      </c>
    </row>
    <row r="57" spans="2:18" x14ac:dyDescent="0.2">
      <c r="B57">
        <v>54</v>
      </c>
      <c r="C57">
        <v>2050000</v>
      </c>
      <c r="D57">
        <v>15</v>
      </c>
      <c r="E57">
        <v>15</v>
      </c>
      <c r="F57">
        <f t="shared" si="5"/>
        <v>1.171875E-4</v>
      </c>
      <c r="I57">
        <v>69</v>
      </c>
      <c r="J57">
        <v>0</v>
      </c>
      <c r="K57">
        <v>26</v>
      </c>
      <c r="M57">
        <v>53</v>
      </c>
      <c r="N57">
        <f t="shared" si="1"/>
        <v>2650</v>
      </c>
      <c r="O57">
        <f t="shared" si="2"/>
        <v>2.65</v>
      </c>
      <c r="P57">
        <f t="shared" si="3"/>
        <v>1.015625E-4</v>
      </c>
      <c r="R57">
        <f t="shared" si="4"/>
        <v>8.6024763464052234E-5</v>
      </c>
    </row>
    <row r="58" spans="2:18" x14ac:dyDescent="0.2">
      <c r="B58">
        <v>55</v>
      </c>
      <c r="C58">
        <v>2100000</v>
      </c>
      <c r="D58">
        <v>15</v>
      </c>
      <c r="E58">
        <v>15</v>
      </c>
      <c r="F58">
        <f t="shared" si="5"/>
        <v>1.171875E-4</v>
      </c>
      <c r="I58">
        <v>70</v>
      </c>
      <c r="J58">
        <v>0</v>
      </c>
      <c r="K58">
        <v>26</v>
      </c>
      <c r="M58">
        <v>54</v>
      </c>
      <c r="N58">
        <f t="shared" si="1"/>
        <v>2700</v>
      </c>
      <c r="O58">
        <f t="shared" si="2"/>
        <v>2.7</v>
      </c>
      <c r="P58">
        <f t="shared" si="3"/>
        <v>1.015625E-4</v>
      </c>
      <c r="R58">
        <f t="shared" si="4"/>
        <v>8.4791919936009675E-5</v>
      </c>
    </row>
    <row r="59" spans="2:18" x14ac:dyDescent="0.2">
      <c r="B59">
        <v>56</v>
      </c>
      <c r="C59">
        <v>2150000</v>
      </c>
      <c r="D59">
        <v>15</v>
      </c>
      <c r="E59">
        <v>15</v>
      </c>
      <c r="F59">
        <f t="shared" si="5"/>
        <v>1.171875E-4</v>
      </c>
      <c r="I59">
        <v>71</v>
      </c>
      <c r="J59">
        <v>0</v>
      </c>
      <c r="K59">
        <v>28</v>
      </c>
      <c r="M59">
        <v>55</v>
      </c>
      <c r="N59">
        <f t="shared" si="1"/>
        <v>2750</v>
      </c>
      <c r="O59">
        <f t="shared" si="2"/>
        <v>2.75</v>
      </c>
      <c r="P59">
        <f t="shared" si="3"/>
        <v>1.09375E-4</v>
      </c>
      <c r="R59">
        <f t="shared" si="4"/>
        <v>8.359391355780495E-5</v>
      </c>
    </row>
    <row r="60" spans="2:18" x14ac:dyDescent="0.2">
      <c r="B60">
        <v>57</v>
      </c>
      <c r="C60">
        <v>2200000</v>
      </c>
      <c r="D60">
        <v>19</v>
      </c>
      <c r="E60">
        <v>19</v>
      </c>
      <c r="F60">
        <f t="shared" si="5"/>
        <v>1.484375E-4</v>
      </c>
      <c r="I60">
        <v>72</v>
      </c>
      <c r="J60">
        <v>0</v>
      </c>
      <c r="K60">
        <v>26</v>
      </c>
      <c r="M60">
        <v>56</v>
      </c>
      <c r="N60">
        <f t="shared" si="1"/>
        <v>2800</v>
      </c>
      <c r="O60">
        <f t="shared" si="2"/>
        <v>2.8</v>
      </c>
      <c r="P60">
        <f t="shared" si="3"/>
        <v>1.015625E-4</v>
      </c>
      <c r="R60">
        <f t="shared" si="4"/>
        <v>8.2429288282334859E-5</v>
      </c>
    </row>
    <row r="61" spans="2:18" x14ac:dyDescent="0.2">
      <c r="B61">
        <v>58</v>
      </c>
      <c r="C61">
        <v>2250000</v>
      </c>
      <c r="D61">
        <v>14</v>
      </c>
      <c r="E61">
        <v>14</v>
      </c>
      <c r="F61">
        <f t="shared" si="5"/>
        <v>1.09375E-4</v>
      </c>
      <c r="I61">
        <v>73</v>
      </c>
      <c r="J61">
        <v>0</v>
      </c>
      <c r="K61">
        <v>26</v>
      </c>
      <c r="M61">
        <v>57</v>
      </c>
      <c r="N61">
        <f t="shared" si="1"/>
        <v>2850</v>
      </c>
      <c r="O61">
        <f t="shared" si="2"/>
        <v>2.85</v>
      </c>
      <c r="P61">
        <f t="shared" si="3"/>
        <v>1.015625E-4</v>
      </c>
      <c r="R61">
        <f t="shared" si="4"/>
        <v>8.1296668089796446E-5</v>
      </c>
    </row>
    <row r="62" spans="2:18" x14ac:dyDescent="0.2">
      <c r="I62">
        <v>74</v>
      </c>
      <c r="J62">
        <v>0</v>
      </c>
      <c r="K62">
        <v>26</v>
      </c>
      <c r="M62">
        <v>58</v>
      </c>
      <c r="N62">
        <f t="shared" si="1"/>
        <v>2900</v>
      </c>
      <c r="O62">
        <f t="shared" si="2"/>
        <v>2.9</v>
      </c>
      <c r="P62">
        <f t="shared" si="3"/>
        <v>1.015625E-4</v>
      </c>
      <c r="R62">
        <f t="shared" si="4"/>
        <v>8.0194751564131132E-5</v>
      </c>
    </row>
    <row r="63" spans="2:18" x14ac:dyDescent="0.2">
      <c r="I63">
        <v>75</v>
      </c>
      <c r="J63">
        <v>0</v>
      </c>
      <c r="K63">
        <v>26</v>
      </c>
      <c r="M63">
        <v>59</v>
      </c>
      <c r="N63">
        <f t="shared" si="1"/>
        <v>2950</v>
      </c>
      <c r="O63">
        <f t="shared" si="2"/>
        <v>2.95</v>
      </c>
      <c r="P63">
        <f t="shared" si="3"/>
        <v>1.015625E-4</v>
      </c>
      <c r="R63">
        <f t="shared" si="4"/>
        <v>7.9122306904644106E-5</v>
      </c>
    </row>
    <row r="64" spans="2:18" x14ac:dyDescent="0.2">
      <c r="I64">
        <v>76</v>
      </c>
      <c r="J64">
        <v>0</v>
      </c>
      <c r="K64">
        <v>24</v>
      </c>
      <c r="M64">
        <v>60</v>
      </c>
      <c r="N64">
        <f t="shared" si="1"/>
        <v>3000</v>
      </c>
      <c r="O64">
        <f t="shared" si="2"/>
        <v>3</v>
      </c>
      <c r="P64">
        <f t="shared" si="3"/>
        <v>9.3750000000000002E-5</v>
      </c>
      <c r="R64">
        <f t="shared" si="4"/>
        <v>7.8078167332599688E-5</v>
      </c>
    </row>
    <row r="65" spans="9:18" x14ac:dyDescent="0.2">
      <c r="I65">
        <v>77</v>
      </c>
      <c r="J65">
        <v>0</v>
      </c>
      <c r="K65">
        <v>24</v>
      </c>
      <c r="M65">
        <v>61</v>
      </c>
      <c r="N65">
        <f t="shared" si="1"/>
        <v>3050</v>
      </c>
      <c r="O65">
        <f t="shared" si="2"/>
        <v>3.05</v>
      </c>
      <c r="P65">
        <f t="shared" si="3"/>
        <v>9.3750000000000002E-5</v>
      </c>
      <c r="R65">
        <f t="shared" si="4"/>
        <v>7.7061226856781312E-5</v>
      </c>
    </row>
    <row r="66" spans="9:18" x14ac:dyDescent="0.2">
      <c r="I66">
        <v>78</v>
      </c>
      <c r="J66">
        <v>0</v>
      </c>
      <c r="K66">
        <v>22</v>
      </c>
      <c r="M66">
        <v>62</v>
      </c>
      <c r="N66">
        <f t="shared" si="1"/>
        <v>3100</v>
      </c>
      <c r="O66">
        <f t="shared" si="2"/>
        <v>3.1</v>
      </c>
      <c r="P66">
        <f t="shared" si="3"/>
        <v>8.5937499999999995E-5</v>
      </c>
      <c r="R66">
        <f t="shared" si="4"/>
        <v>7.6070436365709444E-5</v>
      </c>
    </row>
    <row r="67" spans="9:18" x14ac:dyDescent="0.2">
      <c r="I67">
        <v>79</v>
      </c>
      <c r="J67">
        <v>0</v>
      </c>
      <c r="K67">
        <v>22</v>
      </c>
      <c r="M67">
        <v>63</v>
      </c>
      <c r="N67">
        <f t="shared" si="1"/>
        <v>3150</v>
      </c>
      <c r="O67">
        <f t="shared" si="2"/>
        <v>3.15</v>
      </c>
      <c r="P67">
        <f t="shared" si="3"/>
        <v>8.5937499999999995E-5</v>
      </c>
      <c r="R67">
        <f t="shared" si="4"/>
        <v>7.5104800017491413E-5</v>
      </c>
    </row>
    <row r="68" spans="9:18" x14ac:dyDescent="0.2">
      <c r="I68">
        <v>80</v>
      </c>
      <c r="J68">
        <v>0</v>
      </c>
      <c r="K68">
        <v>20</v>
      </c>
      <c r="M68">
        <v>64</v>
      </c>
      <c r="N68">
        <f t="shared" si="1"/>
        <v>3200</v>
      </c>
      <c r="O68">
        <f t="shared" si="2"/>
        <v>3.2</v>
      </c>
      <c r="P68">
        <f t="shared" si="3"/>
        <v>7.8125000000000002E-5</v>
      </c>
      <c r="R68">
        <f t="shared" si="4"/>
        <v>7.4163371901187324E-5</v>
      </c>
    </row>
    <row r="69" spans="9:18" x14ac:dyDescent="0.2">
      <c r="I69">
        <v>81</v>
      </c>
      <c r="J69">
        <v>0</v>
      </c>
      <c r="K69">
        <v>20</v>
      </c>
      <c r="M69">
        <v>65</v>
      </c>
      <c r="N69">
        <f t="shared" si="1"/>
        <v>3250</v>
      </c>
      <c r="O69">
        <f t="shared" si="2"/>
        <v>3.25</v>
      </c>
      <c r="P69">
        <f t="shared" si="3"/>
        <v>7.8125000000000002E-5</v>
      </c>
      <c r="R69">
        <f t="shared" si="4"/>
        <v>7.3245252946163643E-5</v>
      </c>
    </row>
    <row r="70" spans="9:18" x14ac:dyDescent="0.2">
      <c r="I70">
        <v>82</v>
      </c>
      <c r="J70">
        <v>0</v>
      </c>
      <c r="K70">
        <v>20</v>
      </c>
      <c r="M70">
        <v>66</v>
      </c>
      <c r="N70">
        <f t="shared" ref="N70:N88" si="6">M70*50000*0.001</f>
        <v>3300</v>
      </c>
      <c r="O70">
        <f t="shared" ref="O70:O88" si="7">N70/1000</f>
        <v>3.3</v>
      </c>
      <c r="P70">
        <f t="shared" ref="P70:P88" si="8">K70/2/128000</f>
        <v>7.8125000000000002E-5</v>
      </c>
      <c r="R70">
        <f t="shared" ref="R70:R88" si="9">$P$4/($P$4*$T$2*$O70+1)</f>
        <v>7.2349588058206589E-5</v>
      </c>
    </row>
    <row r="71" spans="9:18" x14ac:dyDescent="0.2">
      <c r="I71">
        <v>83</v>
      </c>
      <c r="J71">
        <v>0</v>
      </c>
      <c r="K71">
        <v>20</v>
      </c>
      <c r="M71">
        <v>67</v>
      </c>
      <c r="N71">
        <f t="shared" si="6"/>
        <v>3350</v>
      </c>
      <c r="O71">
        <f t="shared" si="7"/>
        <v>3.35</v>
      </c>
      <c r="P71">
        <f t="shared" si="8"/>
        <v>7.8125000000000002E-5</v>
      </c>
      <c r="R71">
        <f t="shared" si="9"/>
        <v>7.1475563463220095E-5</v>
      </c>
    </row>
    <row r="72" spans="9:18" x14ac:dyDescent="0.2">
      <c r="I72">
        <v>84</v>
      </c>
      <c r="J72">
        <v>0</v>
      </c>
      <c r="K72">
        <v>20</v>
      </c>
      <c r="M72">
        <v>68</v>
      </c>
      <c r="N72">
        <f t="shared" si="6"/>
        <v>3400</v>
      </c>
      <c r="O72">
        <f t="shared" si="7"/>
        <v>3.4</v>
      </c>
      <c r="P72">
        <f t="shared" si="8"/>
        <v>7.8125000000000002E-5</v>
      </c>
      <c r="R72">
        <f t="shared" si="9"/>
        <v>7.0622404241163508E-5</v>
      </c>
    </row>
    <row r="73" spans="9:18" x14ac:dyDescent="0.2">
      <c r="I73">
        <v>85</v>
      </c>
      <c r="J73">
        <v>0</v>
      </c>
      <c r="K73">
        <v>20</v>
      </c>
      <c r="M73">
        <v>69</v>
      </c>
      <c r="N73">
        <f t="shared" si="6"/>
        <v>3450</v>
      </c>
      <c r="O73">
        <f t="shared" si="7"/>
        <v>3.45</v>
      </c>
      <c r="P73">
        <f t="shared" si="8"/>
        <v>7.8125000000000002E-5</v>
      </c>
      <c r="R73">
        <f t="shared" si="9"/>
        <v>6.9789372034520899E-5</v>
      </c>
    </row>
    <row r="74" spans="9:18" x14ac:dyDescent="0.2">
      <c r="I74">
        <v>86</v>
      </c>
      <c r="J74">
        <v>0</v>
      </c>
      <c r="K74">
        <v>20</v>
      </c>
      <c r="M74">
        <v>70</v>
      </c>
      <c r="N74">
        <f t="shared" si="6"/>
        <v>3500</v>
      </c>
      <c r="O74">
        <f t="shared" si="7"/>
        <v>3.5</v>
      </c>
      <c r="P74">
        <f t="shared" si="8"/>
        <v>7.8125000000000002E-5</v>
      </c>
      <c r="R74">
        <f t="shared" si="9"/>
        <v>6.8975762917059506E-5</v>
      </c>
    </row>
    <row r="75" spans="9:18" x14ac:dyDescent="0.2">
      <c r="I75">
        <v>87</v>
      </c>
      <c r="J75">
        <v>0</v>
      </c>
      <c r="K75">
        <v>20</v>
      </c>
      <c r="M75">
        <v>71</v>
      </c>
      <c r="N75">
        <f t="shared" si="6"/>
        <v>3550</v>
      </c>
      <c r="O75">
        <f t="shared" si="7"/>
        <v>3.55</v>
      </c>
      <c r="P75">
        <f t="shared" si="8"/>
        <v>7.8125000000000002E-5</v>
      </c>
      <c r="R75">
        <f t="shared" si="9"/>
        <v>6.8180905409947009E-5</v>
      </c>
    </row>
    <row r="76" spans="9:18" x14ac:dyDescent="0.2">
      <c r="I76">
        <v>88</v>
      </c>
      <c r="J76">
        <v>0</v>
      </c>
      <c r="K76">
        <v>20</v>
      </c>
      <c r="M76">
        <v>72</v>
      </c>
      <c r="N76">
        <f t="shared" si="6"/>
        <v>3600</v>
      </c>
      <c r="O76">
        <f t="shared" si="7"/>
        <v>3.6</v>
      </c>
      <c r="P76">
        <f t="shared" si="8"/>
        <v>7.8125000000000002E-5</v>
      </c>
      <c r="R76">
        <f t="shared" si="9"/>
        <v>6.7404158633476479E-5</v>
      </c>
    </row>
    <row r="77" spans="9:18" x14ac:dyDescent="0.2">
      <c r="I77">
        <v>89</v>
      </c>
      <c r="J77">
        <v>0</v>
      </c>
      <c r="K77">
        <v>20</v>
      </c>
      <c r="M77">
        <v>73</v>
      </c>
      <c r="N77">
        <f t="shared" si="6"/>
        <v>3650</v>
      </c>
      <c r="O77">
        <f t="shared" si="7"/>
        <v>3.65</v>
      </c>
      <c r="P77">
        <f t="shared" si="8"/>
        <v>7.8125000000000002E-5</v>
      </c>
      <c r="R77">
        <f t="shared" si="9"/>
        <v>6.6644910583706413E-5</v>
      </c>
    </row>
    <row r="78" spans="9:18" x14ac:dyDescent="0.2">
      <c r="I78">
        <v>90</v>
      </c>
      <c r="J78">
        <v>0</v>
      </c>
      <c r="K78">
        <v>20</v>
      </c>
      <c r="M78">
        <v>74</v>
      </c>
      <c r="N78">
        <f t="shared" si="6"/>
        <v>3700</v>
      </c>
      <c r="O78">
        <f t="shared" si="7"/>
        <v>3.7</v>
      </c>
      <c r="P78">
        <f t="shared" si="8"/>
        <v>7.8125000000000002E-5</v>
      </c>
      <c r="R78">
        <f t="shared" si="9"/>
        <v>6.5902576524276012E-5</v>
      </c>
    </row>
    <row r="79" spans="9:18" x14ac:dyDescent="0.2">
      <c r="I79">
        <v>91</v>
      </c>
      <c r="J79">
        <v>0</v>
      </c>
      <c r="K79">
        <v>20</v>
      </c>
      <c r="M79">
        <v>75</v>
      </c>
      <c r="N79">
        <f t="shared" si="6"/>
        <v>3750</v>
      </c>
      <c r="O79">
        <f t="shared" si="7"/>
        <v>3.75</v>
      </c>
      <c r="P79">
        <f t="shared" si="8"/>
        <v>7.8125000000000002E-5</v>
      </c>
      <c r="R79">
        <f t="shared" si="9"/>
        <v>6.5176597484514651E-5</v>
      </c>
    </row>
    <row r="80" spans="9:18" x14ac:dyDescent="0.2">
      <c r="I80">
        <v>92</v>
      </c>
      <c r="J80">
        <v>0</v>
      </c>
      <c r="K80">
        <v>20</v>
      </c>
      <c r="M80">
        <v>76</v>
      </c>
      <c r="N80">
        <f t="shared" si="6"/>
        <v>3800</v>
      </c>
      <c r="O80">
        <f t="shared" si="7"/>
        <v>3.8</v>
      </c>
      <c r="P80">
        <f t="shared" si="8"/>
        <v>7.8125000000000002E-5</v>
      </c>
      <c r="R80">
        <f t="shared" si="9"/>
        <v>6.4466438855738075E-5</v>
      </c>
    </row>
    <row r="81" spans="9:18" x14ac:dyDescent="0.2">
      <c r="I81">
        <v>93</v>
      </c>
      <c r="J81">
        <v>0</v>
      </c>
      <c r="K81">
        <v>20</v>
      </c>
      <c r="M81">
        <v>77</v>
      </c>
      <c r="N81">
        <f t="shared" si="6"/>
        <v>3850</v>
      </c>
      <c r="O81">
        <f t="shared" si="7"/>
        <v>3.85</v>
      </c>
      <c r="P81">
        <f t="shared" si="8"/>
        <v>7.8125000000000002E-5</v>
      </c>
      <c r="R81">
        <f t="shared" si="9"/>
        <v>6.3771589078323322E-5</v>
      </c>
    </row>
    <row r="82" spans="9:18" x14ac:dyDescent="0.2">
      <c r="I82">
        <v>94</v>
      </c>
      <c r="J82">
        <v>0</v>
      </c>
      <c r="K82">
        <v>20</v>
      </c>
      <c r="M82">
        <v>78</v>
      </c>
      <c r="N82">
        <f t="shared" si="6"/>
        <v>3900</v>
      </c>
      <c r="O82">
        <f t="shared" si="7"/>
        <v>3.9</v>
      </c>
      <c r="P82">
        <f t="shared" si="8"/>
        <v>7.8125000000000002E-5</v>
      </c>
      <c r="R82">
        <f t="shared" si="9"/>
        <v>6.3091558412786222E-5</v>
      </c>
    </row>
    <row r="83" spans="9:18" x14ac:dyDescent="0.2">
      <c r="I83">
        <v>95</v>
      </c>
      <c r="J83">
        <v>0</v>
      </c>
      <c r="K83">
        <v>18</v>
      </c>
      <c r="M83">
        <v>79</v>
      </c>
      <c r="N83">
        <f t="shared" si="6"/>
        <v>3950</v>
      </c>
      <c r="O83">
        <f t="shared" si="7"/>
        <v>3.95</v>
      </c>
      <c r="P83">
        <f t="shared" si="8"/>
        <v>7.0312499999999995E-5</v>
      </c>
      <c r="R83">
        <f t="shared" si="9"/>
        <v>6.2425877788657204E-5</v>
      </c>
    </row>
    <row r="84" spans="9:18" x14ac:dyDescent="0.2">
      <c r="I84">
        <v>96</v>
      </c>
      <c r="J84">
        <v>0</v>
      </c>
      <c r="K84">
        <v>18</v>
      </c>
      <c r="M84">
        <v>80</v>
      </c>
      <c r="N84">
        <f t="shared" si="6"/>
        <v>4000</v>
      </c>
      <c r="O84">
        <f t="shared" si="7"/>
        <v>4</v>
      </c>
      <c r="P84">
        <f t="shared" si="8"/>
        <v>7.0312499999999995E-5</v>
      </c>
      <c r="R84">
        <f t="shared" si="9"/>
        <v>6.177409772546949E-5</v>
      </c>
    </row>
    <row r="85" spans="9:18" x14ac:dyDescent="0.2">
      <c r="I85">
        <v>97</v>
      </c>
      <c r="J85">
        <v>0</v>
      </c>
      <c r="K85">
        <v>18</v>
      </c>
      <c r="M85">
        <v>81</v>
      </c>
      <c r="N85">
        <f t="shared" si="6"/>
        <v>4050</v>
      </c>
      <c r="O85">
        <f t="shared" si="7"/>
        <v>4.05</v>
      </c>
      <c r="P85">
        <f t="shared" si="8"/>
        <v>7.0312499999999995E-5</v>
      </c>
      <c r="R85">
        <f t="shared" si="9"/>
        <v>6.1135787320643742E-5</v>
      </c>
    </row>
    <row r="86" spans="9:18" x14ac:dyDescent="0.2">
      <c r="I86">
        <v>98</v>
      </c>
      <c r="J86">
        <v>0</v>
      </c>
      <c r="K86">
        <v>18</v>
      </c>
      <c r="M86">
        <v>82</v>
      </c>
      <c r="N86">
        <f t="shared" si="6"/>
        <v>4100</v>
      </c>
      <c r="O86">
        <f t="shared" si="7"/>
        <v>4.0999999999999996</v>
      </c>
      <c r="P86">
        <f t="shared" si="8"/>
        <v>7.0312499999999995E-5</v>
      </c>
      <c r="R86">
        <f t="shared" si="9"/>
        <v>6.0510533299479977E-5</v>
      </c>
    </row>
    <row r="87" spans="9:18" x14ac:dyDescent="0.2">
      <c r="I87">
        <v>99</v>
      </c>
      <c r="J87">
        <v>0</v>
      </c>
      <c r="K87">
        <v>18</v>
      </c>
      <c r="M87">
        <v>83</v>
      </c>
      <c r="N87">
        <f t="shared" si="6"/>
        <v>4150</v>
      </c>
      <c r="O87">
        <f t="shared" si="7"/>
        <v>4.1500000000000004</v>
      </c>
      <c r="P87">
        <f t="shared" si="8"/>
        <v>7.0312499999999995E-5</v>
      </c>
      <c r="R87">
        <f t="shared" si="9"/>
        <v>5.9897939122855354E-5</v>
      </c>
    </row>
    <row r="88" spans="9:18" x14ac:dyDescent="0.2">
      <c r="I88">
        <v>100</v>
      </c>
      <c r="J88">
        <v>0</v>
      </c>
      <c r="K88">
        <v>14</v>
      </c>
      <c r="M88">
        <v>84</v>
      </c>
      <c r="N88">
        <f t="shared" si="6"/>
        <v>4200</v>
      </c>
      <c r="O88">
        <f t="shared" si="7"/>
        <v>4.2</v>
      </c>
      <c r="P88">
        <f t="shared" si="8"/>
        <v>5.4687500000000001E-5</v>
      </c>
      <c r="R88">
        <f t="shared" si="9"/>
        <v>5.9297624148579505E-5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F88-CB36-7940-9E8B-0DE7EA74ED20}">
  <dimension ref="B1:N89"/>
  <sheetViews>
    <sheetView workbookViewId="0">
      <selection activeCell="M6" sqref="M6"/>
    </sheetView>
  </sheetViews>
  <sheetFormatPr baseColWidth="10" defaultRowHeight="16" x14ac:dyDescent="0.2"/>
  <cols>
    <col min="9" max="9" width="12.1640625" bestFit="1" customWidth="1"/>
    <col min="11" max="11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8447.3739999999998</v>
      </c>
      <c r="N2">
        <f>M2/(0.00000001)</f>
        <v>844737400000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15</v>
      </c>
      <c r="C4">
        <v>0</v>
      </c>
      <c r="D4">
        <v>104</v>
      </c>
      <c r="F4">
        <v>0</v>
      </c>
      <c r="G4">
        <f>F4*50000*0.001</f>
        <v>0</v>
      </c>
      <c r="H4">
        <f>G4/1000</f>
        <v>0</v>
      </c>
      <c r="I4">
        <f>D4/2/128000</f>
        <v>4.0624999999999998E-4</v>
      </c>
      <c r="K4">
        <f>$I$4/($I$4*$M$2*$H4+1)</f>
        <v>4.0624999999999998E-4</v>
      </c>
      <c r="M4">
        <f>K79/K4</f>
        <v>7.2103011003150433E-2</v>
      </c>
    </row>
    <row r="5" spans="2:14" x14ac:dyDescent="0.2">
      <c r="B5">
        <v>16</v>
      </c>
      <c r="C5">
        <v>0</v>
      </c>
      <c r="D5">
        <v>78</v>
      </c>
      <c r="F5">
        <v>1</v>
      </c>
      <c r="G5">
        <f>F5*50000*0.001</f>
        <v>50</v>
      </c>
      <c r="H5">
        <f>G5/1000</f>
        <v>0.05</v>
      </c>
      <c r="I5">
        <f>D5/2/128000</f>
        <v>3.046875E-4</v>
      </c>
      <c r="K5">
        <f>$I$4/($I$4*$M$2*$H5+1)</f>
        <v>3.467518002439911E-4</v>
      </c>
    </row>
    <row r="6" spans="2:14" x14ac:dyDescent="0.2">
      <c r="B6">
        <v>17</v>
      </c>
      <c r="C6">
        <v>0</v>
      </c>
      <c r="D6">
        <v>64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2.5000000000000001E-4</v>
      </c>
      <c r="K6">
        <f t="shared" ref="K6:K69" si="3">$I$4/($I$4*$M$2*$H6+1)</f>
        <v>3.0245510111025171E-4</v>
      </c>
    </row>
    <row r="7" spans="2:14" x14ac:dyDescent="0.2">
      <c r="B7">
        <v>18</v>
      </c>
      <c r="C7">
        <v>0</v>
      </c>
      <c r="D7">
        <v>58</v>
      </c>
      <c r="F7">
        <v>3</v>
      </c>
      <c r="G7">
        <f t="shared" si="0"/>
        <v>150</v>
      </c>
      <c r="H7">
        <f t="shared" si="1"/>
        <v>0.15</v>
      </c>
      <c r="I7">
        <f t="shared" si="2"/>
        <v>2.2656250000000001E-4</v>
      </c>
      <c r="K7">
        <f t="shared" si="3"/>
        <v>2.6819397330471044E-4</v>
      </c>
    </row>
    <row r="8" spans="2:14" x14ac:dyDescent="0.2">
      <c r="B8">
        <v>19</v>
      </c>
      <c r="C8">
        <v>0</v>
      </c>
      <c r="D8">
        <v>56</v>
      </c>
      <c r="F8">
        <v>4</v>
      </c>
      <c r="G8">
        <f t="shared" si="0"/>
        <v>200</v>
      </c>
      <c r="H8">
        <f t="shared" si="1"/>
        <v>0.2</v>
      </c>
      <c r="I8">
        <f t="shared" si="2"/>
        <v>2.1875E-4</v>
      </c>
      <c r="K8">
        <f t="shared" si="3"/>
        <v>2.4090503619094119E-4</v>
      </c>
    </row>
    <row r="9" spans="2:14" x14ac:dyDescent="0.2">
      <c r="B9">
        <v>20</v>
      </c>
      <c r="C9">
        <v>0</v>
      </c>
      <c r="D9">
        <v>46</v>
      </c>
      <c r="F9">
        <v>5</v>
      </c>
      <c r="G9">
        <f t="shared" si="0"/>
        <v>250</v>
      </c>
      <c r="H9">
        <f t="shared" si="1"/>
        <v>0.25</v>
      </c>
      <c r="I9">
        <f t="shared" si="2"/>
        <v>1.796875E-4</v>
      </c>
      <c r="K9">
        <f t="shared" si="3"/>
        <v>2.1865656715530608E-4</v>
      </c>
    </row>
    <row r="10" spans="2:14" x14ac:dyDescent="0.2">
      <c r="B10">
        <v>21</v>
      </c>
      <c r="C10">
        <v>0</v>
      </c>
      <c r="D10">
        <v>42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1.6406250000000001E-4</v>
      </c>
      <c r="K10">
        <f t="shared" si="3"/>
        <v>2.001701181163525E-4</v>
      </c>
    </row>
    <row r="11" spans="2:14" x14ac:dyDescent="0.2">
      <c r="B11">
        <v>22</v>
      </c>
      <c r="C11">
        <v>0</v>
      </c>
      <c r="D11">
        <v>40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1.5625E-4</v>
      </c>
      <c r="K11">
        <f t="shared" si="3"/>
        <v>1.8456588592320207E-4</v>
      </c>
    </row>
    <row r="12" spans="2:14" x14ac:dyDescent="0.2">
      <c r="B12">
        <v>23</v>
      </c>
      <c r="C12">
        <v>0</v>
      </c>
      <c r="D12">
        <v>42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1.6406250000000001E-4</v>
      </c>
      <c r="K12">
        <f t="shared" si="3"/>
        <v>1.7121856760316477E-4</v>
      </c>
    </row>
    <row r="13" spans="2:14" x14ac:dyDescent="0.2">
      <c r="B13">
        <v>24</v>
      </c>
      <c r="C13">
        <v>0</v>
      </c>
      <c r="D13">
        <v>42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1.6406250000000001E-4</v>
      </c>
      <c r="K13">
        <f t="shared" si="3"/>
        <v>1.596715425684351E-4</v>
      </c>
    </row>
    <row r="14" spans="2:14" x14ac:dyDescent="0.2">
      <c r="B14">
        <v>25</v>
      </c>
      <c r="C14">
        <v>0</v>
      </c>
      <c r="D14">
        <v>38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1.484375E-4</v>
      </c>
      <c r="K14">
        <f t="shared" si="3"/>
        <v>1.4958358633575112E-4</v>
      </c>
    </row>
    <row r="15" spans="2:14" x14ac:dyDescent="0.2">
      <c r="B15">
        <v>26</v>
      </c>
      <c r="C15">
        <v>0</v>
      </c>
      <c r="D15">
        <v>36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1.4062499999999999E-4</v>
      </c>
      <c r="K15">
        <f t="shared" si="3"/>
        <v>1.4069458346557405E-4</v>
      </c>
    </row>
    <row r="16" spans="2:14" x14ac:dyDescent="0.2">
      <c r="B16">
        <v>27</v>
      </c>
      <c r="C16">
        <v>0</v>
      </c>
      <c r="D16">
        <v>36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1.4062499999999999E-4</v>
      </c>
      <c r="K16">
        <f t="shared" si="3"/>
        <v>1.3280277982615282E-4</v>
      </c>
    </row>
    <row r="17" spans="2:11" x14ac:dyDescent="0.2">
      <c r="B17">
        <v>28</v>
      </c>
      <c r="C17">
        <v>0</v>
      </c>
      <c r="D17">
        <v>28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1.09375E-4</v>
      </c>
      <c r="K17">
        <f t="shared" si="3"/>
        <v>1.2574928400074651E-4</v>
      </c>
    </row>
    <row r="18" spans="2:11" x14ac:dyDescent="0.2">
      <c r="B18">
        <v>29</v>
      </c>
      <c r="C18">
        <v>0</v>
      </c>
      <c r="D18">
        <v>32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1.25E-4</v>
      </c>
      <c r="K18">
        <f t="shared" si="3"/>
        <v>1.1940725862065617E-4</v>
      </c>
    </row>
    <row r="19" spans="2:11" x14ac:dyDescent="0.2">
      <c r="B19">
        <v>30</v>
      </c>
      <c r="C19">
        <v>0</v>
      </c>
      <c r="D19">
        <v>28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1.09375E-4</v>
      </c>
      <c r="K19">
        <f t="shared" si="3"/>
        <v>1.1367422540076536E-4</v>
      </c>
    </row>
    <row r="20" spans="2:11" x14ac:dyDescent="0.2">
      <c r="B20">
        <v>31</v>
      </c>
      <c r="C20">
        <v>0</v>
      </c>
      <c r="D20">
        <v>28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1.09375E-4</v>
      </c>
      <c r="K20">
        <f t="shared" si="3"/>
        <v>1.0846648534452245E-4</v>
      </c>
    </row>
    <row r="21" spans="2:11" x14ac:dyDescent="0.2">
      <c r="B21">
        <v>32</v>
      </c>
      <c r="C21">
        <v>0</v>
      </c>
      <c r="D21">
        <v>24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9.3750000000000002E-5</v>
      </c>
      <c r="K21">
        <f t="shared" si="3"/>
        <v>1.0371500551899057E-4</v>
      </c>
    </row>
    <row r="22" spans="2:11" x14ac:dyDescent="0.2">
      <c r="B22">
        <v>33</v>
      </c>
      <c r="C22">
        <v>0</v>
      </c>
      <c r="D22">
        <v>22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8.5937499999999995E-5</v>
      </c>
      <c r="K22">
        <f t="shared" si="3"/>
        <v>9.9362341561568066E-5</v>
      </c>
    </row>
    <row r="23" spans="2:11" x14ac:dyDescent="0.2">
      <c r="B23">
        <v>34</v>
      </c>
      <c r="C23">
        <v>0</v>
      </c>
      <c r="D23">
        <v>22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8.5937499999999995E-5</v>
      </c>
      <c r="K23">
        <f t="shared" si="3"/>
        <v>9.5360303903723172E-5</v>
      </c>
    </row>
    <row r="24" spans="2:11" x14ac:dyDescent="0.2">
      <c r="B24">
        <v>35</v>
      </c>
      <c r="C24">
        <v>0</v>
      </c>
      <c r="D24">
        <v>22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8.5937499999999995E-5</v>
      </c>
      <c r="K24">
        <f t="shared" si="3"/>
        <v>9.16681661463229E-5</v>
      </c>
    </row>
    <row r="25" spans="2:11" x14ac:dyDescent="0.2">
      <c r="B25">
        <v>36</v>
      </c>
      <c r="C25">
        <v>0</v>
      </c>
      <c r="D25">
        <v>24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9.3750000000000002E-5</v>
      </c>
      <c r="K25">
        <f t="shared" si="3"/>
        <v>8.8251274127261071E-5</v>
      </c>
    </row>
    <row r="26" spans="2:11" x14ac:dyDescent="0.2">
      <c r="B26">
        <v>37</v>
      </c>
      <c r="C26">
        <v>0</v>
      </c>
      <c r="D26">
        <v>22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8.5937499999999995E-5</v>
      </c>
      <c r="K26">
        <f t="shared" si="3"/>
        <v>8.5079954888932482E-5</v>
      </c>
    </row>
    <row r="27" spans="2:11" x14ac:dyDescent="0.2">
      <c r="B27">
        <v>38</v>
      </c>
      <c r="C27">
        <v>0</v>
      </c>
      <c r="D27">
        <v>22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8.5937499999999995E-5</v>
      </c>
      <c r="K27">
        <f t="shared" si="3"/>
        <v>8.212865272387103E-5</v>
      </c>
    </row>
    <row r="28" spans="2:11" x14ac:dyDescent="0.2">
      <c r="B28">
        <v>39</v>
      </c>
      <c r="C28">
        <v>0</v>
      </c>
      <c r="D28">
        <v>20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7.8125000000000002E-5</v>
      </c>
      <c r="K28">
        <f t="shared" si="3"/>
        <v>7.9375239008003335E-5</v>
      </c>
    </row>
    <row r="29" spans="2:11" x14ac:dyDescent="0.2">
      <c r="B29">
        <v>40</v>
      </c>
      <c r="C29">
        <v>0</v>
      </c>
      <c r="D29">
        <v>20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7.8125000000000002E-5</v>
      </c>
      <c r="K29">
        <f t="shared" si="3"/>
        <v>7.6800456360127148E-5</v>
      </c>
    </row>
    <row r="30" spans="2:11" x14ac:dyDescent="0.2">
      <c r="B30">
        <v>41</v>
      </c>
      <c r="C30">
        <v>0</v>
      </c>
      <c r="D30">
        <v>18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7.0312499999999995E-5</v>
      </c>
      <c r="K30">
        <f t="shared" si="3"/>
        <v>7.4387467584902808E-5</v>
      </c>
    </row>
    <row r="31" spans="2:11" x14ac:dyDescent="0.2">
      <c r="B31">
        <v>42</v>
      </c>
      <c r="C31">
        <v>0</v>
      </c>
      <c r="D31">
        <v>18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7.0312499999999995E-5</v>
      </c>
      <c r="K31">
        <f t="shared" si="3"/>
        <v>7.2121487056054081E-5</v>
      </c>
    </row>
    <row r="32" spans="2:11" x14ac:dyDescent="0.2">
      <c r="B32">
        <v>43</v>
      </c>
      <c r="C32">
        <v>0</v>
      </c>
      <c r="D32">
        <v>18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7.0312499999999995E-5</v>
      </c>
      <c r="K32">
        <f t="shared" si="3"/>
        <v>6.998947748046246E-5</v>
      </c>
    </row>
    <row r="33" spans="2:11" x14ac:dyDescent="0.2">
      <c r="B33">
        <v>44</v>
      </c>
      <c r="C33">
        <v>0</v>
      </c>
      <c r="D33">
        <v>18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7.0312499999999995E-5</v>
      </c>
      <c r="K33">
        <f t="shared" si="3"/>
        <v>6.7979898902375584E-5</v>
      </c>
    </row>
    <row r="34" spans="2:11" x14ac:dyDescent="0.2">
      <c r="B34">
        <v>45</v>
      </c>
      <c r="C34">
        <v>0</v>
      </c>
      <c r="D34">
        <v>20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7.8125000000000002E-5</v>
      </c>
      <c r="K34">
        <f t="shared" si="3"/>
        <v>6.6082499741147222E-5</v>
      </c>
    </row>
    <row r="35" spans="2:11" x14ac:dyDescent="0.2">
      <c r="B35">
        <v>46</v>
      </c>
      <c r="C35">
        <v>0</v>
      </c>
      <c r="D35">
        <v>18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7.0312499999999995E-5</v>
      </c>
      <c r="K35">
        <f t="shared" si="3"/>
        <v>6.4288141873065411E-5</v>
      </c>
    </row>
    <row r="36" spans="2:11" x14ac:dyDescent="0.2">
      <c r="B36">
        <v>47</v>
      </c>
      <c r="C36">
        <v>0</v>
      </c>
      <c r="D36">
        <v>16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6.2500000000000001E-5</v>
      </c>
      <c r="K36">
        <f t="shared" si="3"/>
        <v>6.2588653457464223E-5</v>
      </c>
    </row>
    <row r="37" spans="2:11" x14ac:dyDescent="0.2">
      <c r="B37">
        <v>48</v>
      </c>
      <c r="C37">
        <v>0</v>
      </c>
      <c r="D37">
        <v>16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6.2500000000000001E-5</v>
      </c>
      <c r="K37">
        <f t="shared" si="3"/>
        <v>6.09767045053088E-5</v>
      </c>
    </row>
    <row r="38" spans="2:11" x14ac:dyDescent="0.2">
      <c r="B38">
        <v>49</v>
      </c>
      <c r="C38">
        <v>0</v>
      </c>
      <c r="D38">
        <v>20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7.8125000000000002E-5</v>
      </c>
      <c r="K38">
        <f t="shared" si="3"/>
        <v>5.9445701193126529E-5</v>
      </c>
    </row>
    <row r="39" spans="2:11" x14ac:dyDescent="0.2">
      <c r="B39">
        <v>50</v>
      </c>
      <c r="C39">
        <v>0</v>
      </c>
      <c r="D39">
        <v>16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6.2500000000000001E-5</v>
      </c>
      <c r="K39">
        <f t="shared" si="3"/>
        <v>5.7989695708372425E-5</v>
      </c>
    </row>
    <row r="40" spans="2:11" x14ac:dyDescent="0.2">
      <c r="B40">
        <v>51</v>
      </c>
      <c r="C40">
        <v>0</v>
      </c>
      <c r="D40">
        <v>16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6.2500000000000001E-5</v>
      </c>
      <c r="K40">
        <f t="shared" si="3"/>
        <v>5.660330902700742E-5</v>
      </c>
    </row>
    <row r="41" spans="2:11" x14ac:dyDescent="0.2">
      <c r="B41">
        <v>52</v>
      </c>
      <c r="C41">
        <v>0</v>
      </c>
      <c r="D41">
        <v>16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6.2500000000000001E-5</v>
      </c>
      <c r="K41">
        <f t="shared" si="3"/>
        <v>5.5281664509588165E-5</v>
      </c>
    </row>
    <row r="42" spans="2:11" x14ac:dyDescent="0.2">
      <c r="B42">
        <v>53</v>
      </c>
      <c r="C42">
        <v>0</v>
      </c>
      <c r="D42">
        <v>16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6.2500000000000001E-5</v>
      </c>
      <c r="K42">
        <f t="shared" si="3"/>
        <v>5.4020330587984397E-5</v>
      </c>
    </row>
    <row r="43" spans="2:11" x14ac:dyDescent="0.2">
      <c r="B43">
        <v>54</v>
      </c>
      <c r="C43">
        <v>0</v>
      </c>
      <c r="D43">
        <v>16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6.2500000000000001E-5</v>
      </c>
      <c r="K43">
        <f t="shared" si="3"/>
        <v>5.2815271123198628E-5</v>
      </c>
    </row>
    <row r="44" spans="2:11" x14ac:dyDescent="0.2">
      <c r="B44">
        <v>55</v>
      </c>
      <c r="C44">
        <v>0</v>
      </c>
      <c r="D44">
        <v>16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6.2500000000000001E-5</v>
      </c>
      <c r="K44">
        <f t="shared" si="3"/>
        <v>5.1662802262563681E-5</v>
      </c>
    </row>
    <row r="45" spans="2:11" x14ac:dyDescent="0.2">
      <c r="B45">
        <v>56</v>
      </c>
      <c r="C45">
        <v>0</v>
      </c>
      <c r="D45">
        <v>16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6.2500000000000001E-5</v>
      </c>
      <c r="K45">
        <f t="shared" si="3"/>
        <v>5.0559554824768792E-5</v>
      </c>
    </row>
    <row r="46" spans="2:11" x14ac:dyDescent="0.2">
      <c r="B46">
        <v>57</v>
      </c>
      <c r="C46">
        <v>0</v>
      </c>
      <c r="D46">
        <v>20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7.8125000000000002E-5</v>
      </c>
      <c r="K46">
        <f t="shared" si="3"/>
        <v>4.9502441403672614E-5</v>
      </c>
    </row>
    <row r="47" spans="2:11" x14ac:dyDescent="0.2">
      <c r="B47">
        <v>58</v>
      </c>
      <c r="C47">
        <v>0</v>
      </c>
      <c r="D47">
        <v>16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6.2500000000000001E-5</v>
      </c>
      <c r="K47">
        <f t="shared" si="3"/>
        <v>4.8488627514415214E-5</v>
      </c>
    </row>
    <row r="48" spans="2:11" x14ac:dyDescent="0.2">
      <c r="B48">
        <v>59</v>
      </c>
      <c r="C48">
        <v>0</v>
      </c>
      <c r="D48">
        <v>18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7.0312499999999995E-5</v>
      </c>
      <c r="K48">
        <f t="shared" si="3"/>
        <v>4.7515506213952891E-5</v>
      </c>
    </row>
    <row r="49" spans="2:11" x14ac:dyDescent="0.2">
      <c r="B49">
        <v>60</v>
      </c>
      <c r="C49">
        <v>0</v>
      </c>
      <c r="D49">
        <v>20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7.8125000000000002E-5</v>
      </c>
      <c r="K49">
        <f t="shared" si="3"/>
        <v>4.6580675717520083E-5</v>
      </c>
    </row>
    <row r="50" spans="2:11" x14ac:dyDescent="0.2">
      <c r="B50">
        <v>61</v>
      </c>
      <c r="C50">
        <v>0</v>
      </c>
      <c r="D50">
        <v>14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5.4687500000000001E-5</v>
      </c>
      <c r="K50">
        <f t="shared" si="3"/>
        <v>4.568191960638142E-5</v>
      </c>
    </row>
    <row r="51" spans="2:11" x14ac:dyDescent="0.2">
      <c r="B51">
        <v>62</v>
      </c>
      <c r="C51">
        <v>0</v>
      </c>
      <c r="D51">
        <v>18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7.0312499999999995E-5</v>
      </c>
      <c r="K51">
        <f t="shared" si="3"/>
        <v>4.4817189283513513E-5</v>
      </c>
    </row>
    <row r="52" spans="2:11" x14ac:dyDescent="0.2">
      <c r="B52">
        <v>63</v>
      </c>
      <c r="C52">
        <v>0</v>
      </c>
      <c r="D52">
        <v>14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5.4687500000000001E-5</v>
      </c>
      <c r="K52">
        <f t="shared" si="3"/>
        <v>4.3984588384886614E-5</v>
      </c>
    </row>
    <row r="53" spans="2:11" x14ac:dyDescent="0.2">
      <c r="B53">
        <v>64</v>
      </c>
      <c r="C53">
        <v>0</v>
      </c>
      <c r="D53">
        <v>14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5.4687500000000001E-5</v>
      </c>
      <c r="K53">
        <f t="shared" si="3"/>
        <v>4.3182358896670515E-5</v>
      </c>
    </row>
    <row r="54" spans="2:11" x14ac:dyDescent="0.2">
      <c r="B54">
        <v>65</v>
      </c>
      <c r="C54">
        <v>0</v>
      </c>
      <c r="D54">
        <v>16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6.2500000000000001E-5</v>
      </c>
      <c r="K54">
        <f t="shared" si="3"/>
        <v>4.2408868764467034E-5</v>
      </c>
    </row>
    <row r="55" spans="2:11" x14ac:dyDescent="0.2">
      <c r="B55">
        <v>66</v>
      </c>
      <c r="C55">
        <v>0</v>
      </c>
      <c r="D55">
        <v>16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6.2500000000000001E-5</v>
      </c>
      <c r="K55">
        <f t="shared" si="3"/>
        <v>4.1662600810782868E-5</v>
      </c>
    </row>
    <row r="56" spans="2:11" x14ac:dyDescent="0.2">
      <c r="B56">
        <v>67</v>
      </c>
      <c r="C56">
        <v>0</v>
      </c>
      <c r="D56">
        <v>12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4.6875000000000001E-5</v>
      </c>
      <c r="K56">
        <f t="shared" si="3"/>
        <v>4.0942142802382063E-5</v>
      </c>
    </row>
    <row r="57" spans="2:11" x14ac:dyDescent="0.2">
      <c r="B57">
        <v>68</v>
      </c>
      <c r="C57">
        <v>0</v>
      </c>
      <c r="D57">
        <v>12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4.6875000000000001E-5</v>
      </c>
      <c r="K57">
        <f t="shared" si="3"/>
        <v>4.0246178530692597E-5</v>
      </c>
    </row>
    <row r="58" spans="2:11" x14ac:dyDescent="0.2">
      <c r="B58">
        <v>69</v>
      </c>
      <c r="C58">
        <v>0</v>
      </c>
      <c r="D58">
        <v>12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4.6875000000000001E-5</v>
      </c>
      <c r="K58">
        <f t="shared" si="3"/>
        <v>3.9573479786737441E-5</v>
      </c>
    </row>
    <row r="59" spans="2:11" x14ac:dyDescent="0.2">
      <c r="B59">
        <v>70</v>
      </c>
      <c r="C59">
        <v>0</v>
      </c>
      <c r="D59">
        <v>12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4.6875000000000001E-5</v>
      </c>
      <c r="K59">
        <f t="shared" si="3"/>
        <v>3.8922899127649658E-5</v>
      </c>
    </row>
    <row r="60" spans="2:11" x14ac:dyDescent="0.2">
      <c r="B60">
        <v>71</v>
      </c>
      <c r="C60">
        <v>0</v>
      </c>
      <c r="D60">
        <v>14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5.4687500000000001E-5</v>
      </c>
      <c r="K60">
        <f t="shared" si="3"/>
        <v>3.829336334515005E-5</v>
      </c>
    </row>
    <row r="61" spans="2:11" x14ac:dyDescent="0.2">
      <c r="B61">
        <v>72</v>
      </c>
      <c r="C61">
        <v>0</v>
      </c>
      <c r="D61">
        <v>12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4.6875000000000001E-5</v>
      </c>
      <c r="K61">
        <f t="shared" si="3"/>
        <v>3.7683867557778321E-5</v>
      </c>
    </row>
    <row r="62" spans="2:11" x14ac:dyDescent="0.2">
      <c r="B62">
        <v>73</v>
      </c>
      <c r="C62">
        <v>0</v>
      </c>
      <c r="D62">
        <v>12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4.6875000000000001E-5</v>
      </c>
      <c r="K62">
        <f t="shared" si="3"/>
        <v>3.7093469858470421E-5</v>
      </c>
    </row>
    <row r="63" spans="2:11" x14ac:dyDescent="0.2">
      <c r="B63">
        <v>74</v>
      </c>
      <c r="C63">
        <v>0</v>
      </c>
      <c r="D63">
        <v>12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4.6875000000000001E-5</v>
      </c>
      <c r="K63">
        <f t="shared" si="3"/>
        <v>3.6521286457517129E-5</v>
      </c>
    </row>
    <row r="64" spans="2:11" x14ac:dyDescent="0.2">
      <c r="B64">
        <v>75</v>
      </c>
      <c r="C64">
        <v>0</v>
      </c>
      <c r="D64">
        <v>12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4.6875000000000001E-5</v>
      </c>
      <c r="K64">
        <f t="shared" si="3"/>
        <v>3.5966487268225939E-5</v>
      </c>
    </row>
    <row r="65" spans="2:11" x14ac:dyDescent="0.2">
      <c r="B65">
        <v>76</v>
      </c>
      <c r="C65">
        <v>0</v>
      </c>
      <c r="D65">
        <v>10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3.9062500000000001E-5</v>
      </c>
      <c r="K65">
        <f t="shared" si="3"/>
        <v>3.5428291888914603E-5</v>
      </c>
    </row>
    <row r="66" spans="2:11" x14ac:dyDescent="0.2">
      <c r="B66">
        <v>77</v>
      </c>
      <c r="C66">
        <v>0</v>
      </c>
      <c r="D66">
        <v>10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3.9062500000000001E-5</v>
      </c>
      <c r="K66">
        <f t="shared" si="3"/>
        <v>3.4905965940334038E-5</v>
      </c>
    </row>
    <row r="67" spans="2:11" x14ac:dyDescent="0.2">
      <c r="B67">
        <v>78</v>
      </c>
      <c r="C67">
        <v>0</v>
      </c>
      <c r="D67">
        <v>10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3.9062500000000001E-5</v>
      </c>
      <c r="K67">
        <f t="shared" si="3"/>
        <v>3.4398817722372391E-5</v>
      </c>
    </row>
    <row r="68" spans="2:11" x14ac:dyDescent="0.2">
      <c r="B68">
        <v>79</v>
      </c>
      <c r="C68">
        <v>0</v>
      </c>
      <c r="D68">
        <v>12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4.6875000000000001E-5</v>
      </c>
      <c r="K68">
        <f t="shared" si="3"/>
        <v>3.3906195158033414E-5</v>
      </c>
    </row>
    <row r="69" spans="2:11" x14ac:dyDescent="0.2">
      <c r="B69">
        <v>80</v>
      </c>
      <c r="C69">
        <v>0</v>
      </c>
      <c r="D69">
        <v>10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3.9062500000000001E-5</v>
      </c>
      <c r="K69">
        <f t="shared" si="3"/>
        <v>3.3427482996297583E-5</v>
      </c>
    </row>
    <row r="70" spans="2:11" x14ac:dyDescent="0.2">
      <c r="B70">
        <v>81</v>
      </c>
      <c r="C70">
        <v>0</v>
      </c>
      <c r="D70">
        <v>12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7" si="6">D70/2/128000</f>
        <v>4.6875000000000001E-5</v>
      </c>
      <c r="K70">
        <f t="shared" ref="K70:K88" si="7">$I$4/($I$4*$M$2*$H70+1)</f>
        <v>3.2962100248636521E-5</v>
      </c>
    </row>
    <row r="71" spans="2:11" x14ac:dyDescent="0.2">
      <c r="B71">
        <v>82</v>
      </c>
      <c r="C71">
        <v>0</v>
      </c>
      <c r="D71">
        <v>12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4.6875000000000001E-5</v>
      </c>
      <c r="K71">
        <f t="shared" si="7"/>
        <v>3.2509497836722608E-5</v>
      </c>
    </row>
    <row r="72" spans="2:11" x14ac:dyDescent="0.2">
      <c r="B72">
        <v>83</v>
      </c>
      <c r="C72">
        <v>0</v>
      </c>
      <c r="D72">
        <v>10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3.9062500000000001E-5</v>
      </c>
      <c r="K72">
        <f t="shared" si="7"/>
        <v>3.2069156431309422E-5</v>
      </c>
    </row>
    <row r="73" spans="2:11" x14ac:dyDescent="0.2">
      <c r="B73">
        <v>84</v>
      </c>
      <c r="C73">
        <v>0</v>
      </c>
      <c r="D73">
        <v>10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3.9062500000000001E-5</v>
      </c>
      <c r="K73">
        <f t="shared" si="7"/>
        <v>3.1640584464399182E-5</v>
      </c>
    </row>
    <row r="74" spans="2:11" x14ac:dyDescent="0.2">
      <c r="B74">
        <v>85</v>
      </c>
      <c r="C74">
        <v>0</v>
      </c>
      <c r="D74">
        <v>10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3.9062500000000001E-5</v>
      </c>
      <c r="K74">
        <f t="shared" si="7"/>
        <v>3.1223316298700565E-5</v>
      </c>
    </row>
    <row r="75" spans="2:11" x14ac:dyDescent="0.2">
      <c r="B75">
        <v>86</v>
      </c>
      <c r="C75">
        <v>0</v>
      </c>
      <c r="D75">
        <v>10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3.9062500000000001E-5</v>
      </c>
      <c r="K75">
        <f t="shared" si="7"/>
        <v>3.0816910540045521E-5</v>
      </c>
    </row>
    <row r="76" spans="2:11" x14ac:dyDescent="0.2">
      <c r="B76">
        <v>87</v>
      </c>
      <c r="C76">
        <v>0</v>
      </c>
      <c r="D76">
        <v>16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6.2500000000000001E-5</v>
      </c>
      <c r="K76">
        <f t="shared" si="7"/>
        <v>3.0420948479907231E-5</v>
      </c>
    </row>
    <row r="77" spans="2:11" x14ac:dyDescent="0.2">
      <c r="B77">
        <v>88</v>
      </c>
      <c r="C77">
        <v>0</v>
      </c>
      <c r="D77">
        <v>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3.1250000000000001E-5</v>
      </c>
      <c r="K77">
        <f t="shared" si="7"/>
        <v>3.0035032656466049E-5</v>
      </c>
    </row>
    <row r="78" spans="2:11" x14ac:dyDescent="0.2">
      <c r="B78">
        <v>89</v>
      </c>
      <c r="C78">
        <v>0</v>
      </c>
      <c r="D78">
        <v>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3.1250000000000001E-5</v>
      </c>
      <c r="K78">
        <f t="shared" si="7"/>
        <v>2.9658785523828041E-5</v>
      </c>
    </row>
    <row r="79" spans="2:11" x14ac:dyDescent="0.2">
      <c r="B79">
        <v>90</v>
      </c>
      <c r="C79">
        <v>0</v>
      </c>
      <c r="D79">
        <v>10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3.9062500000000001E-5</v>
      </c>
      <c r="K79">
        <f t="shared" si="7"/>
        <v>2.9291848220029863E-5</v>
      </c>
    </row>
    <row r="80" spans="2:11" x14ac:dyDescent="0.2">
      <c r="B80">
        <v>91</v>
      </c>
      <c r="C80">
        <v>0</v>
      </c>
      <c r="D80">
        <v>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3.1250000000000001E-5</v>
      </c>
      <c r="K80">
        <f t="shared" si="7"/>
        <v>2.8933879425379103E-5</v>
      </c>
    </row>
    <row r="81" spans="2:11" x14ac:dyDescent="0.2">
      <c r="B81">
        <v>92</v>
      </c>
      <c r="C81">
        <v>0</v>
      </c>
      <c r="D81">
        <v>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3.1250000000000001E-5</v>
      </c>
      <c r="K81">
        <f t="shared" si="7"/>
        <v>2.8584554303495715E-5</v>
      </c>
    </row>
    <row r="82" spans="2:11" x14ac:dyDescent="0.2">
      <c r="B82">
        <v>93</v>
      </c>
      <c r="C82">
        <v>0</v>
      </c>
      <c r="D82">
        <v>6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2.34375E-5</v>
      </c>
      <c r="K82">
        <f t="shared" si="7"/>
        <v>2.8243563518148608E-5</v>
      </c>
    </row>
    <row r="83" spans="2:11" x14ac:dyDescent="0.2">
      <c r="B83">
        <v>94</v>
      </c>
      <c r="C83">
        <v>0</v>
      </c>
      <c r="D83">
        <v>6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2.34375E-5</v>
      </c>
      <c r="K83">
        <f t="shared" si="7"/>
        <v>2.7910612319632761E-5</v>
      </c>
    </row>
    <row r="84" spans="2:11" x14ac:dyDescent="0.2">
      <c r="B84">
        <v>95</v>
      </c>
      <c r="C84">
        <v>0</v>
      </c>
      <c r="D84">
        <v>6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2.34375E-5</v>
      </c>
      <c r="K84">
        <f t="shared" si="7"/>
        <v>2.758541969501526E-5</v>
      </c>
    </row>
    <row r="85" spans="2:11" x14ac:dyDescent="0.2">
      <c r="B85">
        <v>96</v>
      </c>
      <c r="C85">
        <v>0</v>
      </c>
      <c r="D85">
        <v>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3.1250000000000001E-5</v>
      </c>
      <c r="K85">
        <f t="shared" si="7"/>
        <v>2.7267717577101175E-5</v>
      </c>
    </row>
    <row r="86" spans="2:11" x14ac:dyDescent="0.2">
      <c r="B86">
        <v>97</v>
      </c>
      <c r="C86">
        <v>0</v>
      </c>
      <c r="D86">
        <v>6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2.34375E-5</v>
      </c>
      <c r="K86">
        <f t="shared" si="7"/>
        <v>2.6957250107439262E-5</v>
      </c>
    </row>
    <row r="87" spans="2:11" x14ac:dyDescent="0.2">
      <c r="B87">
        <v>98</v>
      </c>
      <c r="C87">
        <v>0</v>
      </c>
      <c r="D87">
        <v>6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2.34375E-5</v>
      </c>
      <c r="K87">
        <f t="shared" si="7"/>
        <v>2.6653772949108917E-5</v>
      </c>
    </row>
    <row r="88" spans="2:11" x14ac:dyDescent="0.2">
      <c r="B88">
        <v>99</v>
      </c>
      <c r="C88">
        <v>0</v>
      </c>
      <c r="D88">
        <v>6</v>
      </c>
      <c r="F88">
        <v>84</v>
      </c>
      <c r="G88">
        <f t="shared" si="4"/>
        <v>4200</v>
      </c>
      <c r="H88">
        <f t="shared" si="5"/>
        <v>4.2</v>
      </c>
      <c r="I88">
        <f>D88/2/128000</f>
        <v>2.34375E-5</v>
      </c>
      <c r="K88">
        <f t="shared" si="7"/>
        <v>2.6357052645409078E-5</v>
      </c>
    </row>
    <row r="89" spans="2:11" x14ac:dyDescent="0.2">
      <c r="B89">
        <v>100</v>
      </c>
      <c r="C89">
        <v>0</v>
      </c>
      <c r="D89">
        <v>6</v>
      </c>
      <c r="F89">
        <v>85</v>
      </c>
      <c r="G89">
        <f t="shared" ref="G89" si="8">F89*50000*0.001</f>
        <v>4250</v>
      </c>
      <c r="H89">
        <f t="shared" ref="H89" si="9">G89/1000</f>
        <v>4.25</v>
      </c>
      <c r="I89">
        <f>D89/2/128000</f>
        <v>2.34375E-5</v>
      </c>
      <c r="K89">
        <f>$I$4/($I$4*$M$2*$H89+1)</f>
        <v>2.6066866020911461E-5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1:R49"/>
  <sheetViews>
    <sheetView tabSelected="1" workbookViewId="0">
      <selection activeCell="G18" sqref="G18"/>
    </sheetView>
  </sheetViews>
  <sheetFormatPr baseColWidth="10" defaultRowHeight="16" x14ac:dyDescent="0.2"/>
  <cols>
    <col min="3" max="4" width="12.1640625" bestFit="1" customWidth="1"/>
    <col min="6" max="6" width="12.1640625" bestFit="1" customWidth="1"/>
    <col min="10" max="14" width="12.1640625" bestFit="1" customWidth="1"/>
    <col min="16" max="16" width="12.1640625" bestFit="1" customWidth="1"/>
  </cols>
  <sheetData>
    <row r="1" spans="2:18" x14ac:dyDescent="0.2">
      <c r="C1" t="s">
        <v>14</v>
      </c>
      <c r="D1" t="s">
        <v>37</v>
      </c>
    </row>
    <row r="3" spans="2:18" x14ac:dyDescent="0.2">
      <c r="B3" t="s">
        <v>9</v>
      </c>
      <c r="C3" t="s">
        <v>10</v>
      </c>
      <c r="D3" t="s">
        <v>7</v>
      </c>
      <c r="F3" t="s">
        <v>11</v>
      </c>
      <c r="J3" t="s">
        <v>16</v>
      </c>
      <c r="K3" t="s">
        <v>18</v>
      </c>
      <c r="L3" t="s">
        <v>21</v>
      </c>
      <c r="N3" t="s">
        <v>22</v>
      </c>
      <c r="Q3" t="s">
        <v>34</v>
      </c>
      <c r="R3" t="s">
        <v>10</v>
      </c>
    </row>
    <row r="4" spans="2:18" x14ac:dyDescent="0.2">
      <c r="B4">
        <v>600</v>
      </c>
      <c r="C4" s="2">
        <v>172.072</v>
      </c>
      <c r="D4" s="12">
        <f>C4/(0.000000001)</f>
        <v>172072000000</v>
      </c>
      <c r="F4">
        <f>(3.41)^3/2</f>
        <v>19.825910500000003</v>
      </c>
      <c r="G4" t="s">
        <v>12</v>
      </c>
      <c r="I4">
        <v>600</v>
      </c>
      <c r="J4">
        <f>(0.000000000392)*EXP(-0.523/I4/(0.000086173))</f>
        <v>1.5858512862867561E-14</v>
      </c>
      <c r="K4">
        <f>(0.000000000266)*EXP(-0.665/I4/(0.000086173))</f>
        <v>6.9040816780755226E-16</v>
      </c>
      <c r="L4">
        <f>J4+K4</f>
        <v>1.6548921030675113E-14</v>
      </c>
      <c r="N4" s="14">
        <f>L4/(0.000000001)</f>
        <v>1.6548921030675113E-5</v>
      </c>
      <c r="O4" s="17">
        <f>N4*2000</f>
        <v>3.3097842061350226E-2</v>
      </c>
      <c r="Q4" s="14">
        <f>(24600000)*(B4^2)-(30750000000)*B4+(9850000000000)</f>
        <v>256000000000</v>
      </c>
      <c r="R4">
        <f>(0.0246)*B4^2-(30.75)*B4+9850</f>
        <v>256</v>
      </c>
    </row>
    <row r="5" spans="2:18" x14ac:dyDescent="0.2">
      <c r="B5">
        <v>700</v>
      </c>
      <c r="C5" s="2">
        <v>429.19900000000001</v>
      </c>
      <c r="D5" s="12">
        <f t="shared" ref="D5:D10" si="0">C5/(0.000000001)</f>
        <v>429199000000</v>
      </c>
      <c r="F5">
        <f>F4*1E-30</f>
        <v>1.9825910500000003E-29</v>
      </c>
      <c r="G5" t="s">
        <v>13</v>
      </c>
      <c r="I5">
        <v>700</v>
      </c>
      <c r="J5">
        <f t="shared" ref="J5:J10" si="1">(0.000000000392)*EXP(-0.523/I5/(0.000086173))</f>
        <v>6.7272452384127942E-14</v>
      </c>
      <c r="K5">
        <f t="shared" ref="K5:K10" si="2">(0.000000000266)*EXP(-0.665/I5/(0.000086173))</f>
        <v>4.3358463140515789E-15</v>
      </c>
      <c r="L5">
        <f t="shared" ref="L5:L7" si="3">J5+K5</f>
        <v>7.1608298698179515E-14</v>
      </c>
      <c r="N5" s="14">
        <f t="shared" ref="N5:N7" si="4">L5/(0.000000001)</f>
        <v>7.1608298698179509E-5</v>
      </c>
      <c r="O5" s="17">
        <f t="shared" ref="O5:O10" si="5">N5*2000</f>
        <v>0.14321659739635903</v>
      </c>
      <c r="Q5" s="14">
        <f t="shared" ref="Q5:Q10" si="6">(24600000)*(B5^2)-(30750000000)*B5+(9850000000000)</f>
        <v>379000000000</v>
      </c>
      <c r="R5">
        <f t="shared" ref="R5:R10" si="7">(0.0246)*B5^2-(30.75)*B5+9850</f>
        <v>379</v>
      </c>
    </row>
    <row r="6" spans="2:18" x14ac:dyDescent="0.2">
      <c r="B6">
        <v>800</v>
      </c>
      <c r="C6" s="2">
        <v>1057.1389999999999</v>
      </c>
      <c r="D6" s="12">
        <f t="shared" si="0"/>
        <v>1057138999999.9999</v>
      </c>
      <c r="I6">
        <v>800</v>
      </c>
      <c r="J6">
        <f t="shared" si="1"/>
        <v>1.9884668758454518E-13</v>
      </c>
      <c r="K6">
        <f t="shared" si="2"/>
        <v>1.7200847663845354E-14</v>
      </c>
      <c r="L6">
        <f t="shared" si="3"/>
        <v>2.1604753524839053E-13</v>
      </c>
      <c r="N6" s="14">
        <f t="shared" si="4"/>
        <v>2.1604753524839053E-4</v>
      </c>
      <c r="O6" s="17">
        <f t="shared" si="5"/>
        <v>0.43209507049678109</v>
      </c>
      <c r="Q6" s="14">
        <f t="shared" si="6"/>
        <v>994000000000</v>
      </c>
      <c r="R6">
        <f t="shared" si="7"/>
        <v>994</v>
      </c>
    </row>
    <row r="7" spans="2:18" x14ac:dyDescent="0.2">
      <c r="B7">
        <v>900</v>
      </c>
      <c r="C7" s="2">
        <v>2280.855</v>
      </c>
      <c r="D7" s="12">
        <f t="shared" si="0"/>
        <v>2280855000000</v>
      </c>
      <c r="F7">
        <f>F4/1000</f>
        <v>1.9825910500000002E-2</v>
      </c>
      <c r="G7" t="s">
        <v>29</v>
      </c>
      <c r="I7">
        <v>900</v>
      </c>
      <c r="J7">
        <f t="shared" si="1"/>
        <v>4.6195924355603135E-13</v>
      </c>
      <c r="K7">
        <f t="shared" si="2"/>
        <v>5.0237863234514219E-14</v>
      </c>
      <c r="L7">
        <f t="shared" si="3"/>
        <v>5.1219710679054559E-13</v>
      </c>
      <c r="N7" s="14">
        <f t="shared" si="4"/>
        <v>5.1219710679054552E-4</v>
      </c>
      <c r="O7" s="17">
        <f t="shared" si="5"/>
        <v>1.0243942135810911</v>
      </c>
      <c r="Q7" s="14">
        <f t="shared" si="6"/>
        <v>2101000000000</v>
      </c>
      <c r="R7">
        <f t="shared" si="7"/>
        <v>2101</v>
      </c>
    </row>
    <row r="8" spans="2:18" x14ac:dyDescent="0.2">
      <c r="B8">
        <v>1000</v>
      </c>
      <c r="C8" s="2">
        <v>3380.337</v>
      </c>
      <c r="D8" s="12">
        <f t="shared" si="0"/>
        <v>3380337000000</v>
      </c>
      <c r="I8">
        <v>1000</v>
      </c>
      <c r="J8">
        <f t="shared" si="1"/>
        <v>9.0671730002506872E-13</v>
      </c>
      <c r="K8">
        <f t="shared" si="2"/>
        <v>1.1841758695165239E-13</v>
      </c>
      <c r="L8">
        <f t="shared" ref="L8:L10" si="8">J8+K8</f>
        <v>1.0251348869767211E-12</v>
      </c>
      <c r="N8" s="14">
        <f>L8/(0.000000001)</f>
        <v>1.025134886976721E-3</v>
      </c>
      <c r="O8" s="17">
        <f t="shared" si="5"/>
        <v>2.0502697739534419</v>
      </c>
      <c r="Q8" s="14">
        <f t="shared" si="6"/>
        <v>3700000000000</v>
      </c>
      <c r="R8">
        <f t="shared" si="7"/>
        <v>3700</v>
      </c>
    </row>
    <row r="9" spans="2:18" x14ac:dyDescent="0.2">
      <c r="B9">
        <v>1100</v>
      </c>
      <c r="C9" s="2">
        <v>5785.7000000000007</v>
      </c>
      <c r="D9" s="12">
        <f t="shared" si="0"/>
        <v>5785700000000</v>
      </c>
      <c r="N9" s="14"/>
      <c r="O9" s="17"/>
      <c r="Q9" s="14">
        <f t="shared" si="6"/>
        <v>5791000000000</v>
      </c>
      <c r="R9">
        <f t="shared" si="7"/>
        <v>5791</v>
      </c>
    </row>
    <row r="10" spans="2:18" x14ac:dyDescent="0.2">
      <c r="B10">
        <v>1200</v>
      </c>
      <c r="C10" s="2">
        <v>8447.3739999999998</v>
      </c>
      <c r="D10" s="12">
        <f t="shared" si="0"/>
        <v>8447373999999.999</v>
      </c>
      <c r="I10">
        <v>1200</v>
      </c>
      <c r="J10">
        <f t="shared" si="1"/>
        <v>2.4932984262306196E-12</v>
      </c>
      <c r="K10">
        <f t="shared" si="2"/>
        <v>4.2854238137762868E-13</v>
      </c>
      <c r="L10">
        <f t="shared" si="8"/>
        <v>2.9218408076082482E-12</v>
      </c>
      <c r="N10" s="14">
        <f>L10/(0.000000001)</f>
        <v>2.9218408076082478E-3</v>
      </c>
      <c r="O10" s="17">
        <f t="shared" si="5"/>
        <v>5.8436816152164957</v>
      </c>
      <c r="Q10" s="14">
        <f t="shared" si="6"/>
        <v>8374000000000</v>
      </c>
      <c r="R10">
        <f t="shared" si="7"/>
        <v>8374</v>
      </c>
    </row>
    <row r="12" spans="2:18" x14ac:dyDescent="0.2">
      <c r="B12" t="s">
        <v>14</v>
      </c>
      <c r="C12" t="s">
        <v>15</v>
      </c>
      <c r="E12" t="s">
        <v>36</v>
      </c>
      <c r="G12" t="s">
        <v>35</v>
      </c>
    </row>
    <row r="13" spans="2:18" x14ac:dyDescent="0.2">
      <c r="D13" t="s">
        <v>17</v>
      </c>
      <c r="E13" t="s">
        <v>20</v>
      </c>
      <c r="I13" t="s">
        <v>17</v>
      </c>
      <c r="J13" t="s">
        <v>20</v>
      </c>
    </row>
    <row r="14" spans="2:18" x14ac:dyDescent="0.2">
      <c r="B14">
        <v>600</v>
      </c>
      <c r="C14" s="1">
        <f>4*3.14*L4*$D14/$F$5</f>
        <v>172072000000</v>
      </c>
      <c r="D14" s="1">
        <f>(D4*$F$5)/(4*3.14*L4)</f>
        <v>1.6412850925237602E-5</v>
      </c>
      <c r="E14" s="16">
        <f>D14/(0.00000000034)</f>
        <v>48273.090956581182</v>
      </c>
      <c r="F14">
        <f>E14/2000</f>
        <v>24.136545478290589</v>
      </c>
      <c r="G14">
        <v>600</v>
      </c>
      <c r="H14" s="1">
        <f>4*3.14*O4*I14/$F$7</f>
        <v>172.07200000000003</v>
      </c>
      <c r="I14" s="1">
        <f>(C4*$F$7)/(4*3.14*O4)</f>
        <v>8.2064254626188013</v>
      </c>
      <c r="J14" s="16">
        <f>I14/0.34</f>
        <v>24.136545478290589</v>
      </c>
    </row>
    <row r="15" spans="2:18" x14ac:dyDescent="0.2">
      <c r="B15">
        <v>700</v>
      </c>
      <c r="C15" s="1">
        <f>4*3.14*L5*$D15/$F$5</f>
        <v>429198999999.99994</v>
      </c>
      <c r="D15" s="1">
        <f>(D5*$F$5)/(4*3.14*L5)</f>
        <v>9.4610393251589143E-6</v>
      </c>
      <c r="E15" s="16">
        <f t="shared" ref="E15:E19" si="9">D15/(0.00000000034)</f>
        <v>27826.586250467393</v>
      </c>
      <c r="F15">
        <f t="shared" ref="F15:F19" si="10">E15/2000</f>
        <v>13.913293125233697</v>
      </c>
      <c r="G15">
        <v>700</v>
      </c>
      <c r="H15" s="1">
        <f t="shared" ref="H15:H19" si="11">4*3.14*O5*I15/$F$7</f>
        <v>429.19900000000001</v>
      </c>
      <c r="I15" s="1">
        <f t="shared" ref="I15:I19" si="12">(C5*$F$7)/(4*3.14*O5)</f>
        <v>4.7305196625794572</v>
      </c>
      <c r="J15" s="16">
        <f t="shared" ref="J15:J19" si="13">I15/0.34</f>
        <v>13.913293125233697</v>
      </c>
    </row>
    <row r="16" spans="2:18" x14ac:dyDescent="0.2">
      <c r="B16">
        <v>800</v>
      </c>
      <c r="C16" s="1">
        <f>4*3.14*L6*$D16/$F$5</f>
        <v>1057138999999.9998</v>
      </c>
      <c r="D16" s="1">
        <f>(D6*$F$5)/(4*3.14*L6)</f>
        <v>7.7237157244546637E-6</v>
      </c>
      <c r="E16" s="16">
        <f t="shared" si="9"/>
        <v>22716.810954278422</v>
      </c>
      <c r="F16">
        <f t="shared" si="10"/>
        <v>11.358405477139211</v>
      </c>
      <c r="G16">
        <v>800</v>
      </c>
      <c r="H16" s="1">
        <f t="shared" si="11"/>
        <v>1057.1389999999999</v>
      </c>
      <c r="I16" s="1">
        <f t="shared" si="12"/>
        <v>3.8618578622273319</v>
      </c>
      <c r="J16" s="16">
        <f t="shared" si="13"/>
        <v>11.358405477139211</v>
      </c>
    </row>
    <row r="17" spans="2:10" x14ac:dyDescent="0.2">
      <c r="B17">
        <v>900</v>
      </c>
      <c r="C17" s="1">
        <f>4*3.14*L7*$D17/$F$5</f>
        <v>2280855000000</v>
      </c>
      <c r="D17" s="1">
        <f>(D7*$F$5)/(4*3.14*L7)</f>
        <v>7.02917017829598E-6</v>
      </c>
      <c r="E17" s="16">
        <f t="shared" si="9"/>
        <v>20674.029936164647</v>
      </c>
      <c r="F17">
        <f t="shared" si="10"/>
        <v>10.337014968082324</v>
      </c>
      <c r="G17">
        <v>900</v>
      </c>
      <c r="H17" s="1">
        <f t="shared" si="11"/>
        <v>2280.855</v>
      </c>
      <c r="I17" s="1">
        <f t="shared" si="12"/>
        <v>3.5145850891479906</v>
      </c>
      <c r="J17" s="16">
        <f t="shared" si="13"/>
        <v>10.337014968082325</v>
      </c>
    </row>
    <row r="18" spans="2:10" x14ac:dyDescent="0.2">
      <c r="B18">
        <v>1000</v>
      </c>
      <c r="C18" s="1">
        <f>4*3.14*L8*$D18/$F$5</f>
        <v>3380337000000</v>
      </c>
      <c r="D18" s="1">
        <f>(D8*$F$5)/(4*3.14*L8)</f>
        <v>5.2050210173299376E-6</v>
      </c>
      <c r="E18" s="16">
        <f t="shared" si="9"/>
        <v>15308.885345088051</v>
      </c>
      <c r="F18">
        <f t="shared" si="10"/>
        <v>7.6544426725440253</v>
      </c>
      <c r="G18">
        <v>1000</v>
      </c>
      <c r="H18" s="1">
        <f t="shared" si="11"/>
        <v>3380.3369999999995</v>
      </c>
      <c r="I18" s="1">
        <f t="shared" si="12"/>
        <v>2.6025105086649689</v>
      </c>
      <c r="J18" s="16">
        <f t="shared" si="13"/>
        <v>7.6544426725440253</v>
      </c>
    </row>
    <row r="19" spans="2:10" x14ac:dyDescent="0.2">
      <c r="B19">
        <v>1200</v>
      </c>
      <c r="C19" s="1">
        <f t="shared" ref="C19" si="14">4*3.14*L10*$D19/$F$5</f>
        <v>8447373999999.998</v>
      </c>
      <c r="D19" s="1">
        <f t="shared" ref="D19" si="15">(D10*$F$5)/(4*3.14*L10)</f>
        <v>4.5636115877629306E-6</v>
      </c>
      <c r="E19" s="16">
        <f t="shared" si="9"/>
        <v>13422.387022832148</v>
      </c>
      <c r="F19">
        <f t="shared" si="10"/>
        <v>6.7111935114160746</v>
      </c>
      <c r="G19">
        <v>1200</v>
      </c>
      <c r="H19" s="1">
        <f>4*3.14*O10*I19/$F$7</f>
        <v>8447.3739999999998</v>
      </c>
      <c r="I19" s="1">
        <f>(C10*$F$7)/(4*3.14*O10)</f>
        <v>2.2818057938814658</v>
      </c>
      <c r="J19" s="16">
        <f>I19/0.34</f>
        <v>6.7111935114160755</v>
      </c>
    </row>
    <row r="21" spans="2:10" x14ac:dyDescent="0.2">
      <c r="D21" t="s">
        <v>19</v>
      </c>
      <c r="G21" t="s">
        <v>30</v>
      </c>
    </row>
    <row r="22" spans="2:10" x14ac:dyDescent="0.2">
      <c r="B22">
        <v>600</v>
      </c>
      <c r="C22" s="1">
        <f>4*3.14*L4*$D$22/$F$5</f>
        <v>10693659.547599843</v>
      </c>
      <c r="D22" s="13">
        <f>3*(0.00000000034)</f>
        <v>1.02E-9</v>
      </c>
    </row>
    <row r="23" spans="2:10" x14ac:dyDescent="0.2">
      <c r="B23">
        <v>800</v>
      </c>
      <c r="C23" s="1">
        <f>4*3.14*L6*$D$22/$F$5</f>
        <v>139606611.4378041</v>
      </c>
      <c r="G23" t="s">
        <v>31</v>
      </c>
      <c r="I23" t="s">
        <v>32</v>
      </c>
    </row>
    <row r="24" spans="2:10" x14ac:dyDescent="0.2">
      <c r="B24">
        <v>1000</v>
      </c>
      <c r="C24" s="1">
        <f>4*3.14*L8*$D$22/$F$5</f>
        <v>662426477.91818535</v>
      </c>
      <c r="G24" t="s">
        <v>26</v>
      </c>
      <c r="H24">
        <v>0.34</v>
      </c>
    </row>
    <row r="25" spans="2:10" x14ac:dyDescent="0.2">
      <c r="G25" t="s">
        <v>11</v>
      </c>
      <c r="H25">
        <f>(H24^3)/2</f>
        <v>1.9652000000000006E-2</v>
      </c>
    </row>
    <row r="26" spans="2:10" x14ac:dyDescent="0.2">
      <c r="C26">
        <f>C22*(0.000000001)</f>
        <v>1.0693659547599843E-2</v>
      </c>
      <c r="G26" t="s">
        <v>17</v>
      </c>
      <c r="H26">
        <f>H24*3</f>
        <v>1.02</v>
      </c>
    </row>
    <row r="27" spans="2:10" x14ac:dyDescent="0.2">
      <c r="C27">
        <f t="shared" ref="C27" si="16">C23*(0.000000001)</f>
        <v>0.13960661143780412</v>
      </c>
      <c r="G27" t="s">
        <v>6</v>
      </c>
      <c r="H27">
        <f>4*3.14*(N8)*H26/H25</f>
        <v>0.66828862528170996</v>
      </c>
      <c r="I27" t="s">
        <v>24</v>
      </c>
    </row>
    <row r="28" spans="2:10" x14ac:dyDescent="0.2">
      <c r="C28">
        <f>C24*(0.000000001)</f>
        <v>0.66242647791818543</v>
      </c>
    </row>
    <row r="30" spans="2:10" x14ac:dyDescent="0.2">
      <c r="B30" s="3"/>
      <c r="C30" s="4" t="s">
        <v>23</v>
      </c>
      <c r="D30" s="4"/>
      <c r="E30" s="4"/>
      <c r="F30" s="5"/>
    </row>
    <row r="31" spans="2:10" x14ac:dyDescent="0.2">
      <c r="B31" s="6"/>
      <c r="C31" s="7"/>
      <c r="D31" s="7"/>
      <c r="E31" s="7"/>
      <c r="F31" s="8"/>
    </row>
    <row r="32" spans="2:10" x14ac:dyDescent="0.2">
      <c r="B32" s="6"/>
      <c r="C32" s="7" t="s">
        <v>6</v>
      </c>
      <c r="D32" s="7">
        <v>18110</v>
      </c>
      <c r="E32" s="7" t="s">
        <v>24</v>
      </c>
      <c r="F32" s="8"/>
    </row>
    <row r="33" spans="2:6" x14ac:dyDescent="0.2">
      <c r="B33" s="6"/>
      <c r="C33" s="7"/>
      <c r="D33" s="7"/>
      <c r="E33" s="7"/>
      <c r="F33" s="8"/>
    </row>
    <row r="34" spans="2:6" x14ac:dyDescent="0.2">
      <c r="B34" s="6"/>
      <c r="C34" s="7" t="s">
        <v>16</v>
      </c>
      <c r="D34" s="7">
        <v>35.799999999999997</v>
      </c>
      <c r="E34" s="7" t="s">
        <v>22</v>
      </c>
      <c r="F34" s="8"/>
    </row>
    <row r="35" spans="2:6" x14ac:dyDescent="0.2">
      <c r="B35" s="6"/>
      <c r="C35" s="7" t="s">
        <v>18</v>
      </c>
      <c r="D35" s="7">
        <v>2.2999999999999998</v>
      </c>
      <c r="E35" s="7" t="s">
        <v>22</v>
      </c>
      <c r="F35" s="8"/>
    </row>
    <row r="36" spans="2:6" x14ac:dyDescent="0.2">
      <c r="B36" s="6"/>
      <c r="C36" s="7"/>
      <c r="D36" s="7"/>
      <c r="E36" s="7"/>
      <c r="F36" s="8"/>
    </row>
    <row r="37" spans="2:6" x14ac:dyDescent="0.2">
      <c r="B37" s="6" t="s">
        <v>25</v>
      </c>
      <c r="C37" s="7" t="s">
        <v>26</v>
      </c>
      <c r="D37" s="7">
        <v>0.32</v>
      </c>
      <c r="E37" s="7" t="s">
        <v>27</v>
      </c>
      <c r="F37" s="8"/>
    </row>
    <row r="38" spans="2:6" x14ac:dyDescent="0.2">
      <c r="B38" s="6"/>
      <c r="C38" s="7" t="s">
        <v>11</v>
      </c>
      <c r="D38" s="7">
        <f>(D37^3)/2</f>
        <v>1.6384000000000003E-2</v>
      </c>
      <c r="E38" s="7" t="s">
        <v>28</v>
      </c>
      <c r="F38" s="8"/>
    </row>
    <row r="39" spans="2:6" x14ac:dyDescent="0.2">
      <c r="B39" s="6"/>
      <c r="C39" s="7"/>
      <c r="D39" s="7"/>
      <c r="E39" s="7"/>
      <c r="F39" s="8"/>
    </row>
    <row r="40" spans="2:6" x14ac:dyDescent="0.2">
      <c r="B40" s="6" t="s">
        <v>25</v>
      </c>
      <c r="C40" s="7" t="s">
        <v>17</v>
      </c>
      <c r="D40" s="7">
        <f>2.8*D37</f>
        <v>0.89599999999999991</v>
      </c>
      <c r="E40" s="15" t="s">
        <v>27</v>
      </c>
      <c r="F40" s="8"/>
    </row>
    <row r="41" spans="2:6" x14ac:dyDescent="0.2">
      <c r="B41" s="6"/>
      <c r="C41" s="7"/>
      <c r="D41" s="7"/>
      <c r="E41" s="7"/>
      <c r="F41" s="8"/>
    </row>
    <row r="42" spans="2:6" x14ac:dyDescent="0.2">
      <c r="B42" s="6"/>
      <c r="C42" s="7" t="s">
        <v>6</v>
      </c>
      <c r="D42" s="7">
        <f>4*3.14*(D34+D35)/D38</f>
        <v>29207.519531249993</v>
      </c>
      <c r="E42" s="7" t="s">
        <v>24</v>
      </c>
      <c r="F42" s="8"/>
    </row>
    <row r="43" spans="2:6" x14ac:dyDescent="0.2">
      <c r="B43" s="6"/>
      <c r="C43" s="7"/>
      <c r="D43" s="7"/>
      <c r="E43" s="7"/>
      <c r="F43" s="8"/>
    </row>
    <row r="44" spans="2:6" x14ac:dyDescent="0.2">
      <c r="B44" s="6"/>
      <c r="C44" s="7" t="s">
        <v>33</v>
      </c>
      <c r="D44" s="7"/>
      <c r="E44" s="7"/>
      <c r="F44" s="8"/>
    </row>
    <row r="45" spans="2:6" x14ac:dyDescent="0.2">
      <c r="B45" s="6"/>
      <c r="C45" s="7"/>
      <c r="D45" s="7"/>
      <c r="E45" s="7"/>
      <c r="F45" s="8"/>
    </row>
    <row r="46" spans="2:6" x14ac:dyDescent="0.2">
      <c r="B46" s="9"/>
      <c r="C46" s="10"/>
      <c r="D46" s="10"/>
      <c r="E46" s="10"/>
      <c r="F46" s="11"/>
    </row>
    <row r="49" spans="5:5" x14ac:dyDescent="0.2">
      <c r="E49">
        <f>0.0246*1100^2-30.755*1100+9850.2</f>
        <v>5785.7000000000007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2020-06-26T13:10:11Z</dcterms:created>
  <dcterms:modified xsi:type="dcterms:W3CDTF">2020-09-14T17:54:03Z</dcterms:modified>
</cp:coreProperties>
</file>