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elbw/projects/spreadsheets/USHPRR/"/>
    </mc:Choice>
  </mc:AlternateContent>
  <xr:revisionPtr revIDLastSave="0" documentId="13_ncr:1_{FFC349A1-589C-F44F-9139-4CCB894528DC}" xr6:coauthVersionLast="36" xr6:coauthVersionMax="36" xr10:uidLastSave="{00000000-0000-0000-0000-000000000000}"/>
  <bookViews>
    <workbookView xWindow="5040" yWindow="4660" windowWidth="27640" windowHeight="16940" activeTab="3" xr2:uid="{FFA2698A-787F-734D-BF2D-1E81A61D6120}"/>
  </bookViews>
  <sheets>
    <sheet name="800 K" sheetId="1" r:id="rId1"/>
    <sheet name="1000 K" sheetId="2" r:id="rId2"/>
    <sheet name="600 K" sheetId="3" r:id="rId3"/>
    <sheet name="summary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8" i="4" l="1"/>
  <c r="H17" i="4"/>
  <c r="H16" i="4"/>
  <c r="F5" i="4"/>
  <c r="D36" i="4"/>
  <c r="D34" i="4"/>
  <c r="D32" i="4"/>
  <c r="K4" i="4"/>
  <c r="K5" i="4"/>
  <c r="K3" i="4"/>
  <c r="J4" i="4"/>
  <c r="J5" i="4"/>
  <c r="J3" i="4"/>
  <c r="N3" i="4" l="1"/>
  <c r="C15" i="4"/>
  <c r="C19" i="4" s="1"/>
  <c r="D15" i="4"/>
  <c r="L4" i="4"/>
  <c r="C16" i="4" s="1"/>
  <c r="C20" i="4" s="1"/>
  <c r="L5" i="4"/>
  <c r="L3" i="4"/>
  <c r="D5" i="4"/>
  <c r="D4" i="4"/>
  <c r="D3" i="4"/>
  <c r="F4" i="4"/>
  <c r="F3" i="4"/>
  <c r="I79" i="3"/>
  <c r="H79" i="3"/>
  <c r="G79" i="3"/>
  <c r="I78" i="3"/>
  <c r="G78" i="3"/>
  <c r="H78" i="3" s="1"/>
  <c r="I77" i="3"/>
  <c r="G77" i="3"/>
  <c r="H77" i="3" s="1"/>
  <c r="I76" i="3"/>
  <c r="G76" i="3"/>
  <c r="H76" i="3" s="1"/>
  <c r="I75" i="3"/>
  <c r="H75" i="3"/>
  <c r="G75" i="3"/>
  <c r="I74" i="3"/>
  <c r="G74" i="3"/>
  <c r="H74" i="3" s="1"/>
  <c r="K74" i="3" s="1"/>
  <c r="I73" i="3"/>
  <c r="G73" i="3"/>
  <c r="H73" i="3" s="1"/>
  <c r="I72" i="3"/>
  <c r="G72" i="3"/>
  <c r="H72" i="3" s="1"/>
  <c r="I71" i="3"/>
  <c r="H71" i="3"/>
  <c r="G71" i="3"/>
  <c r="I70" i="3"/>
  <c r="G70" i="3"/>
  <c r="H70" i="3" s="1"/>
  <c r="I69" i="3"/>
  <c r="G69" i="3"/>
  <c r="H69" i="3" s="1"/>
  <c r="I68" i="3"/>
  <c r="G68" i="3"/>
  <c r="H68" i="3" s="1"/>
  <c r="I67" i="3"/>
  <c r="H67" i="3"/>
  <c r="G67" i="3"/>
  <c r="I66" i="3"/>
  <c r="G66" i="3"/>
  <c r="H66" i="3" s="1"/>
  <c r="I65" i="3"/>
  <c r="G65" i="3"/>
  <c r="H65" i="3" s="1"/>
  <c r="I64" i="3"/>
  <c r="G64" i="3"/>
  <c r="H64" i="3" s="1"/>
  <c r="I63" i="3"/>
  <c r="H63" i="3"/>
  <c r="G63" i="3"/>
  <c r="I62" i="3"/>
  <c r="G62" i="3"/>
  <c r="H62" i="3" s="1"/>
  <c r="I61" i="3"/>
  <c r="G61" i="3"/>
  <c r="H61" i="3" s="1"/>
  <c r="K61" i="3" s="1"/>
  <c r="I60" i="3"/>
  <c r="G60" i="3"/>
  <c r="H60" i="3" s="1"/>
  <c r="I59" i="3"/>
  <c r="H59" i="3"/>
  <c r="G59" i="3"/>
  <c r="I58" i="3"/>
  <c r="G58" i="3"/>
  <c r="H58" i="3" s="1"/>
  <c r="I57" i="3"/>
  <c r="G57" i="3"/>
  <c r="H57" i="3" s="1"/>
  <c r="I56" i="3"/>
  <c r="G56" i="3"/>
  <c r="H56" i="3" s="1"/>
  <c r="I55" i="3"/>
  <c r="H55" i="3"/>
  <c r="G55" i="3"/>
  <c r="I54" i="3"/>
  <c r="G54" i="3"/>
  <c r="H54" i="3" s="1"/>
  <c r="K54" i="3" s="1"/>
  <c r="I53" i="3"/>
  <c r="G53" i="3"/>
  <c r="H53" i="3" s="1"/>
  <c r="K53" i="3" s="1"/>
  <c r="I52" i="3"/>
  <c r="G52" i="3"/>
  <c r="H52" i="3" s="1"/>
  <c r="I51" i="3"/>
  <c r="H51" i="3"/>
  <c r="G51" i="3"/>
  <c r="I50" i="3"/>
  <c r="G50" i="3"/>
  <c r="H50" i="3" s="1"/>
  <c r="I49" i="3"/>
  <c r="G49" i="3"/>
  <c r="H49" i="3" s="1"/>
  <c r="I48" i="3"/>
  <c r="G48" i="3"/>
  <c r="H48" i="3" s="1"/>
  <c r="I47" i="3"/>
  <c r="H47" i="3"/>
  <c r="G47" i="3"/>
  <c r="I46" i="3"/>
  <c r="G46" i="3"/>
  <c r="H46" i="3" s="1"/>
  <c r="K46" i="3" s="1"/>
  <c r="I45" i="3"/>
  <c r="G45" i="3"/>
  <c r="H45" i="3" s="1"/>
  <c r="I44" i="3"/>
  <c r="G44" i="3"/>
  <c r="H44" i="3" s="1"/>
  <c r="I43" i="3"/>
  <c r="H43" i="3"/>
  <c r="G43" i="3"/>
  <c r="I42" i="3"/>
  <c r="G42" i="3"/>
  <c r="H42" i="3" s="1"/>
  <c r="I41" i="3"/>
  <c r="G41" i="3"/>
  <c r="H41" i="3" s="1"/>
  <c r="I40" i="3"/>
  <c r="G40" i="3"/>
  <c r="H40" i="3" s="1"/>
  <c r="I39" i="3"/>
  <c r="H39" i="3"/>
  <c r="G39" i="3"/>
  <c r="I38" i="3"/>
  <c r="G38" i="3"/>
  <c r="H38" i="3" s="1"/>
  <c r="I37" i="3"/>
  <c r="G37" i="3"/>
  <c r="H37" i="3" s="1"/>
  <c r="I36" i="3"/>
  <c r="G36" i="3"/>
  <c r="H36" i="3" s="1"/>
  <c r="I35" i="3"/>
  <c r="H35" i="3"/>
  <c r="G35" i="3"/>
  <c r="I34" i="3"/>
  <c r="G34" i="3"/>
  <c r="H34" i="3" s="1"/>
  <c r="I33" i="3"/>
  <c r="G33" i="3"/>
  <c r="H33" i="3" s="1"/>
  <c r="K33" i="3" s="1"/>
  <c r="I32" i="3"/>
  <c r="G32" i="3"/>
  <c r="H32" i="3" s="1"/>
  <c r="I31" i="3"/>
  <c r="H31" i="3"/>
  <c r="K31" i="3" s="1"/>
  <c r="G31" i="3"/>
  <c r="I30" i="3"/>
  <c r="G30" i="3"/>
  <c r="H30" i="3" s="1"/>
  <c r="I29" i="3"/>
  <c r="G29" i="3"/>
  <c r="H29" i="3" s="1"/>
  <c r="I28" i="3"/>
  <c r="G28" i="3"/>
  <c r="H28" i="3" s="1"/>
  <c r="I27" i="3"/>
  <c r="H27" i="3"/>
  <c r="G27" i="3"/>
  <c r="I26" i="3"/>
  <c r="G26" i="3"/>
  <c r="H26" i="3" s="1"/>
  <c r="I25" i="3"/>
  <c r="G25" i="3"/>
  <c r="H25" i="3" s="1"/>
  <c r="K25" i="3" s="1"/>
  <c r="I24" i="3"/>
  <c r="G24" i="3"/>
  <c r="H24" i="3" s="1"/>
  <c r="I23" i="3"/>
  <c r="H23" i="3"/>
  <c r="G23" i="3"/>
  <c r="I22" i="3"/>
  <c r="G22" i="3"/>
  <c r="H22" i="3" s="1"/>
  <c r="I21" i="3"/>
  <c r="G21" i="3"/>
  <c r="H21" i="3" s="1"/>
  <c r="I20" i="3"/>
  <c r="G20" i="3"/>
  <c r="H20" i="3" s="1"/>
  <c r="I19" i="3"/>
  <c r="H19" i="3"/>
  <c r="G19" i="3"/>
  <c r="I18" i="3"/>
  <c r="G18" i="3"/>
  <c r="H18" i="3" s="1"/>
  <c r="K18" i="3" s="1"/>
  <c r="I17" i="3"/>
  <c r="G17" i="3"/>
  <c r="H17" i="3" s="1"/>
  <c r="K17" i="3" s="1"/>
  <c r="I16" i="3"/>
  <c r="G16" i="3"/>
  <c r="H16" i="3" s="1"/>
  <c r="I15" i="3"/>
  <c r="H15" i="3"/>
  <c r="G15" i="3"/>
  <c r="I14" i="3"/>
  <c r="G14" i="3"/>
  <c r="H14" i="3" s="1"/>
  <c r="I13" i="3"/>
  <c r="G13" i="3"/>
  <c r="H13" i="3" s="1"/>
  <c r="I12" i="3"/>
  <c r="G12" i="3"/>
  <c r="H12" i="3" s="1"/>
  <c r="I11" i="3"/>
  <c r="H11" i="3"/>
  <c r="K11" i="3" s="1"/>
  <c r="G11" i="3"/>
  <c r="I10" i="3"/>
  <c r="G10" i="3"/>
  <c r="H10" i="3" s="1"/>
  <c r="K10" i="3" s="1"/>
  <c r="I9" i="3"/>
  <c r="G9" i="3"/>
  <c r="H9" i="3" s="1"/>
  <c r="I8" i="3"/>
  <c r="G8" i="3"/>
  <c r="H8" i="3" s="1"/>
  <c r="I7" i="3"/>
  <c r="H7" i="3"/>
  <c r="G7" i="3"/>
  <c r="I6" i="3"/>
  <c r="G6" i="3"/>
  <c r="H6" i="3" s="1"/>
  <c r="I5" i="3"/>
  <c r="G5" i="3"/>
  <c r="H5" i="3" s="1"/>
  <c r="I4" i="3"/>
  <c r="G4" i="3"/>
  <c r="H4" i="3" s="1"/>
  <c r="N2" i="3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I5" i="2"/>
  <c r="H5" i="2"/>
  <c r="G5" i="2"/>
  <c r="I4" i="2"/>
  <c r="G4" i="2"/>
  <c r="H4" i="2" s="1"/>
  <c r="N2" i="2"/>
  <c r="N5" i="4" l="1"/>
  <c r="C17" i="4"/>
  <c r="C21" i="4" s="1"/>
  <c r="N4" i="4"/>
  <c r="K14" i="3"/>
  <c r="K7" i="3"/>
  <c r="K50" i="3"/>
  <c r="K57" i="3"/>
  <c r="K62" i="3"/>
  <c r="K41" i="3"/>
  <c r="K5" i="3"/>
  <c r="K34" i="3"/>
  <c r="K6" i="3"/>
  <c r="K27" i="3"/>
  <c r="K35" i="3"/>
  <c r="K15" i="3"/>
  <c r="K58" i="3"/>
  <c r="K65" i="3"/>
  <c r="K26" i="3"/>
  <c r="K69" i="3"/>
  <c r="K13" i="3"/>
  <c r="K77" i="3"/>
  <c r="K42" i="3"/>
  <c r="K78" i="3"/>
  <c r="K29" i="3"/>
  <c r="K30" i="3"/>
  <c r="K37" i="3"/>
  <c r="K19" i="3"/>
  <c r="K70" i="3"/>
  <c r="K21" i="3"/>
  <c r="K22" i="3"/>
  <c r="K9" i="3"/>
  <c r="K23" i="3"/>
  <c r="K66" i="3"/>
  <c r="K73" i="3"/>
  <c r="K49" i="3"/>
  <c r="K38" i="3"/>
  <c r="K45" i="3"/>
  <c r="K39" i="3"/>
  <c r="K43" i="3"/>
  <c r="K47" i="3"/>
  <c r="K51" i="3"/>
  <c r="K55" i="3"/>
  <c r="K59" i="3"/>
  <c r="K63" i="3"/>
  <c r="K67" i="3"/>
  <c r="K71" i="3"/>
  <c r="K75" i="3"/>
  <c r="K79" i="3"/>
  <c r="K4" i="3"/>
  <c r="K8" i="3"/>
  <c r="K12" i="3"/>
  <c r="K16" i="3"/>
  <c r="K20" i="3"/>
  <c r="K24" i="3"/>
  <c r="K28" i="3"/>
  <c r="K32" i="3"/>
  <c r="K36" i="3"/>
  <c r="K40" i="3"/>
  <c r="K44" i="3"/>
  <c r="K48" i="3"/>
  <c r="K52" i="3"/>
  <c r="K56" i="3"/>
  <c r="K60" i="3"/>
  <c r="K64" i="3"/>
  <c r="K68" i="3"/>
  <c r="K72" i="3"/>
  <c r="K76" i="3"/>
  <c r="K4" i="2"/>
  <c r="N2" i="1" l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4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5" i="1"/>
  <c r="G4" i="1"/>
  <c r="C10" i="4"/>
  <c r="C12" i="4"/>
  <c r="C11" i="4"/>
  <c r="D10" i="4"/>
</calcChain>
</file>

<file path=xl/sharedStrings.xml><?xml version="1.0" encoding="utf-8"?>
<sst xmlns="http://schemas.openxmlformats.org/spreadsheetml/2006/main" count="64" uniqueCount="33">
  <si>
    <t>normalized timestep</t>
  </si>
  <si>
    <t>time (ps)</t>
  </si>
  <si>
    <t>time (ns)</t>
  </si>
  <si>
    <t>concentration</t>
  </si>
  <si>
    <t>fitting to:</t>
  </si>
  <si>
    <t>C=C0/(C0*Kiv*t+1)</t>
  </si>
  <si>
    <t>kiv</t>
  </si>
  <si>
    <t>1/s</t>
  </si>
  <si>
    <t>kiv (1/ns)</t>
  </si>
  <si>
    <t>T</t>
  </si>
  <si>
    <t>Kiv (1/ns)</t>
  </si>
  <si>
    <t>omega</t>
  </si>
  <si>
    <t>Ang^3</t>
  </si>
  <si>
    <t>m^3</t>
  </si>
  <si>
    <t>Kiv</t>
  </si>
  <si>
    <t>4*pi*Di*riv/omega</t>
  </si>
  <si>
    <t>Di</t>
  </si>
  <si>
    <t>riv</t>
  </si>
  <si>
    <t>Dv</t>
  </si>
  <si>
    <t>~3a0</t>
  </si>
  <si>
    <t>riv/a0</t>
  </si>
  <si>
    <t>sum (m2/s)</t>
  </si>
  <si>
    <t>nm2/ns</t>
  </si>
  <si>
    <t>yongfeng's test</t>
  </si>
  <si>
    <t>1/ns</t>
  </si>
  <si>
    <t>assuming</t>
  </si>
  <si>
    <t>a0</t>
  </si>
  <si>
    <t>nm</t>
  </si>
  <si>
    <t>nm3</t>
  </si>
  <si>
    <t>nm^3</t>
  </si>
  <si>
    <t>putting everything in nm</t>
  </si>
  <si>
    <t>assuming riv = 3a0</t>
  </si>
  <si>
    <t>all @ 1000 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</si>
</sst>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'800 K'!$H$4:$H$86</c:f>
              <c:numCache>
                <c:formatCode>General</c:formatCode>
                <c:ptCount val="8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</c:numCache>
            </c:numRef>
          </c:xVal>
          <c:yVal>
            <c:numRef>
              <c:f>'800 K'!$I$4:$I$86</c:f>
              <c:numCache>
                <c:formatCode>General</c:formatCode>
                <c:ptCount val="83"/>
                <c:pt idx="0">
                  <c:v>3.9062500000000002E-4</c:v>
                </c:pt>
                <c:pt idx="1">
                  <c:v>3.7500000000000001E-4</c:v>
                </c:pt>
                <c:pt idx="2">
                  <c:v>3.671875E-4</c:v>
                </c:pt>
                <c:pt idx="3">
                  <c:v>3.671875E-4</c:v>
                </c:pt>
                <c:pt idx="4">
                  <c:v>3.671875E-4</c:v>
                </c:pt>
                <c:pt idx="5">
                  <c:v>3.5937499999999999E-4</c:v>
                </c:pt>
                <c:pt idx="6">
                  <c:v>3.2812500000000002E-4</c:v>
                </c:pt>
                <c:pt idx="7">
                  <c:v>3.2812500000000002E-4</c:v>
                </c:pt>
                <c:pt idx="8">
                  <c:v>3.2031250000000001E-4</c:v>
                </c:pt>
                <c:pt idx="9">
                  <c:v>3.2031250000000001E-4</c:v>
                </c:pt>
                <c:pt idx="10">
                  <c:v>3.2031250000000001E-4</c:v>
                </c:pt>
                <c:pt idx="11">
                  <c:v>3.1250000000000001E-4</c:v>
                </c:pt>
                <c:pt idx="12">
                  <c:v>3.046875E-4</c:v>
                </c:pt>
                <c:pt idx="13">
                  <c:v>2.9687499999999999E-4</c:v>
                </c:pt>
                <c:pt idx="14">
                  <c:v>2.8906249999999999E-4</c:v>
                </c:pt>
                <c:pt idx="15">
                  <c:v>2.8906249999999999E-4</c:v>
                </c:pt>
                <c:pt idx="16">
                  <c:v>2.8124999999999998E-4</c:v>
                </c:pt>
                <c:pt idx="17">
                  <c:v>2.8124999999999998E-4</c:v>
                </c:pt>
                <c:pt idx="18">
                  <c:v>2.8124999999999998E-4</c:v>
                </c:pt>
                <c:pt idx="19">
                  <c:v>2.6562500000000002E-4</c:v>
                </c:pt>
                <c:pt idx="20">
                  <c:v>2.6562500000000002E-4</c:v>
                </c:pt>
                <c:pt idx="21">
                  <c:v>2.6562500000000002E-4</c:v>
                </c:pt>
                <c:pt idx="22">
                  <c:v>2.6562500000000002E-4</c:v>
                </c:pt>
                <c:pt idx="23">
                  <c:v>2.6562500000000002E-4</c:v>
                </c:pt>
                <c:pt idx="24">
                  <c:v>2.5000000000000001E-4</c:v>
                </c:pt>
                <c:pt idx="25">
                  <c:v>2.421875E-4</c:v>
                </c:pt>
                <c:pt idx="26">
                  <c:v>2.3437499999999999E-4</c:v>
                </c:pt>
                <c:pt idx="27">
                  <c:v>2.3437499999999999E-4</c:v>
                </c:pt>
                <c:pt idx="28">
                  <c:v>2.3437499999999999E-4</c:v>
                </c:pt>
                <c:pt idx="29">
                  <c:v>2.3437499999999999E-4</c:v>
                </c:pt>
                <c:pt idx="30">
                  <c:v>2.421875E-4</c:v>
                </c:pt>
                <c:pt idx="31">
                  <c:v>2.421875E-4</c:v>
                </c:pt>
                <c:pt idx="32">
                  <c:v>2.3437499999999999E-4</c:v>
                </c:pt>
                <c:pt idx="33">
                  <c:v>2.1875E-4</c:v>
                </c:pt>
                <c:pt idx="34">
                  <c:v>2.1875E-4</c:v>
                </c:pt>
                <c:pt idx="35">
                  <c:v>2.109375E-4</c:v>
                </c:pt>
                <c:pt idx="36">
                  <c:v>2.109375E-4</c:v>
                </c:pt>
                <c:pt idx="37">
                  <c:v>2.0312499999999999E-4</c:v>
                </c:pt>
                <c:pt idx="38">
                  <c:v>2.0312499999999999E-4</c:v>
                </c:pt>
                <c:pt idx="39">
                  <c:v>2.0312499999999999E-4</c:v>
                </c:pt>
                <c:pt idx="40">
                  <c:v>2.0312499999999999E-4</c:v>
                </c:pt>
                <c:pt idx="41">
                  <c:v>2.0312499999999999E-4</c:v>
                </c:pt>
                <c:pt idx="42">
                  <c:v>2.0312499999999999E-4</c:v>
                </c:pt>
                <c:pt idx="43">
                  <c:v>2.0312499999999999E-4</c:v>
                </c:pt>
                <c:pt idx="44">
                  <c:v>2.0312499999999999E-4</c:v>
                </c:pt>
                <c:pt idx="45">
                  <c:v>1.9531250000000001E-4</c:v>
                </c:pt>
                <c:pt idx="46">
                  <c:v>1.9531250000000001E-4</c:v>
                </c:pt>
                <c:pt idx="47">
                  <c:v>1.9531250000000001E-4</c:v>
                </c:pt>
                <c:pt idx="48">
                  <c:v>1.9531250000000001E-4</c:v>
                </c:pt>
                <c:pt idx="49">
                  <c:v>1.9531250000000001E-4</c:v>
                </c:pt>
                <c:pt idx="50">
                  <c:v>1.9531250000000001E-4</c:v>
                </c:pt>
                <c:pt idx="51">
                  <c:v>1.9531250000000001E-4</c:v>
                </c:pt>
                <c:pt idx="52">
                  <c:v>1.9531250000000001E-4</c:v>
                </c:pt>
                <c:pt idx="53">
                  <c:v>1.9531250000000001E-4</c:v>
                </c:pt>
                <c:pt idx="54">
                  <c:v>1.9531250000000001E-4</c:v>
                </c:pt>
                <c:pt idx="55">
                  <c:v>1.9531250000000001E-4</c:v>
                </c:pt>
                <c:pt idx="56">
                  <c:v>1.9531250000000001E-4</c:v>
                </c:pt>
                <c:pt idx="57">
                  <c:v>1.796875E-4</c:v>
                </c:pt>
                <c:pt idx="58">
                  <c:v>1.796875E-4</c:v>
                </c:pt>
                <c:pt idx="59">
                  <c:v>1.875E-4</c:v>
                </c:pt>
                <c:pt idx="60">
                  <c:v>1.796875E-4</c:v>
                </c:pt>
                <c:pt idx="61">
                  <c:v>1.796875E-4</c:v>
                </c:pt>
                <c:pt idx="62">
                  <c:v>1.796875E-4</c:v>
                </c:pt>
                <c:pt idx="63">
                  <c:v>1.796875E-4</c:v>
                </c:pt>
                <c:pt idx="64">
                  <c:v>1.796875E-4</c:v>
                </c:pt>
                <c:pt idx="65">
                  <c:v>1.7187499999999999E-4</c:v>
                </c:pt>
                <c:pt idx="66">
                  <c:v>1.7187499999999999E-4</c:v>
                </c:pt>
                <c:pt idx="67">
                  <c:v>1.7187499999999999E-4</c:v>
                </c:pt>
                <c:pt idx="68">
                  <c:v>1.7187499999999999E-4</c:v>
                </c:pt>
                <c:pt idx="69">
                  <c:v>1.7187499999999999E-4</c:v>
                </c:pt>
                <c:pt idx="70">
                  <c:v>1.7187499999999999E-4</c:v>
                </c:pt>
                <c:pt idx="71">
                  <c:v>1.7187499999999999E-4</c:v>
                </c:pt>
                <c:pt idx="72">
                  <c:v>1.7187499999999999E-4</c:v>
                </c:pt>
                <c:pt idx="73">
                  <c:v>1.7187499999999999E-4</c:v>
                </c:pt>
                <c:pt idx="74">
                  <c:v>1.7187499999999999E-4</c:v>
                </c:pt>
                <c:pt idx="75">
                  <c:v>1.7187499999999999E-4</c:v>
                </c:pt>
                <c:pt idx="76">
                  <c:v>1.7187499999999999E-4</c:v>
                </c:pt>
                <c:pt idx="77">
                  <c:v>1.7187499999999999E-4</c:v>
                </c:pt>
                <c:pt idx="78">
                  <c:v>1.6406250000000001E-4</c:v>
                </c:pt>
                <c:pt idx="79">
                  <c:v>1.7187499999999999E-4</c:v>
                </c:pt>
                <c:pt idx="80">
                  <c:v>1.484375E-4</c:v>
                </c:pt>
                <c:pt idx="81">
                  <c:v>1.484375E-4</c:v>
                </c:pt>
                <c:pt idx="82">
                  <c:v>1.484375E-4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FD-0E4A-BA47-77D7FAECB614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'800 K'!$H$4:$H$86</c:f>
              <c:numCache>
                <c:formatCode>General</c:formatCode>
                <c:ptCount val="8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</c:numCache>
            </c:numRef>
          </c:xVal>
          <c:yVal>
            <c:numRef>
              <c:f>'800 K'!$K$4:$K$86</c:f>
              <c:numCache>
                <c:formatCode>General</c:formatCode>
                <c:ptCount val="83"/>
                <c:pt idx="0">
                  <c:v>3.9062500000000002E-4</c:v>
                </c:pt>
                <c:pt idx="1">
                  <c:v>3.8272282759299169E-4</c:v>
                </c:pt>
                <c:pt idx="2">
                  <c:v>3.7513403069999371E-4</c:v>
                </c:pt>
                <c:pt idx="3">
                  <c:v>3.6784033051777924E-4</c:v>
                </c:pt>
                <c:pt idx="4">
                  <c:v>3.6082484270382218E-4</c:v>
                </c:pt>
                <c:pt idx="5">
                  <c:v>3.5407194688849987E-4</c:v>
                </c:pt>
                <c:pt idx="6">
                  <c:v>3.4756717057070916E-4</c:v>
                </c:pt>
                <c:pt idx="7">
                  <c:v>3.4129708558056847E-4</c:v>
                </c:pt>
                <c:pt idx="8">
                  <c:v>3.3524921555036052E-4</c:v>
                </c:pt>
                <c:pt idx="9">
                  <c:v>3.2941195305201084E-4</c:v>
                </c:pt>
                <c:pt idx="10">
                  <c:v>3.237744852430875E-4</c:v>
                </c:pt>
                <c:pt idx="11">
                  <c:v>3.1832672701918581E-4</c:v>
                </c:pt>
                <c:pt idx="12">
                  <c:v>3.1305926080322117E-4</c:v>
                </c:pt>
                <c:pt idx="13">
                  <c:v>3.0796328221538075E-4</c:v>
                </c:pt>
                <c:pt idx="14">
                  <c:v>3.0303055096439019E-4</c:v>
                </c:pt>
                <c:pt idx="15">
                  <c:v>2.9825334638390556E-4</c:v>
                </c:pt>
                <c:pt idx="16">
                  <c:v>2.9362442710938029E-4</c:v>
                </c:pt>
                <c:pt idx="17">
                  <c:v>2.8913699445245864E-4</c:v>
                </c:pt>
                <c:pt idx="18">
                  <c:v>2.8478465908328789E-4</c:v>
                </c:pt>
                <c:pt idx="19">
                  <c:v>2.805614106773621E-4</c:v>
                </c:pt>
                <c:pt idx="20">
                  <c:v>2.7646159022365471E-4</c:v>
                </c:pt>
                <c:pt idx="21">
                  <c:v>2.7247986472573628E-4</c:v>
                </c:pt>
                <c:pt idx="22">
                  <c:v>2.6861120405804914E-4</c:v>
                </c:pt>
                <c:pt idx="23">
                  <c:v>2.6485085976614441E-4</c:v>
                </c:pt>
                <c:pt idx="24">
                  <c:v>2.6119434562301487E-4</c:v>
                </c:pt>
                <c:pt idx="25">
                  <c:v>2.5763741977412281E-4</c:v>
                </c:pt>
                <c:pt idx="26">
                  <c:v>2.5417606832171385E-4</c:v>
                </c:pt>
                <c:pt idx="27">
                  <c:v>2.508064902148538E-4</c:v>
                </c:pt>
                <c:pt idx="28">
                  <c:v>2.4752508332560646E-4</c:v>
                </c:pt>
                <c:pt idx="29">
                  <c:v>2.4432843160412211E-4</c:v>
                </c:pt>
                <c:pt idx="30">
                  <c:v>2.4121329321634652E-4</c:v>
                </c:pt>
                <c:pt idx="31">
                  <c:v>2.3817658957775689E-4</c:v>
                </c:pt>
                <c:pt idx="32">
                  <c:v>2.3521539520514358E-4</c:v>
                </c:pt>
                <c:pt idx="33">
                  <c:v>2.3232692831611873E-4</c:v>
                </c:pt>
                <c:pt idx="34">
                  <c:v>2.2950854211285522E-4</c:v>
                </c:pt>
                <c:pt idx="35">
                  <c:v>2.2675771669265028E-4</c:v>
                </c:pt>
                <c:pt idx="36">
                  <c:v>2.2407205153334521E-4</c:v>
                </c:pt>
                <c:pt idx="37">
                  <c:v>2.2144925850649992E-4</c:v>
                </c:pt>
                <c:pt idx="38">
                  <c:v>2.1888715537558072E-4</c:v>
                </c:pt>
                <c:pt idx="39">
                  <c:v>2.163836597403303E-4</c:v>
                </c:pt>
                <c:pt idx="40">
                  <c:v>2.1393678339200195E-4</c:v>
                </c:pt>
                <c:pt idx="41">
                  <c:v>2.1154462704729853E-4</c:v>
                </c:pt>
                <c:pt idx="42">
                  <c:v>2.0920537543170315E-4</c:v>
                </c:pt>
                <c:pt idx="43">
                  <c:v>2.06917292685452E-4</c:v>
                </c:pt>
                <c:pt idx="44">
                  <c:v>2.0467871806771501E-4</c:v>
                </c:pt>
                <c:pt idx="45">
                  <c:v>2.0248806193664344E-4</c:v>
                </c:pt>
                <c:pt idx="46">
                  <c:v>2.0034380198483414E-4</c:v>
                </c:pt>
                <c:pt idx="47">
                  <c:v>1.9824447971147658E-4</c:v>
                </c:pt>
                <c:pt idx="48">
                  <c:v>1.9618869711400151E-4</c:v>
                </c:pt>
                <c:pt idx="49">
                  <c:v>1.9417511358346085E-4</c:v>
                </c:pt>
                <c:pt idx="50">
                  <c:v>1.9220244298915161E-4</c:v>
                </c:pt>
                <c:pt idx="51">
                  <c:v>1.9026945093916005E-4</c:v>
                </c:pt>
                <c:pt idx="52">
                  <c:v>1.8837495220456527E-4</c:v>
                </c:pt>
                <c:pt idx="53">
                  <c:v>1.8651780829600815E-4</c:v>
                </c:pt>
                <c:pt idx="54">
                  <c:v>1.8469692518221232E-4</c:v>
                </c:pt>
                <c:pt idx="55">
                  <c:v>1.8291125114085178E-4</c:v>
                </c:pt>
                <c:pt idx="56">
                  <c:v>1.811597747328926E-4</c:v>
                </c:pt>
                <c:pt idx="57">
                  <c:v>1.7944152289221192E-4</c:v>
                </c:pt>
                <c:pt idx="58">
                  <c:v>1.7775555912291215E-4</c:v>
                </c:pt>
                <c:pt idx="59">
                  <c:v>1.7610098179731323E-4</c:v>
                </c:pt>
                <c:pt idx="60">
                  <c:v>1.7447692254812379E-4</c:v>
                </c:pt>
                <c:pt idx="61">
                  <c:v>1.7288254474876665E-4</c:v>
                </c:pt>
                <c:pt idx="62">
                  <c:v>1.7131704207627073E-4</c:v>
                </c:pt>
                <c:pt idx="63">
                  <c:v>1.6977963715154355E-4</c:v>
                </c:pt>
                <c:pt idx="64">
                  <c:v>1.6826958025220514E-4</c:v>
                </c:pt>
                <c:pt idx="65">
                  <c:v>1.6678614809350714E-4</c:v>
                </c:pt>
                <c:pt idx="66">
                  <c:v>1.6532864267317107E-4</c:v>
                </c:pt>
                <c:pt idx="67">
                  <c:v>1.6389639017627E-4</c:v>
                </c:pt>
                <c:pt idx="68">
                  <c:v>1.6248873993654427E-4</c:v>
                </c:pt>
                <c:pt idx="69">
                  <c:v>1.6110506345078622E-4</c:v>
                </c:pt>
                <c:pt idx="70">
                  <c:v>1.5974475344315839E-4</c:v>
                </c:pt>
                <c:pt idx="71">
                  <c:v>1.5840722297651781E-4</c:v>
                </c:pt>
                <c:pt idx="72">
                  <c:v>1.5709190460801454E-4</c:v>
                </c:pt>
                <c:pt idx="73">
                  <c:v>1.5579824958641213E-4</c:v>
                </c:pt>
                <c:pt idx="74">
                  <c:v>1.5452572708874474E-4</c:v>
                </c:pt>
                <c:pt idx="75">
                  <c:v>1.5327382349407991E-4</c:v>
                </c:pt>
                <c:pt idx="76">
                  <c:v>1.520420416922997E-4</c:v>
                </c:pt>
                <c:pt idx="77">
                  <c:v>1.5082990042594591E-4</c:v>
                </c:pt>
                <c:pt idx="78">
                  <c:v>1.4963693366329872E-4</c:v>
                </c:pt>
                <c:pt idx="79">
                  <c:v>1.4846269000097324E-4</c:v>
                </c:pt>
                <c:pt idx="80">
                  <c:v>1.4730673209442481E-4</c:v>
                </c:pt>
                <c:pt idx="81">
                  <c:v>1.4616863611485406E-4</c:v>
                </c:pt>
                <c:pt idx="82">
                  <c:v>1.4504799123109469E-4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FD-0E4A-BA47-77D7FAECB6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666367"/>
        <c:axId val="115668047"/>
      </c:scatterChart>
      <c:valAx>
        <c:axId val="115666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668047"/>
        <c:crosses val="autoZero"/>
        <c:crossBetween val="midCat"/>
      </c:valAx>
      <c:valAx>
        <c:axId val="1156680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666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MD Data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'1000 K'!$H$4:$H$86</c:f>
              <c:numCache>
                <c:formatCode>General</c:formatCode>
                <c:ptCount val="8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</c:numCache>
            </c:numRef>
          </c:xVal>
          <c:yVal>
            <c:numRef>
              <c:f>'1000 K'!$I$4:$I$86</c:f>
              <c:numCache>
                <c:formatCode>General</c:formatCode>
                <c:ptCount val="83"/>
                <c:pt idx="0">
                  <c:v>3.7500000000000001E-4</c:v>
                </c:pt>
                <c:pt idx="1">
                  <c:v>3.5937499999999999E-4</c:v>
                </c:pt>
                <c:pt idx="2">
                  <c:v>3.3593749999999997E-4</c:v>
                </c:pt>
                <c:pt idx="3">
                  <c:v>3.2031250000000001E-4</c:v>
                </c:pt>
                <c:pt idx="4">
                  <c:v>3.046875E-4</c:v>
                </c:pt>
                <c:pt idx="5">
                  <c:v>3.046875E-4</c:v>
                </c:pt>
                <c:pt idx="6">
                  <c:v>2.8906249999999999E-4</c:v>
                </c:pt>
                <c:pt idx="7">
                  <c:v>2.5000000000000001E-4</c:v>
                </c:pt>
                <c:pt idx="8">
                  <c:v>2.421875E-4</c:v>
                </c:pt>
                <c:pt idx="9">
                  <c:v>2.421875E-4</c:v>
                </c:pt>
                <c:pt idx="10">
                  <c:v>2.2656250000000001E-4</c:v>
                </c:pt>
                <c:pt idx="11">
                  <c:v>2.1875E-4</c:v>
                </c:pt>
                <c:pt idx="12">
                  <c:v>2.1875E-4</c:v>
                </c:pt>
                <c:pt idx="13">
                  <c:v>2.0312499999999999E-4</c:v>
                </c:pt>
                <c:pt idx="14">
                  <c:v>2.0312499999999999E-4</c:v>
                </c:pt>
                <c:pt idx="15">
                  <c:v>1.9531250000000001E-4</c:v>
                </c:pt>
                <c:pt idx="16">
                  <c:v>1.875E-4</c:v>
                </c:pt>
                <c:pt idx="17">
                  <c:v>1.796875E-4</c:v>
                </c:pt>
                <c:pt idx="18">
                  <c:v>1.7187499999999999E-4</c:v>
                </c:pt>
                <c:pt idx="19">
                  <c:v>1.6406250000000001E-4</c:v>
                </c:pt>
                <c:pt idx="20">
                  <c:v>1.5625E-4</c:v>
                </c:pt>
                <c:pt idx="21">
                  <c:v>1.484375E-4</c:v>
                </c:pt>
                <c:pt idx="22">
                  <c:v>1.484375E-4</c:v>
                </c:pt>
                <c:pt idx="23">
                  <c:v>1.4062499999999999E-4</c:v>
                </c:pt>
                <c:pt idx="24">
                  <c:v>1.4062499999999999E-4</c:v>
                </c:pt>
                <c:pt idx="25">
                  <c:v>1.4062499999999999E-4</c:v>
                </c:pt>
                <c:pt idx="26">
                  <c:v>1.3281250000000001E-4</c:v>
                </c:pt>
                <c:pt idx="27">
                  <c:v>1.25E-4</c:v>
                </c:pt>
                <c:pt idx="28">
                  <c:v>1.171875E-4</c:v>
                </c:pt>
                <c:pt idx="29">
                  <c:v>1.171875E-4</c:v>
                </c:pt>
                <c:pt idx="30">
                  <c:v>1.171875E-4</c:v>
                </c:pt>
                <c:pt idx="31">
                  <c:v>1.171875E-4</c:v>
                </c:pt>
                <c:pt idx="32">
                  <c:v>1.171875E-4</c:v>
                </c:pt>
                <c:pt idx="33">
                  <c:v>1.09375E-4</c:v>
                </c:pt>
                <c:pt idx="34">
                  <c:v>1.09375E-4</c:v>
                </c:pt>
                <c:pt idx="35">
                  <c:v>1.09375E-4</c:v>
                </c:pt>
                <c:pt idx="36">
                  <c:v>1.09375E-4</c:v>
                </c:pt>
                <c:pt idx="37">
                  <c:v>1.09375E-4</c:v>
                </c:pt>
                <c:pt idx="38">
                  <c:v>1.09375E-4</c:v>
                </c:pt>
                <c:pt idx="39">
                  <c:v>1.015625E-4</c:v>
                </c:pt>
                <c:pt idx="40">
                  <c:v>1.015625E-4</c:v>
                </c:pt>
                <c:pt idx="41">
                  <c:v>1.015625E-4</c:v>
                </c:pt>
                <c:pt idx="42">
                  <c:v>1.015625E-4</c:v>
                </c:pt>
                <c:pt idx="43">
                  <c:v>1.015625E-4</c:v>
                </c:pt>
                <c:pt idx="44">
                  <c:v>1.015625E-4</c:v>
                </c:pt>
                <c:pt idx="45">
                  <c:v>1.015625E-4</c:v>
                </c:pt>
                <c:pt idx="46">
                  <c:v>1.015625E-4</c:v>
                </c:pt>
                <c:pt idx="47">
                  <c:v>1.015625E-4</c:v>
                </c:pt>
                <c:pt idx="48">
                  <c:v>1.015625E-4</c:v>
                </c:pt>
                <c:pt idx="49">
                  <c:v>1.09375E-4</c:v>
                </c:pt>
                <c:pt idx="50">
                  <c:v>1.015625E-4</c:v>
                </c:pt>
                <c:pt idx="51">
                  <c:v>1.015625E-4</c:v>
                </c:pt>
                <c:pt idx="52">
                  <c:v>1.015625E-4</c:v>
                </c:pt>
                <c:pt idx="53">
                  <c:v>1.015625E-4</c:v>
                </c:pt>
                <c:pt idx="54">
                  <c:v>1.015625E-4</c:v>
                </c:pt>
                <c:pt idx="55">
                  <c:v>1.09375E-4</c:v>
                </c:pt>
                <c:pt idx="56">
                  <c:v>1.015625E-4</c:v>
                </c:pt>
                <c:pt idx="57">
                  <c:v>1.015625E-4</c:v>
                </c:pt>
                <c:pt idx="58">
                  <c:v>1.015625E-4</c:v>
                </c:pt>
                <c:pt idx="59">
                  <c:v>1.015625E-4</c:v>
                </c:pt>
                <c:pt idx="60">
                  <c:v>9.3750000000000002E-5</c:v>
                </c:pt>
                <c:pt idx="61">
                  <c:v>9.3750000000000002E-5</c:v>
                </c:pt>
                <c:pt idx="62">
                  <c:v>8.5937499999999995E-5</c:v>
                </c:pt>
                <c:pt idx="63">
                  <c:v>8.5937499999999995E-5</c:v>
                </c:pt>
                <c:pt idx="64">
                  <c:v>7.8125000000000002E-5</c:v>
                </c:pt>
                <c:pt idx="65">
                  <c:v>7.8125000000000002E-5</c:v>
                </c:pt>
                <c:pt idx="66">
                  <c:v>7.8125000000000002E-5</c:v>
                </c:pt>
                <c:pt idx="67">
                  <c:v>7.8125000000000002E-5</c:v>
                </c:pt>
                <c:pt idx="68">
                  <c:v>7.8125000000000002E-5</c:v>
                </c:pt>
                <c:pt idx="69">
                  <c:v>7.8125000000000002E-5</c:v>
                </c:pt>
                <c:pt idx="70">
                  <c:v>7.8125000000000002E-5</c:v>
                </c:pt>
                <c:pt idx="71">
                  <c:v>7.8125000000000002E-5</c:v>
                </c:pt>
                <c:pt idx="72">
                  <c:v>7.8125000000000002E-5</c:v>
                </c:pt>
                <c:pt idx="73">
                  <c:v>7.8125000000000002E-5</c:v>
                </c:pt>
                <c:pt idx="74">
                  <c:v>7.8125000000000002E-5</c:v>
                </c:pt>
                <c:pt idx="75">
                  <c:v>7.8125000000000002E-5</c:v>
                </c:pt>
                <c:pt idx="76">
                  <c:v>7.8125000000000002E-5</c:v>
                </c:pt>
                <c:pt idx="77">
                  <c:v>7.8125000000000002E-5</c:v>
                </c:pt>
                <c:pt idx="78">
                  <c:v>7.8125000000000002E-5</c:v>
                </c:pt>
                <c:pt idx="79">
                  <c:v>7.0312499999999995E-5</c:v>
                </c:pt>
                <c:pt idx="80">
                  <c:v>7.0312499999999995E-5</c:v>
                </c:pt>
                <c:pt idx="81">
                  <c:v>7.0312499999999995E-5</c:v>
                </c:pt>
                <c:pt idx="82">
                  <c:v>7.0312499999999995E-5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7A-E849-8964-1CB3FDF82E9C}"/>
            </c:ext>
          </c:extLst>
        </c:ser>
        <c:ser>
          <c:idx val="1"/>
          <c:order val="1"/>
          <c:tx>
            <c:v>Fit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'1000 K'!$H$4:$H$86</c:f>
              <c:numCache>
                <c:formatCode>General</c:formatCode>
                <c:ptCount val="8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</c:numCache>
            </c:numRef>
          </c:xVal>
          <c:yVal>
            <c:numRef>
              <c:f>'1000 K'!$K$4:$K$86</c:f>
              <c:numCache>
                <c:formatCode>General</c:formatCode>
                <c:ptCount val="83"/>
                <c:pt idx="0">
                  <c:v>3.7500000000000001E-4</c:v>
                </c:pt>
                <c:pt idx="1">
                  <c:v>3.5264866270249211E-4</c:v>
                </c:pt>
                <c:pt idx="2">
                  <c:v>3.32811887366118E-4</c:v>
                </c:pt>
                <c:pt idx="3">
                  <c:v>3.1508793371650583E-4</c:v>
                </c:pt>
                <c:pt idx="4">
                  <c:v>2.9915631338187413E-4</c:v>
                </c:pt>
                <c:pt idx="5">
                  <c:v>2.8475823705321167E-4</c:v>
                </c:pt>
                <c:pt idx="6">
                  <c:v>2.7168244871520597E-4</c:v>
                </c:pt>
                <c:pt idx="7">
                  <c:v>2.5975479139034259E-4</c:v>
                </c:pt>
                <c:pt idx="8">
                  <c:v>2.4883040585466754E-4</c:v>
                </c:pt>
                <c:pt idx="9">
                  <c:v>2.3878781847345263E-4</c:v>
                </c:pt>
                <c:pt idx="10">
                  <c:v>2.2952440515785715E-4</c:v>
                </c:pt>
                <c:pt idx="11">
                  <c:v>2.2095287170624493E-4</c:v>
                </c:pt>
                <c:pt idx="12">
                  <c:v>2.1299849439884247E-4</c:v>
                </c:pt>
                <c:pt idx="13">
                  <c:v>2.0559693591759042E-4</c:v>
                </c:pt>
                <c:pt idx="14">
                  <c:v>1.9869250134566153E-4</c:v>
                </c:pt>
                <c:pt idx="15">
                  <c:v>1.9223673415548392E-4</c:v>
                </c:pt>
                <c:pt idx="16">
                  <c:v>1.8618727729208823E-4</c:v>
                </c:pt>
                <c:pt idx="17">
                  <c:v>1.8050694273775549E-4</c:v>
                </c:pt>
                <c:pt idx="18">
                  <c:v>1.7516294635262837E-4</c:v>
                </c:pt>
                <c:pt idx="19">
                  <c:v>1.7012627472463228E-4</c:v>
                </c:pt>
                <c:pt idx="20">
                  <c:v>1.6537115820060966E-4</c:v>
                </c:pt>
                <c:pt idx="21">
                  <c:v>1.6087462988881006E-4</c:v>
                </c:pt>
                <c:pt idx="22">
                  <c:v>1.5661615470263939E-4</c:v>
                </c:pt>
                <c:pt idx="23">
                  <c:v>1.5257731580203363E-4</c:v>
                </c:pt>
                <c:pt idx="24">
                  <c:v>1.4874154833169199E-4</c:v>
                </c:pt>
                <c:pt idx="25">
                  <c:v>1.4509391233703914E-4</c:v>
                </c:pt>
                <c:pt idx="26">
                  <c:v>1.4162089829352153E-4</c:v>
                </c:pt>
                <c:pt idx="27">
                  <c:v>1.3831025991247907E-4</c:v>
                </c:pt>
                <c:pt idx="28">
                  <c:v>1.3515086986208314E-4</c:v>
                </c:pt>
                <c:pt idx="29">
                  <c:v>1.3213259482106429E-4</c:v>
                </c:pt>
                <c:pt idx="30">
                  <c:v>1.2924618690898546E-4</c:v>
                </c:pt>
                <c:pt idx="31">
                  <c:v>1.2648318904240043E-4</c:v>
                </c:pt>
                <c:pt idx="32">
                  <c:v>1.2383585217658186E-4</c:v>
                </c:pt>
                <c:pt idx="33">
                  <c:v>1.2129706272713646E-4</c:v>
                </c:pt>
                <c:pt idx="34">
                  <c:v>1.1886027873995283E-4</c:v>
                </c:pt>
                <c:pt idx="35">
                  <c:v>1.1651947360346969E-4</c:v>
                </c:pt>
                <c:pt idx="36">
                  <c:v>1.1426908628358909E-4</c:v>
                </c:pt>
                <c:pt idx="37">
                  <c:v>1.121039772161222E-4</c:v>
                </c:pt>
                <c:pt idx="38">
                  <c:v>1.1001938912034911E-4</c:v>
                </c:pt>
                <c:pt idx="39">
                  <c:v>1.0801091210482593E-4</c:v>
                </c:pt>
                <c:pt idx="40">
                  <c:v>1.0607445252676771E-4</c:v>
                </c:pt>
                <c:pt idx="41">
                  <c:v>1.0420620514223547E-4</c:v>
                </c:pt>
                <c:pt idx="42">
                  <c:v>1.0240262814843237E-4</c:v>
                </c:pt>
                <c:pt idx="43">
                  <c:v>1.0066042077367824E-4</c:v>
                </c:pt>
                <c:pt idx="44">
                  <c:v>9.8976503116727176E-5</c:v>
                </c:pt>
                <c:pt idx="45">
                  <c:v>9.7347997976362263E-5</c:v>
                </c:pt>
                <c:pt idx="46">
                  <c:v>9.5772214445748977E-5</c:v>
                </c:pt>
                <c:pt idx="47">
                  <c:v>9.4246633074768571E-5</c:v>
                </c:pt>
                <c:pt idx="48">
                  <c:v>9.2768892428235155E-5</c:v>
                </c:pt>
                <c:pt idx="49">
                  <c:v>9.1336776889153968E-5</c:v>
                </c:pt>
                <c:pt idx="50">
                  <c:v>8.9948205574525054E-5</c:v>
                </c:pt>
                <c:pt idx="51">
                  <c:v>8.8601222247068148E-5</c:v>
                </c:pt>
                <c:pt idx="52">
                  <c:v>8.7293986120011785E-5</c:v>
                </c:pt>
                <c:pt idx="53">
                  <c:v>8.6024763464052234E-5</c:v>
                </c:pt>
                <c:pt idx="54">
                  <c:v>8.4791919936009675E-5</c:v>
                </c:pt>
                <c:pt idx="55">
                  <c:v>8.359391355780495E-5</c:v>
                </c:pt>
                <c:pt idx="56">
                  <c:v>8.2429288282334859E-5</c:v>
                </c:pt>
                <c:pt idx="57">
                  <c:v>8.1296668089796446E-5</c:v>
                </c:pt>
                <c:pt idx="58">
                  <c:v>8.0194751564131132E-5</c:v>
                </c:pt>
                <c:pt idx="59">
                  <c:v>7.9122306904644106E-5</c:v>
                </c:pt>
                <c:pt idx="60">
                  <c:v>7.8078167332599688E-5</c:v>
                </c:pt>
                <c:pt idx="61">
                  <c:v>7.7061226856781312E-5</c:v>
                </c:pt>
                <c:pt idx="62">
                  <c:v>7.6070436365709444E-5</c:v>
                </c:pt>
                <c:pt idx="63">
                  <c:v>7.5104800017491413E-5</c:v>
                </c:pt>
                <c:pt idx="64">
                  <c:v>7.4163371901187324E-5</c:v>
                </c:pt>
                <c:pt idx="65">
                  <c:v>7.3245252946163643E-5</c:v>
                </c:pt>
                <c:pt idx="66">
                  <c:v>7.2349588058206589E-5</c:v>
                </c:pt>
                <c:pt idx="67">
                  <c:v>7.1475563463220095E-5</c:v>
                </c:pt>
                <c:pt idx="68">
                  <c:v>7.0622404241163508E-5</c:v>
                </c:pt>
                <c:pt idx="69">
                  <c:v>6.9789372034520899E-5</c:v>
                </c:pt>
                <c:pt idx="70">
                  <c:v>6.8975762917059506E-5</c:v>
                </c:pt>
                <c:pt idx="71">
                  <c:v>6.8180905409947009E-5</c:v>
                </c:pt>
                <c:pt idx="72">
                  <c:v>6.7404158633476479E-5</c:v>
                </c:pt>
                <c:pt idx="73">
                  <c:v>6.6644910583706413E-5</c:v>
                </c:pt>
                <c:pt idx="74">
                  <c:v>6.5902576524276012E-5</c:v>
                </c:pt>
                <c:pt idx="75">
                  <c:v>6.5176597484514651E-5</c:v>
                </c:pt>
                <c:pt idx="76">
                  <c:v>6.4466438855738075E-5</c:v>
                </c:pt>
                <c:pt idx="77">
                  <c:v>6.3771589078323322E-5</c:v>
                </c:pt>
                <c:pt idx="78">
                  <c:v>6.3091558412786222E-5</c:v>
                </c:pt>
                <c:pt idx="79">
                  <c:v>6.2425877788657204E-5</c:v>
                </c:pt>
                <c:pt idx="80">
                  <c:v>6.177409772546949E-5</c:v>
                </c:pt>
                <c:pt idx="81">
                  <c:v>6.1135787320643742E-5</c:v>
                </c:pt>
                <c:pt idx="82">
                  <c:v>6.0510533299479977E-5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7A-E849-8964-1CB3FDF82E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666367"/>
        <c:axId val="115668047"/>
      </c:scatterChart>
      <c:valAx>
        <c:axId val="115666367"/>
        <c:scaling>
          <c:orientation val="minMax"/>
          <c:max val="4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Time (ns)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5668047"/>
        <c:crosses val="autoZero"/>
        <c:crossBetween val="midCat"/>
      </c:valAx>
      <c:valAx>
        <c:axId val="11566804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Defect Concentration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5666367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64166681926387104"/>
          <c:y val="0.30314585676790401"/>
          <c:w val="0.17519364585240799"/>
          <c:h val="0.1147967218383416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'600 K'!$H$4:$H$86</c:f>
              <c:numCache>
                <c:formatCode>General</c:formatCode>
                <c:ptCount val="8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</c:numCache>
            </c:numRef>
          </c:xVal>
          <c:yVal>
            <c:numRef>
              <c:f>'600 K'!$I$4:$I$86</c:f>
              <c:numCache>
                <c:formatCode>General</c:formatCode>
                <c:ptCount val="83"/>
                <c:pt idx="0">
                  <c:v>3.9843749999999997E-4</c:v>
                </c:pt>
                <c:pt idx="1">
                  <c:v>3.8281250000000001E-4</c:v>
                </c:pt>
                <c:pt idx="2">
                  <c:v>3.8281250000000001E-4</c:v>
                </c:pt>
                <c:pt idx="3">
                  <c:v>3.8281250000000001E-4</c:v>
                </c:pt>
                <c:pt idx="4">
                  <c:v>3.8281250000000001E-4</c:v>
                </c:pt>
                <c:pt idx="5">
                  <c:v>3.9062500000000002E-4</c:v>
                </c:pt>
                <c:pt idx="6">
                  <c:v>3.8281250000000001E-4</c:v>
                </c:pt>
                <c:pt idx="7">
                  <c:v>3.671875E-4</c:v>
                </c:pt>
                <c:pt idx="8">
                  <c:v>3.671875E-4</c:v>
                </c:pt>
                <c:pt idx="9">
                  <c:v>3.671875E-4</c:v>
                </c:pt>
                <c:pt idx="10">
                  <c:v>3.5937499999999999E-4</c:v>
                </c:pt>
                <c:pt idx="11">
                  <c:v>3.5937499999999999E-4</c:v>
                </c:pt>
                <c:pt idx="12">
                  <c:v>3.5937499999999999E-4</c:v>
                </c:pt>
                <c:pt idx="13">
                  <c:v>3.5937499999999999E-4</c:v>
                </c:pt>
                <c:pt idx="14">
                  <c:v>3.5937499999999999E-4</c:v>
                </c:pt>
                <c:pt idx="15">
                  <c:v>3.5937499999999999E-4</c:v>
                </c:pt>
                <c:pt idx="16">
                  <c:v>3.5937499999999999E-4</c:v>
                </c:pt>
                <c:pt idx="17">
                  <c:v>3.5937499999999999E-4</c:v>
                </c:pt>
                <c:pt idx="18">
                  <c:v>3.5937499999999999E-4</c:v>
                </c:pt>
                <c:pt idx="19">
                  <c:v>3.5937499999999999E-4</c:v>
                </c:pt>
                <c:pt idx="20">
                  <c:v>3.5937499999999999E-4</c:v>
                </c:pt>
                <c:pt idx="21">
                  <c:v>3.5937499999999999E-4</c:v>
                </c:pt>
                <c:pt idx="22">
                  <c:v>3.5937499999999999E-4</c:v>
                </c:pt>
                <c:pt idx="23">
                  <c:v>3.5937499999999999E-4</c:v>
                </c:pt>
                <c:pt idx="24">
                  <c:v>3.5937499999999999E-4</c:v>
                </c:pt>
                <c:pt idx="25">
                  <c:v>3.5937499999999999E-4</c:v>
                </c:pt>
                <c:pt idx="26">
                  <c:v>3.5937499999999999E-4</c:v>
                </c:pt>
                <c:pt idx="27">
                  <c:v>3.5937499999999999E-4</c:v>
                </c:pt>
                <c:pt idx="28">
                  <c:v>3.5156249999999999E-4</c:v>
                </c:pt>
                <c:pt idx="29">
                  <c:v>3.5156249999999999E-4</c:v>
                </c:pt>
                <c:pt idx="30">
                  <c:v>3.5156249999999999E-4</c:v>
                </c:pt>
                <c:pt idx="31">
                  <c:v>3.4374999999999998E-4</c:v>
                </c:pt>
                <c:pt idx="32">
                  <c:v>3.4374999999999998E-4</c:v>
                </c:pt>
                <c:pt idx="33">
                  <c:v>3.4374999999999998E-4</c:v>
                </c:pt>
                <c:pt idx="34">
                  <c:v>3.4374999999999998E-4</c:v>
                </c:pt>
                <c:pt idx="35">
                  <c:v>3.4374999999999998E-4</c:v>
                </c:pt>
                <c:pt idx="36">
                  <c:v>3.4374999999999998E-4</c:v>
                </c:pt>
                <c:pt idx="37">
                  <c:v>3.4374999999999998E-4</c:v>
                </c:pt>
                <c:pt idx="38">
                  <c:v>3.3593749999999997E-4</c:v>
                </c:pt>
                <c:pt idx="39">
                  <c:v>3.3593749999999997E-4</c:v>
                </c:pt>
                <c:pt idx="40">
                  <c:v>3.3593749999999997E-4</c:v>
                </c:pt>
                <c:pt idx="41">
                  <c:v>3.3593749999999997E-4</c:v>
                </c:pt>
                <c:pt idx="42">
                  <c:v>3.3593749999999997E-4</c:v>
                </c:pt>
                <c:pt idx="43">
                  <c:v>3.3593749999999997E-4</c:v>
                </c:pt>
                <c:pt idx="44">
                  <c:v>3.3593749999999997E-4</c:v>
                </c:pt>
                <c:pt idx="45">
                  <c:v>3.4374999999999998E-4</c:v>
                </c:pt>
                <c:pt idx="46">
                  <c:v>3.3593749999999997E-4</c:v>
                </c:pt>
                <c:pt idx="47">
                  <c:v>3.3593749999999997E-4</c:v>
                </c:pt>
                <c:pt idx="48">
                  <c:v>3.3593749999999997E-4</c:v>
                </c:pt>
                <c:pt idx="49">
                  <c:v>3.3593749999999997E-4</c:v>
                </c:pt>
                <c:pt idx="50">
                  <c:v>3.2812500000000002E-4</c:v>
                </c:pt>
                <c:pt idx="51">
                  <c:v>3.2812500000000002E-4</c:v>
                </c:pt>
                <c:pt idx="52">
                  <c:v>3.2812500000000002E-4</c:v>
                </c:pt>
                <c:pt idx="53">
                  <c:v>3.2812500000000002E-4</c:v>
                </c:pt>
                <c:pt idx="54">
                  <c:v>3.2812500000000002E-4</c:v>
                </c:pt>
                <c:pt idx="55">
                  <c:v>3.2812500000000002E-4</c:v>
                </c:pt>
                <c:pt idx="56">
                  <c:v>3.2812500000000002E-4</c:v>
                </c:pt>
                <c:pt idx="57">
                  <c:v>3.2812500000000002E-4</c:v>
                </c:pt>
                <c:pt idx="58">
                  <c:v>3.2812500000000002E-4</c:v>
                </c:pt>
                <c:pt idx="59">
                  <c:v>3.2812500000000002E-4</c:v>
                </c:pt>
                <c:pt idx="60">
                  <c:v>3.2812500000000002E-4</c:v>
                </c:pt>
                <c:pt idx="61">
                  <c:v>3.2812500000000002E-4</c:v>
                </c:pt>
                <c:pt idx="62">
                  <c:v>3.2812500000000002E-4</c:v>
                </c:pt>
                <c:pt idx="63">
                  <c:v>3.2812500000000002E-4</c:v>
                </c:pt>
                <c:pt idx="64">
                  <c:v>3.2812500000000002E-4</c:v>
                </c:pt>
                <c:pt idx="65">
                  <c:v>3.2812500000000002E-4</c:v>
                </c:pt>
                <c:pt idx="66">
                  <c:v>3.2812500000000002E-4</c:v>
                </c:pt>
                <c:pt idx="67">
                  <c:v>3.2812500000000002E-4</c:v>
                </c:pt>
                <c:pt idx="68">
                  <c:v>3.2812500000000002E-4</c:v>
                </c:pt>
                <c:pt idx="69">
                  <c:v>3.2812500000000002E-4</c:v>
                </c:pt>
                <c:pt idx="70">
                  <c:v>3.2812500000000002E-4</c:v>
                </c:pt>
                <c:pt idx="71">
                  <c:v>3.2812500000000002E-4</c:v>
                </c:pt>
                <c:pt idx="72">
                  <c:v>3.2812500000000002E-4</c:v>
                </c:pt>
                <c:pt idx="73">
                  <c:v>3.2812500000000002E-4</c:v>
                </c:pt>
                <c:pt idx="74">
                  <c:v>3.2031250000000001E-4</c:v>
                </c:pt>
                <c:pt idx="75">
                  <c:v>3.2031250000000001E-4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32-534D-9BCD-195DD0E7C7A0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'600 K'!$H$4:$H$86</c:f>
              <c:numCache>
                <c:formatCode>General</c:formatCode>
                <c:ptCount val="8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</c:numCache>
            </c:numRef>
          </c:xVal>
          <c:yVal>
            <c:numRef>
              <c:f>'600 K'!$K$4:$K$86</c:f>
              <c:numCache>
                <c:formatCode>General</c:formatCode>
                <c:ptCount val="83"/>
                <c:pt idx="0">
                  <c:v>3.9843749999999997E-4</c:v>
                </c:pt>
                <c:pt idx="1">
                  <c:v>3.9707632360355054E-4</c:v>
                </c:pt>
                <c:pt idx="2">
                  <c:v>3.9572441587801792E-4</c:v>
                </c:pt>
                <c:pt idx="3">
                  <c:v>3.9438168247475782E-4</c:v>
                </c:pt>
                <c:pt idx="4">
                  <c:v>3.9304803032133421E-4</c:v>
                </c:pt>
                <c:pt idx="5">
                  <c:v>3.9172336760001338E-4</c:v>
                </c:pt>
                <c:pt idx="6">
                  <c:v>3.9040760372669196E-4</c:v>
                </c:pt>
                <c:pt idx="7">
                  <c:v>3.8910064933024802E-4</c:v>
                </c:pt>
                <c:pt idx="8">
                  <c:v>3.8780241623230559E-4</c:v>
                </c:pt>
                <c:pt idx="9">
                  <c:v>3.8651281742740272E-4</c:v>
                </c:pt>
                <c:pt idx="10">
                  <c:v>3.852317670635541E-4</c:v>
                </c:pt>
                <c:pt idx="11">
                  <c:v>3.839591804231988E-4</c:v>
                </c:pt>
                <c:pt idx="12">
                  <c:v>3.8269497390452494E-4</c:v>
                </c:pt>
                <c:pt idx="13">
                  <c:v>3.8143906500316113E-4</c:v>
                </c:pt>
                <c:pt idx="14">
                  <c:v>3.8019137229422794E-4</c:v>
                </c:pt>
                <c:pt idx="15">
                  <c:v>3.7895181541474038E-4</c:v>
                </c:pt>
                <c:pt idx="16">
                  <c:v>3.7772031504635333E-4</c:v>
                </c:pt>
                <c:pt idx="17">
                  <c:v>3.7649679289844247E-4</c:v>
                </c:pt>
                <c:pt idx="18">
                  <c:v>3.7528117169151277E-4</c:v>
                </c:pt>
                <c:pt idx="19">
                  <c:v>3.7407337514092776E-4</c:v>
                </c:pt>
                <c:pt idx="20">
                  <c:v>3.7287332794095138E-4</c:v>
                </c:pt>
                <c:pt idx="21">
                  <c:v>3.7168095574909672E-4</c:v>
                </c:pt>
                <c:pt idx="22">
                  <c:v>3.7049618517077362E-4</c:v>
                </c:pt>
                <c:pt idx="23">
                  <c:v>3.6931894374422908E-4</c:v>
                </c:pt>
                <c:pt idx="24">
                  <c:v>3.6814915992577376E-4</c:v>
                </c:pt>
                <c:pt idx="25">
                  <c:v>3.6698676307528858E-4</c:v>
                </c:pt>
                <c:pt idx="26">
                  <c:v>3.6583168344200519E-4</c:v>
                </c:pt>
                <c:pt idx="27">
                  <c:v>3.6468385215055339E-4</c:v>
                </c:pt>
                <c:pt idx="28">
                  <c:v>3.6354320118727108E-4</c:v>
                </c:pt>
                <c:pt idx="29">
                  <c:v>3.6240966338677011E-4</c:v>
                </c:pt>
                <c:pt idx="30">
                  <c:v>3.6128317241875284E-4</c:v>
                </c:pt>
                <c:pt idx="31">
                  <c:v>3.6016366277507331E-4</c:v>
                </c:pt>
                <c:pt idx="32">
                  <c:v>3.5905106975703884E-4</c:v>
                </c:pt>
                <c:pt idx="33">
                  <c:v>3.5794532946294583E-4</c:v>
                </c:pt>
                <c:pt idx="34">
                  <c:v>3.5684637877584534E-4</c:v>
                </c:pt>
                <c:pt idx="35">
                  <c:v>3.5575415535153368E-4</c:v>
                </c:pt>
                <c:pt idx="36">
                  <c:v>3.5466859760676191E-4</c:v>
                </c:pt>
                <c:pt idx="37">
                  <c:v>3.5358964470766168E-4</c:v>
                </c:pt>
                <c:pt idx="38">
                  <c:v>3.525172365583809E-4</c:v>
                </c:pt>
                <c:pt idx="39">
                  <c:v>3.5145131378992603E-4</c:v>
                </c:pt>
                <c:pt idx="40">
                  <c:v>3.5039181774920605E-4</c:v>
                </c:pt>
                <c:pt idx="41">
                  <c:v>3.493386904882738E-4</c:v>
                </c:pt>
                <c:pt idx="42">
                  <c:v>3.4829187475376099E-4</c:v>
                </c:pt>
                <c:pt idx="43">
                  <c:v>3.4725131397650286E-4</c:v>
                </c:pt>
                <c:pt idx="44">
                  <c:v>3.4621695226134735E-4</c:v>
                </c:pt>
                <c:pt idx="45">
                  <c:v>3.4518873437714705E-4</c:v>
                </c:pt>
                <c:pt idx="46">
                  <c:v>3.4416660574692801E-4</c:v>
                </c:pt>
                <c:pt idx="47">
                  <c:v>3.4315051243823309E-4</c:v>
                </c:pt>
                <c:pt idx="48">
                  <c:v>3.4214040115363619E-4</c:v>
                </c:pt>
                <c:pt idx="49">
                  <c:v>3.4113621922142272E-4</c:v>
                </c:pt>
                <c:pt idx="50">
                  <c:v>3.4013791458643432E-4</c:v>
                </c:pt>
                <c:pt idx="51">
                  <c:v>3.3914543580107373E-4</c:v>
                </c:pt>
                <c:pt idx="52">
                  <c:v>3.3815873201646662E-4</c:v>
                </c:pt>
                <c:pt idx="53">
                  <c:v>3.3717775297377749E-4</c:v>
                </c:pt>
                <c:pt idx="54">
                  <c:v>3.3620244899567573E-4</c:v>
                </c:pt>
                <c:pt idx="55">
                  <c:v>3.3523277097794986E-4</c:v>
                </c:pt>
                <c:pt idx="56">
                  <c:v>3.3426867038126637E-4</c:v>
                </c:pt>
                <c:pt idx="57">
                  <c:v>3.3331009922307032E-4</c:v>
                </c:pt>
                <c:pt idx="58">
                  <c:v>3.3235701006962496E-4</c:v>
                </c:pt>
                <c:pt idx="59">
                  <c:v>3.3140935602818709E-4</c:v>
                </c:pt>
                <c:pt idx="60">
                  <c:v>3.3046709073931676E-4</c:v>
                </c:pt>
                <c:pt idx="61">
                  <c:v>3.2953016836931716E-4</c:v>
                </c:pt>
                <c:pt idx="62">
                  <c:v>3.2859854360280257E-4</c:v>
                </c:pt>
                <c:pt idx="63">
                  <c:v>3.2767217163539279E-4</c:v>
                </c:pt>
                <c:pt idx="64">
                  <c:v>3.2675100816653024E-4</c:v>
                </c:pt>
                <c:pt idx="65">
                  <c:v>3.2583500939241774E-4</c:v>
                </c:pt>
                <c:pt idx="66">
                  <c:v>3.2492413199907539E-4</c:v>
                </c:pt>
                <c:pt idx="67">
                  <c:v>3.2401833315551292E-4</c:v>
                </c:pt>
                <c:pt idx="68">
                  <c:v>3.2311757050701624E-4</c:v>
                </c:pt>
                <c:pt idx="69">
                  <c:v>3.2222180216854559E-4</c:v>
                </c:pt>
                <c:pt idx="70">
                  <c:v>3.2133098671824356E-4</c:v>
                </c:pt>
                <c:pt idx="71">
                  <c:v>3.2044508319104963E-4</c:v>
                </c:pt>
                <c:pt idx="72">
                  <c:v>3.1956405107242086E-4</c:v>
                </c:pt>
                <c:pt idx="73">
                  <c:v>3.1868785029215559E-4</c:v>
                </c:pt>
                <c:pt idx="74">
                  <c:v>3.1781644121831867E-4</c:v>
                </c:pt>
                <c:pt idx="75">
                  <c:v>3.1694978465126542E-4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32-534D-9BCD-195DD0E7C7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666367"/>
        <c:axId val="115668047"/>
      </c:scatterChart>
      <c:valAx>
        <c:axId val="115666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668047"/>
        <c:crosses val="autoZero"/>
        <c:crossBetween val="midCat"/>
      </c:valAx>
      <c:valAx>
        <c:axId val="1156680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666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summary!$B$3:$B$5</c:f>
              <c:numCache>
                <c:formatCode>General</c:formatCode>
                <c:ptCount val="3"/>
                <c:pt idx="0">
                  <c:v>600</c:v>
                </c:pt>
                <c:pt idx="1">
                  <c:v>800</c:v>
                </c:pt>
                <c:pt idx="2">
                  <c:v>1000</c:v>
                </c:pt>
              </c:numCache>
            </c:numRef>
          </c:xVal>
          <c:yVal>
            <c:numRef>
              <c:f>summary!$D$3:$D$5</c:f>
              <c:numCache>
                <c:formatCode>General</c:formatCode>
                <c:ptCount val="3"/>
                <c:pt idx="0">
                  <c:v>17207200000</c:v>
                </c:pt>
                <c:pt idx="1">
                  <c:v>105713899999.99998</c:v>
                </c:pt>
                <c:pt idx="2">
                  <c:v>338033700000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33C-CE48-88FE-53B8F789F474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summary!$B$10:$B$12</c:f>
              <c:numCache>
                <c:formatCode>General</c:formatCode>
                <c:ptCount val="3"/>
                <c:pt idx="0">
                  <c:v>600</c:v>
                </c:pt>
                <c:pt idx="1">
                  <c:v>800</c:v>
                </c:pt>
                <c:pt idx="2">
                  <c:v>1000</c:v>
                </c:pt>
              </c:numCache>
            </c:numRef>
          </c:xVal>
          <c:yVal>
            <c:numRef>
              <c:f>summary!$C$10:$C$12</c:f>
              <c:numCache>
                <c:formatCode>0.00E+00</c:formatCode>
                <c:ptCount val="3"/>
                <c:pt idx="0">
                  <c:v>5827143881.5240088</c:v>
                </c:pt>
                <c:pt idx="1">
                  <c:v>91198792777.972794</c:v>
                </c:pt>
                <c:pt idx="2">
                  <c:v>476406829371.92853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33C-CE48-88FE-53B8F789F4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1531152"/>
        <c:axId val="100697295"/>
      </c:scatterChart>
      <c:valAx>
        <c:axId val="1741531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697295"/>
        <c:crosses val="autoZero"/>
        <c:crossBetween val="midCat"/>
      </c:valAx>
      <c:valAx>
        <c:axId val="1006972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531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57150</xdr:colOff>
      <xdr:row>8</xdr:row>
      <xdr:rowOff>88900</xdr:rowOff>
    </xdr:from>
    <xdr:to>
      <xdr:col>17</xdr:col>
      <xdr:colOff>215900</xdr:colOff>
      <xdr:row>24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E06B95-D6FA-5E40-B009-622292500B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10</xdr:row>
      <xdr:rowOff>0</xdr:rowOff>
    </xdr:from>
    <xdr:to>
      <xdr:col>17</xdr:col>
      <xdr:colOff>241300</xdr:colOff>
      <xdr:row>28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D9128B-B7EF-1441-BF3D-F6540ABE06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10</xdr:row>
      <xdr:rowOff>0</xdr:rowOff>
    </xdr:from>
    <xdr:to>
      <xdr:col>17</xdr:col>
      <xdr:colOff>260350</xdr:colOff>
      <xdr:row>25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ADF325-4A50-2C44-9538-817037C015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641350</xdr:colOff>
      <xdr:row>9</xdr:row>
      <xdr:rowOff>88900</xdr:rowOff>
    </xdr:from>
    <xdr:to>
      <xdr:col>15</xdr:col>
      <xdr:colOff>57150</xdr:colOff>
      <xdr:row>22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78976B-2D29-0741-ABCD-3FA6C285D3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60617-1116-794C-BB49-374C65C22A1F}">
  <dimension ref="B1:N86"/>
  <sheetViews>
    <sheetView workbookViewId="0">
      <selection activeCell="N1" sqref="N1:N2"/>
    </sheetView>
  </sheetViews>
  <sheetFormatPr baseColWidth="10" defaultRowHeight="16" x14ac:dyDescent="0.2"/>
  <cols>
    <col min="14" max="14" width="12.1640625" bestFit="1" customWidth="1"/>
  </cols>
  <sheetData>
    <row r="1" spans="2:14" x14ac:dyDescent="0.2">
      <c r="K1" t="s">
        <v>4</v>
      </c>
      <c r="M1" t="s">
        <v>8</v>
      </c>
      <c r="N1" t="s">
        <v>7</v>
      </c>
    </row>
    <row r="2" spans="2:14" x14ac:dyDescent="0.2">
      <c r="K2" t="s">
        <v>5</v>
      </c>
      <c r="M2">
        <v>1057.1389999999999</v>
      </c>
      <c r="N2">
        <f>M2/(0.00000001)</f>
        <v>105713899999.99998</v>
      </c>
    </row>
    <row r="3" spans="2:14" x14ac:dyDescent="0.2">
      <c r="F3" t="s">
        <v>0</v>
      </c>
      <c r="G3" t="s">
        <v>1</v>
      </c>
      <c r="H3" t="s">
        <v>2</v>
      </c>
      <c r="I3" t="s">
        <v>3</v>
      </c>
    </row>
    <row r="4" spans="2:14" x14ac:dyDescent="0.2">
      <c r="B4">
        <v>18</v>
      </c>
      <c r="C4">
        <v>0</v>
      </c>
      <c r="D4">
        <v>100</v>
      </c>
      <c r="F4">
        <v>0</v>
      </c>
      <c r="G4">
        <f>F4*50000*0.001</f>
        <v>0</v>
      </c>
      <c r="H4">
        <f>G4/1000</f>
        <v>0</v>
      </c>
      <c r="I4">
        <f>D4/2/128000</f>
        <v>3.9062500000000002E-4</v>
      </c>
      <c r="K4">
        <f>$I$4/($I$4*$M$2*$H4+1)</f>
        <v>3.9062500000000002E-4</v>
      </c>
    </row>
    <row r="5" spans="2:14" x14ac:dyDescent="0.2">
      <c r="B5">
        <v>19</v>
      </c>
      <c r="C5">
        <v>0</v>
      </c>
      <c r="D5">
        <v>96</v>
      </c>
      <c r="F5">
        <v>1</v>
      </c>
      <c r="G5">
        <f>F5*50000*0.001</f>
        <v>50</v>
      </c>
      <c r="H5">
        <f t="shared" ref="H5:H68" si="0">G5/1000</f>
        <v>0.05</v>
      </c>
      <c r="I5">
        <f t="shared" ref="I5:I68" si="1">D5/2/128000</f>
        <v>3.7500000000000001E-4</v>
      </c>
      <c r="K5">
        <f t="shared" ref="K5:K68" si="2">$I$4/($I$4*$M$2*$H5+1)</f>
        <v>3.8272282759299169E-4</v>
      </c>
    </row>
    <row r="6" spans="2:14" x14ac:dyDescent="0.2">
      <c r="B6">
        <v>20</v>
      </c>
      <c r="C6">
        <v>0</v>
      </c>
      <c r="D6">
        <v>94</v>
      </c>
      <c r="F6">
        <v>2</v>
      </c>
      <c r="G6">
        <f t="shared" ref="G6:G69" si="3">F6*50000*0.001</f>
        <v>100</v>
      </c>
      <c r="H6">
        <f t="shared" si="0"/>
        <v>0.1</v>
      </c>
      <c r="I6">
        <f t="shared" si="1"/>
        <v>3.671875E-4</v>
      </c>
      <c r="K6">
        <f t="shared" si="2"/>
        <v>3.7513403069999371E-4</v>
      </c>
    </row>
    <row r="7" spans="2:14" x14ac:dyDescent="0.2">
      <c r="B7">
        <v>21</v>
      </c>
      <c r="C7">
        <v>0</v>
      </c>
      <c r="D7">
        <v>94</v>
      </c>
      <c r="F7">
        <v>3</v>
      </c>
      <c r="G7">
        <f t="shared" si="3"/>
        <v>150</v>
      </c>
      <c r="H7">
        <f t="shared" si="0"/>
        <v>0.15</v>
      </c>
      <c r="I7">
        <f t="shared" si="1"/>
        <v>3.671875E-4</v>
      </c>
      <c r="K7">
        <f t="shared" si="2"/>
        <v>3.6784033051777924E-4</v>
      </c>
    </row>
    <row r="8" spans="2:14" x14ac:dyDescent="0.2">
      <c r="B8">
        <v>22</v>
      </c>
      <c r="C8">
        <v>0</v>
      </c>
      <c r="D8">
        <v>94</v>
      </c>
      <c r="F8">
        <v>4</v>
      </c>
      <c r="G8">
        <f t="shared" si="3"/>
        <v>200</v>
      </c>
      <c r="H8">
        <f t="shared" si="0"/>
        <v>0.2</v>
      </c>
      <c r="I8">
        <f t="shared" si="1"/>
        <v>3.671875E-4</v>
      </c>
      <c r="K8">
        <f t="shared" si="2"/>
        <v>3.6082484270382218E-4</v>
      </c>
    </row>
    <row r="9" spans="2:14" x14ac:dyDescent="0.2">
      <c r="B9">
        <v>23</v>
      </c>
      <c r="C9">
        <v>0</v>
      </c>
      <c r="D9">
        <v>92</v>
      </c>
      <c r="F9">
        <v>5</v>
      </c>
      <c r="G9">
        <f t="shared" si="3"/>
        <v>250</v>
      </c>
      <c r="H9">
        <f t="shared" si="0"/>
        <v>0.25</v>
      </c>
      <c r="I9">
        <f t="shared" si="1"/>
        <v>3.5937499999999999E-4</v>
      </c>
      <c r="K9">
        <f t="shared" si="2"/>
        <v>3.5407194688849987E-4</v>
      </c>
    </row>
    <row r="10" spans="2:14" x14ac:dyDescent="0.2">
      <c r="B10">
        <v>24</v>
      </c>
      <c r="C10">
        <v>0</v>
      </c>
      <c r="D10">
        <v>84</v>
      </c>
      <c r="F10">
        <v>6</v>
      </c>
      <c r="G10">
        <f t="shared" si="3"/>
        <v>300</v>
      </c>
      <c r="H10">
        <f t="shared" si="0"/>
        <v>0.3</v>
      </c>
      <c r="I10">
        <f t="shared" si="1"/>
        <v>3.2812500000000002E-4</v>
      </c>
      <c r="K10">
        <f t="shared" si="2"/>
        <v>3.4756717057070916E-4</v>
      </c>
    </row>
    <row r="11" spans="2:14" x14ac:dyDescent="0.2">
      <c r="B11">
        <v>25</v>
      </c>
      <c r="C11">
        <v>0</v>
      </c>
      <c r="D11">
        <v>84</v>
      </c>
      <c r="F11">
        <v>7</v>
      </c>
      <c r="G11">
        <f t="shared" si="3"/>
        <v>350</v>
      </c>
      <c r="H11">
        <f t="shared" si="0"/>
        <v>0.35</v>
      </c>
      <c r="I11">
        <f t="shared" si="1"/>
        <v>3.2812500000000002E-4</v>
      </c>
      <c r="K11">
        <f t="shared" si="2"/>
        <v>3.4129708558056847E-4</v>
      </c>
    </row>
    <row r="12" spans="2:14" x14ac:dyDescent="0.2">
      <c r="B12">
        <v>26</v>
      </c>
      <c r="C12">
        <v>0</v>
      </c>
      <c r="D12">
        <v>82</v>
      </c>
      <c r="F12">
        <v>8</v>
      </c>
      <c r="G12">
        <f t="shared" si="3"/>
        <v>400</v>
      </c>
      <c r="H12">
        <f t="shared" si="0"/>
        <v>0.4</v>
      </c>
      <c r="I12">
        <f t="shared" si="1"/>
        <v>3.2031250000000001E-4</v>
      </c>
      <c r="K12">
        <f t="shared" si="2"/>
        <v>3.3524921555036052E-4</v>
      </c>
    </row>
    <row r="13" spans="2:14" x14ac:dyDescent="0.2">
      <c r="B13">
        <v>27</v>
      </c>
      <c r="C13">
        <v>0</v>
      </c>
      <c r="D13">
        <v>82</v>
      </c>
      <c r="F13">
        <v>9</v>
      </c>
      <c r="G13">
        <f t="shared" si="3"/>
        <v>450</v>
      </c>
      <c r="H13">
        <f t="shared" si="0"/>
        <v>0.45</v>
      </c>
      <c r="I13">
        <f t="shared" si="1"/>
        <v>3.2031250000000001E-4</v>
      </c>
      <c r="K13">
        <f t="shared" si="2"/>
        <v>3.2941195305201084E-4</v>
      </c>
    </row>
    <row r="14" spans="2:14" x14ac:dyDescent="0.2">
      <c r="B14">
        <v>28</v>
      </c>
      <c r="C14">
        <v>0</v>
      </c>
      <c r="D14">
        <v>82</v>
      </c>
      <c r="F14">
        <v>10</v>
      </c>
      <c r="G14">
        <f t="shared" si="3"/>
        <v>500</v>
      </c>
      <c r="H14">
        <f t="shared" si="0"/>
        <v>0.5</v>
      </c>
      <c r="I14">
        <f t="shared" si="1"/>
        <v>3.2031250000000001E-4</v>
      </c>
      <c r="K14">
        <f t="shared" si="2"/>
        <v>3.237744852430875E-4</v>
      </c>
    </row>
    <row r="15" spans="2:14" x14ac:dyDescent="0.2">
      <c r="B15">
        <v>29</v>
      </c>
      <c r="C15">
        <v>0</v>
      </c>
      <c r="D15">
        <v>80</v>
      </c>
      <c r="F15">
        <v>11</v>
      </c>
      <c r="G15">
        <f t="shared" si="3"/>
        <v>550</v>
      </c>
      <c r="H15">
        <f t="shared" si="0"/>
        <v>0.55000000000000004</v>
      </c>
      <c r="I15">
        <f t="shared" si="1"/>
        <v>3.1250000000000001E-4</v>
      </c>
      <c r="K15">
        <f t="shared" si="2"/>
        <v>3.1832672701918581E-4</v>
      </c>
    </row>
    <row r="16" spans="2:14" x14ac:dyDescent="0.2">
      <c r="B16">
        <v>30</v>
      </c>
      <c r="C16">
        <v>0</v>
      </c>
      <c r="D16">
        <v>78</v>
      </c>
      <c r="F16">
        <v>12</v>
      </c>
      <c r="G16">
        <f t="shared" si="3"/>
        <v>600</v>
      </c>
      <c r="H16">
        <f t="shared" si="0"/>
        <v>0.6</v>
      </c>
      <c r="I16">
        <f t="shared" si="1"/>
        <v>3.046875E-4</v>
      </c>
      <c r="K16">
        <f t="shared" si="2"/>
        <v>3.1305926080322117E-4</v>
      </c>
    </row>
    <row r="17" spans="2:11" x14ac:dyDescent="0.2">
      <c r="B17">
        <v>31</v>
      </c>
      <c r="C17">
        <v>0</v>
      </c>
      <c r="D17">
        <v>76</v>
      </c>
      <c r="F17">
        <v>13</v>
      </c>
      <c r="G17">
        <f t="shared" si="3"/>
        <v>650</v>
      </c>
      <c r="H17">
        <f t="shared" si="0"/>
        <v>0.65</v>
      </c>
      <c r="I17">
        <f t="shared" si="1"/>
        <v>2.9687499999999999E-4</v>
      </c>
      <c r="K17">
        <f t="shared" si="2"/>
        <v>3.0796328221538075E-4</v>
      </c>
    </row>
    <row r="18" spans="2:11" x14ac:dyDescent="0.2">
      <c r="B18">
        <v>32</v>
      </c>
      <c r="C18">
        <v>0</v>
      </c>
      <c r="D18">
        <v>74</v>
      </c>
      <c r="F18">
        <v>14</v>
      </c>
      <c r="G18">
        <f t="shared" si="3"/>
        <v>700</v>
      </c>
      <c r="H18">
        <f t="shared" si="0"/>
        <v>0.7</v>
      </c>
      <c r="I18">
        <f t="shared" si="1"/>
        <v>2.8906249999999999E-4</v>
      </c>
      <c r="K18">
        <f t="shared" si="2"/>
        <v>3.0303055096439019E-4</v>
      </c>
    </row>
    <row r="19" spans="2:11" x14ac:dyDescent="0.2">
      <c r="B19">
        <v>33</v>
      </c>
      <c r="C19">
        <v>0</v>
      </c>
      <c r="D19">
        <v>74</v>
      </c>
      <c r="F19">
        <v>15</v>
      </c>
      <c r="G19">
        <f t="shared" si="3"/>
        <v>750</v>
      </c>
      <c r="H19">
        <f t="shared" si="0"/>
        <v>0.75</v>
      </c>
      <c r="I19">
        <f t="shared" si="1"/>
        <v>2.8906249999999999E-4</v>
      </c>
      <c r="K19">
        <f t="shared" si="2"/>
        <v>2.9825334638390556E-4</v>
      </c>
    </row>
    <row r="20" spans="2:11" x14ac:dyDescent="0.2">
      <c r="B20">
        <v>34</v>
      </c>
      <c r="C20">
        <v>0</v>
      </c>
      <c r="D20">
        <v>72</v>
      </c>
      <c r="F20">
        <v>16</v>
      </c>
      <c r="G20">
        <f t="shared" si="3"/>
        <v>800</v>
      </c>
      <c r="H20">
        <f t="shared" si="0"/>
        <v>0.8</v>
      </c>
      <c r="I20">
        <f t="shared" si="1"/>
        <v>2.8124999999999998E-4</v>
      </c>
      <c r="K20">
        <f t="shared" si="2"/>
        <v>2.9362442710938029E-4</v>
      </c>
    </row>
    <row r="21" spans="2:11" x14ac:dyDescent="0.2">
      <c r="B21">
        <v>35</v>
      </c>
      <c r="C21">
        <v>0</v>
      </c>
      <c r="D21">
        <v>72</v>
      </c>
      <c r="F21">
        <v>17</v>
      </c>
      <c r="G21">
        <f t="shared" si="3"/>
        <v>850</v>
      </c>
      <c r="H21">
        <f t="shared" si="0"/>
        <v>0.85</v>
      </c>
      <c r="I21">
        <f t="shared" si="1"/>
        <v>2.8124999999999998E-4</v>
      </c>
      <c r="K21">
        <f t="shared" si="2"/>
        <v>2.8913699445245864E-4</v>
      </c>
    </row>
    <row r="22" spans="2:11" x14ac:dyDescent="0.2">
      <c r="B22">
        <v>36</v>
      </c>
      <c r="C22">
        <v>0</v>
      </c>
      <c r="D22">
        <v>72</v>
      </c>
      <c r="F22">
        <v>18</v>
      </c>
      <c r="G22">
        <f t="shared" si="3"/>
        <v>900</v>
      </c>
      <c r="H22">
        <f t="shared" si="0"/>
        <v>0.9</v>
      </c>
      <c r="I22">
        <f t="shared" si="1"/>
        <v>2.8124999999999998E-4</v>
      </c>
      <c r="K22">
        <f t="shared" si="2"/>
        <v>2.8478465908328789E-4</v>
      </c>
    </row>
    <row r="23" spans="2:11" x14ac:dyDescent="0.2">
      <c r="B23">
        <v>37</v>
      </c>
      <c r="C23">
        <v>0</v>
      </c>
      <c r="D23">
        <v>68</v>
      </c>
      <c r="F23">
        <v>19</v>
      </c>
      <c r="G23">
        <f t="shared" si="3"/>
        <v>950</v>
      </c>
      <c r="H23">
        <f t="shared" si="0"/>
        <v>0.95</v>
      </c>
      <c r="I23">
        <f t="shared" si="1"/>
        <v>2.6562500000000002E-4</v>
      </c>
      <c r="K23">
        <f t="shared" si="2"/>
        <v>2.805614106773621E-4</v>
      </c>
    </row>
    <row r="24" spans="2:11" x14ac:dyDescent="0.2">
      <c r="B24">
        <v>38</v>
      </c>
      <c r="C24">
        <v>0</v>
      </c>
      <c r="D24">
        <v>68</v>
      </c>
      <c r="F24">
        <v>20</v>
      </c>
      <c r="G24">
        <f t="shared" si="3"/>
        <v>1000</v>
      </c>
      <c r="H24">
        <f t="shared" si="0"/>
        <v>1</v>
      </c>
      <c r="I24">
        <f t="shared" si="1"/>
        <v>2.6562500000000002E-4</v>
      </c>
      <c r="K24">
        <f t="shared" si="2"/>
        <v>2.7646159022365471E-4</v>
      </c>
    </row>
    <row r="25" spans="2:11" x14ac:dyDescent="0.2">
      <c r="B25">
        <v>39</v>
      </c>
      <c r="C25">
        <v>0</v>
      </c>
      <c r="D25">
        <v>68</v>
      </c>
      <c r="F25">
        <v>21</v>
      </c>
      <c r="G25">
        <f t="shared" si="3"/>
        <v>1050</v>
      </c>
      <c r="H25">
        <f t="shared" si="0"/>
        <v>1.05</v>
      </c>
      <c r="I25">
        <f t="shared" si="1"/>
        <v>2.6562500000000002E-4</v>
      </c>
      <c r="K25">
        <f t="shared" si="2"/>
        <v>2.7247986472573628E-4</v>
      </c>
    </row>
    <row r="26" spans="2:11" x14ac:dyDescent="0.2">
      <c r="B26">
        <v>40</v>
      </c>
      <c r="C26">
        <v>0</v>
      </c>
      <c r="D26">
        <v>68</v>
      </c>
      <c r="F26">
        <v>22</v>
      </c>
      <c r="G26">
        <f t="shared" si="3"/>
        <v>1100</v>
      </c>
      <c r="H26">
        <f t="shared" si="0"/>
        <v>1.1000000000000001</v>
      </c>
      <c r="I26">
        <f t="shared" si="1"/>
        <v>2.6562500000000002E-4</v>
      </c>
      <c r="K26">
        <f t="shared" si="2"/>
        <v>2.6861120405804914E-4</v>
      </c>
    </row>
    <row r="27" spans="2:11" x14ac:dyDescent="0.2">
      <c r="B27">
        <v>41</v>
      </c>
      <c r="C27">
        <v>0</v>
      </c>
      <c r="D27">
        <v>68</v>
      </c>
      <c r="F27">
        <v>23</v>
      </c>
      <c r="G27">
        <f t="shared" si="3"/>
        <v>1150</v>
      </c>
      <c r="H27">
        <f t="shared" si="0"/>
        <v>1.1499999999999999</v>
      </c>
      <c r="I27">
        <f t="shared" si="1"/>
        <v>2.6562500000000002E-4</v>
      </c>
      <c r="K27">
        <f t="shared" si="2"/>
        <v>2.6485085976614441E-4</v>
      </c>
    </row>
    <row r="28" spans="2:11" x14ac:dyDescent="0.2">
      <c r="B28">
        <v>42</v>
      </c>
      <c r="C28">
        <v>0</v>
      </c>
      <c r="D28">
        <v>64</v>
      </c>
      <c r="F28">
        <v>24</v>
      </c>
      <c r="G28">
        <f t="shared" si="3"/>
        <v>1200</v>
      </c>
      <c r="H28">
        <f t="shared" si="0"/>
        <v>1.2</v>
      </c>
      <c r="I28">
        <f t="shared" si="1"/>
        <v>2.5000000000000001E-4</v>
      </c>
      <c r="K28">
        <f t="shared" si="2"/>
        <v>2.6119434562301487E-4</v>
      </c>
    </row>
    <row r="29" spans="2:11" x14ac:dyDescent="0.2">
      <c r="B29">
        <v>43</v>
      </c>
      <c r="C29">
        <v>0</v>
      </c>
      <c r="D29">
        <v>62</v>
      </c>
      <c r="F29">
        <v>25</v>
      </c>
      <c r="G29">
        <f t="shared" si="3"/>
        <v>1250</v>
      </c>
      <c r="H29">
        <f t="shared" si="0"/>
        <v>1.25</v>
      </c>
      <c r="I29">
        <f t="shared" si="1"/>
        <v>2.421875E-4</v>
      </c>
      <c r="K29">
        <f t="shared" si="2"/>
        <v>2.5763741977412281E-4</v>
      </c>
    </row>
    <row r="30" spans="2:11" x14ac:dyDescent="0.2">
      <c r="B30">
        <v>44</v>
      </c>
      <c r="C30">
        <v>0</v>
      </c>
      <c r="D30">
        <v>60</v>
      </c>
      <c r="F30">
        <v>26</v>
      </c>
      <c r="G30">
        <f t="shared" si="3"/>
        <v>1300</v>
      </c>
      <c r="H30">
        <f t="shared" si="0"/>
        <v>1.3</v>
      </c>
      <c r="I30">
        <f t="shared" si="1"/>
        <v>2.3437499999999999E-4</v>
      </c>
      <c r="K30">
        <f t="shared" si="2"/>
        <v>2.5417606832171385E-4</v>
      </c>
    </row>
    <row r="31" spans="2:11" x14ac:dyDescent="0.2">
      <c r="B31">
        <v>45</v>
      </c>
      <c r="C31">
        <v>0</v>
      </c>
      <c r="D31">
        <v>60</v>
      </c>
      <c r="F31">
        <v>27</v>
      </c>
      <c r="G31">
        <f t="shared" si="3"/>
        <v>1350</v>
      </c>
      <c r="H31">
        <f t="shared" si="0"/>
        <v>1.35</v>
      </c>
      <c r="I31">
        <f t="shared" si="1"/>
        <v>2.3437499999999999E-4</v>
      </c>
      <c r="K31">
        <f t="shared" si="2"/>
        <v>2.508064902148538E-4</v>
      </c>
    </row>
    <row r="32" spans="2:11" x14ac:dyDescent="0.2">
      <c r="B32">
        <v>46</v>
      </c>
      <c r="C32">
        <v>0</v>
      </c>
      <c r="D32">
        <v>60</v>
      </c>
      <c r="F32">
        <v>28</v>
      </c>
      <c r="G32">
        <f t="shared" si="3"/>
        <v>1400</v>
      </c>
      <c r="H32">
        <f t="shared" si="0"/>
        <v>1.4</v>
      </c>
      <c r="I32">
        <f t="shared" si="1"/>
        <v>2.3437499999999999E-4</v>
      </c>
      <c r="K32">
        <f t="shared" si="2"/>
        <v>2.4752508332560646E-4</v>
      </c>
    </row>
    <row r="33" spans="2:11" x14ac:dyDescent="0.2">
      <c r="B33">
        <v>47</v>
      </c>
      <c r="C33">
        <v>0</v>
      </c>
      <c r="D33">
        <v>60</v>
      </c>
      <c r="F33">
        <v>29</v>
      </c>
      <c r="G33">
        <f t="shared" si="3"/>
        <v>1450</v>
      </c>
      <c r="H33">
        <f t="shared" si="0"/>
        <v>1.45</v>
      </c>
      <c r="I33">
        <f t="shared" si="1"/>
        <v>2.3437499999999999E-4</v>
      </c>
      <c r="K33">
        <f t="shared" si="2"/>
        <v>2.4432843160412211E-4</v>
      </c>
    </row>
    <row r="34" spans="2:11" x14ac:dyDescent="0.2">
      <c r="B34">
        <v>48</v>
      </c>
      <c r="C34">
        <v>0</v>
      </c>
      <c r="D34">
        <v>62</v>
      </c>
      <c r="F34">
        <v>30</v>
      </c>
      <c r="G34">
        <f t="shared" si="3"/>
        <v>1500</v>
      </c>
      <c r="H34">
        <f t="shared" si="0"/>
        <v>1.5</v>
      </c>
      <c r="I34">
        <f t="shared" si="1"/>
        <v>2.421875E-4</v>
      </c>
      <c r="K34">
        <f t="shared" si="2"/>
        <v>2.4121329321634652E-4</v>
      </c>
    </row>
    <row r="35" spans="2:11" x14ac:dyDescent="0.2">
      <c r="B35">
        <v>49</v>
      </c>
      <c r="C35">
        <v>0</v>
      </c>
      <c r="D35">
        <v>62</v>
      </c>
      <c r="F35">
        <v>31</v>
      </c>
      <c r="G35">
        <f t="shared" si="3"/>
        <v>1550</v>
      </c>
      <c r="H35">
        <f t="shared" si="0"/>
        <v>1.55</v>
      </c>
      <c r="I35">
        <f t="shared" si="1"/>
        <v>2.421875E-4</v>
      </c>
      <c r="K35">
        <f t="shared" si="2"/>
        <v>2.3817658957775689E-4</v>
      </c>
    </row>
    <row r="36" spans="2:11" x14ac:dyDescent="0.2">
      <c r="B36">
        <v>50</v>
      </c>
      <c r="C36">
        <v>0</v>
      </c>
      <c r="D36">
        <v>60</v>
      </c>
      <c r="F36">
        <v>32</v>
      </c>
      <c r="G36">
        <f t="shared" si="3"/>
        <v>1600</v>
      </c>
      <c r="H36">
        <f t="shared" si="0"/>
        <v>1.6</v>
      </c>
      <c r="I36">
        <f t="shared" si="1"/>
        <v>2.3437499999999999E-4</v>
      </c>
      <c r="K36">
        <f t="shared" si="2"/>
        <v>2.3521539520514358E-4</v>
      </c>
    </row>
    <row r="37" spans="2:11" x14ac:dyDescent="0.2">
      <c r="B37">
        <v>51</v>
      </c>
      <c r="C37">
        <v>0</v>
      </c>
      <c r="D37">
        <v>56</v>
      </c>
      <c r="F37">
        <v>33</v>
      </c>
      <c r="G37">
        <f t="shared" si="3"/>
        <v>1650</v>
      </c>
      <c r="H37">
        <f t="shared" si="0"/>
        <v>1.65</v>
      </c>
      <c r="I37">
        <f t="shared" si="1"/>
        <v>2.1875E-4</v>
      </c>
      <c r="K37">
        <f t="shared" si="2"/>
        <v>2.3232692831611873E-4</v>
      </c>
    </row>
    <row r="38" spans="2:11" x14ac:dyDescent="0.2">
      <c r="B38">
        <v>52</v>
      </c>
      <c r="C38">
        <v>0</v>
      </c>
      <c r="D38">
        <v>56</v>
      </c>
      <c r="F38">
        <v>34</v>
      </c>
      <c r="G38">
        <f t="shared" si="3"/>
        <v>1700</v>
      </c>
      <c r="H38">
        <f t="shared" si="0"/>
        <v>1.7</v>
      </c>
      <c r="I38">
        <f t="shared" si="1"/>
        <v>2.1875E-4</v>
      </c>
      <c r="K38">
        <f t="shared" si="2"/>
        <v>2.2950854211285522E-4</v>
      </c>
    </row>
    <row r="39" spans="2:11" x14ac:dyDescent="0.2">
      <c r="B39">
        <v>53</v>
      </c>
      <c r="C39">
        <v>0</v>
      </c>
      <c r="D39">
        <v>54</v>
      </c>
      <c r="F39">
        <v>35</v>
      </c>
      <c r="G39">
        <f t="shared" si="3"/>
        <v>1750</v>
      </c>
      <c r="H39">
        <f t="shared" si="0"/>
        <v>1.75</v>
      </c>
      <c r="I39">
        <f t="shared" si="1"/>
        <v>2.109375E-4</v>
      </c>
      <c r="K39">
        <f t="shared" si="2"/>
        <v>2.2675771669265028E-4</v>
      </c>
    </row>
    <row r="40" spans="2:11" x14ac:dyDescent="0.2">
      <c r="B40">
        <v>54</v>
      </c>
      <c r="C40">
        <v>0</v>
      </c>
      <c r="D40">
        <v>54</v>
      </c>
      <c r="F40">
        <v>36</v>
      </c>
      <c r="G40">
        <f t="shared" si="3"/>
        <v>1800</v>
      </c>
      <c r="H40">
        <f t="shared" si="0"/>
        <v>1.8</v>
      </c>
      <c r="I40">
        <f t="shared" si="1"/>
        <v>2.109375E-4</v>
      </c>
      <c r="K40">
        <f t="shared" si="2"/>
        <v>2.2407205153334521E-4</v>
      </c>
    </row>
    <row r="41" spans="2:11" x14ac:dyDescent="0.2">
      <c r="B41">
        <v>55</v>
      </c>
      <c r="C41">
        <v>0</v>
      </c>
      <c r="D41">
        <v>52</v>
      </c>
      <c r="F41">
        <v>37</v>
      </c>
      <c r="G41">
        <f t="shared" si="3"/>
        <v>1850</v>
      </c>
      <c r="H41">
        <f t="shared" si="0"/>
        <v>1.85</v>
      </c>
      <c r="I41">
        <f t="shared" si="1"/>
        <v>2.0312499999999999E-4</v>
      </c>
      <c r="K41">
        <f t="shared" si="2"/>
        <v>2.2144925850649992E-4</v>
      </c>
    </row>
    <row r="42" spans="2:11" x14ac:dyDescent="0.2">
      <c r="B42">
        <v>56</v>
      </c>
      <c r="C42">
        <v>0</v>
      </c>
      <c r="D42">
        <v>52</v>
      </c>
      <c r="F42">
        <v>38</v>
      </c>
      <c r="G42">
        <f t="shared" si="3"/>
        <v>1900</v>
      </c>
      <c r="H42">
        <f t="shared" si="0"/>
        <v>1.9</v>
      </c>
      <c r="I42">
        <f t="shared" si="1"/>
        <v>2.0312499999999999E-4</v>
      </c>
      <c r="K42">
        <f t="shared" si="2"/>
        <v>2.1888715537558072E-4</v>
      </c>
    </row>
    <row r="43" spans="2:11" x14ac:dyDescent="0.2">
      <c r="B43">
        <v>57</v>
      </c>
      <c r="C43">
        <v>0</v>
      </c>
      <c r="D43">
        <v>52</v>
      </c>
      <c r="F43">
        <v>39</v>
      </c>
      <c r="G43">
        <f t="shared" si="3"/>
        <v>1950</v>
      </c>
      <c r="H43">
        <f t="shared" si="0"/>
        <v>1.95</v>
      </c>
      <c r="I43">
        <f t="shared" si="1"/>
        <v>2.0312499999999999E-4</v>
      </c>
      <c r="K43">
        <f t="shared" si="2"/>
        <v>2.163836597403303E-4</v>
      </c>
    </row>
    <row r="44" spans="2:11" x14ac:dyDescent="0.2">
      <c r="B44">
        <v>58</v>
      </c>
      <c r="C44">
        <v>0</v>
      </c>
      <c r="D44">
        <v>52</v>
      </c>
      <c r="F44">
        <v>40</v>
      </c>
      <c r="G44">
        <f t="shared" si="3"/>
        <v>2000</v>
      </c>
      <c r="H44">
        <f t="shared" si="0"/>
        <v>2</v>
      </c>
      <c r="I44">
        <f t="shared" si="1"/>
        <v>2.0312499999999999E-4</v>
      </c>
      <c r="K44">
        <f t="shared" si="2"/>
        <v>2.1393678339200195E-4</v>
      </c>
    </row>
    <row r="45" spans="2:11" x14ac:dyDescent="0.2">
      <c r="B45">
        <v>59</v>
      </c>
      <c r="C45">
        <v>0</v>
      </c>
      <c r="D45">
        <v>52</v>
      </c>
      <c r="F45">
        <v>41</v>
      </c>
      <c r="G45">
        <f t="shared" si="3"/>
        <v>2050</v>
      </c>
      <c r="H45">
        <f t="shared" si="0"/>
        <v>2.0499999999999998</v>
      </c>
      <c r="I45">
        <f t="shared" si="1"/>
        <v>2.0312499999999999E-4</v>
      </c>
      <c r="K45">
        <f t="shared" si="2"/>
        <v>2.1154462704729853E-4</v>
      </c>
    </row>
    <row r="46" spans="2:11" x14ac:dyDescent="0.2">
      <c r="B46">
        <v>60</v>
      </c>
      <c r="C46">
        <v>0</v>
      </c>
      <c r="D46">
        <v>52</v>
      </c>
      <c r="F46">
        <v>42</v>
      </c>
      <c r="G46">
        <f t="shared" si="3"/>
        <v>2100</v>
      </c>
      <c r="H46">
        <f t="shared" si="0"/>
        <v>2.1</v>
      </c>
      <c r="I46">
        <f t="shared" si="1"/>
        <v>2.0312499999999999E-4</v>
      </c>
      <c r="K46">
        <f t="shared" si="2"/>
        <v>2.0920537543170315E-4</v>
      </c>
    </row>
    <row r="47" spans="2:11" x14ac:dyDescent="0.2">
      <c r="B47">
        <v>61</v>
      </c>
      <c r="C47">
        <v>0</v>
      </c>
      <c r="D47">
        <v>52</v>
      </c>
      <c r="F47">
        <v>43</v>
      </c>
      <c r="G47">
        <f t="shared" si="3"/>
        <v>2150</v>
      </c>
      <c r="H47">
        <f t="shared" si="0"/>
        <v>2.15</v>
      </c>
      <c r="I47">
        <f t="shared" si="1"/>
        <v>2.0312499999999999E-4</v>
      </c>
      <c r="K47">
        <f t="shared" si="2"/>
        <v>2.06917292685452E-4</v>
      </c>
    </row>
    <row r="48" spans="2:11" x14ac:dyDescent="0.2">
      <c r="B48">
        <v>62</v>
      </c>
      <c r="C48">
        <v>0</v>
      </c>
      <c r="D48">
        <v>52</v>
      </c>
      <c r="F48">
        <v>44</v>
      </c>
      <c r="G48">
        <f t="shared" si="3"/>
        <v>2200</v>
      </c>
      <c r="H48">
        <f t="shared" si="0"/>
        <v>2.2000000000000002</v>
      </c>
      <c r="I48">
        <f t="shared" si="1"/>
        <v>2.0312499999999999E-4</v>
      </c>
      <c r="K48">
        <f t="shared" si="2"/>
        <v>2.0467871806771501E-4</v>
      </c>
    </row>
    <row r="49" spans="2:11" x14ac:dyDescent="0.2">
      <c r="B49">
        <v>63</v>
      </c>
      <c r="C49">
        <v>0</v>
      </c>
      <c r="D49">
        <v>50</v>
      </c>
      <c r="F49">
        <v>45</v>
      </c>
      <c r="G49">
        <f t="shared" si="3"/>
        <v>2250</v>
      </c>
      <c r="H49">
        <f t="shared" si="0"/>
        <v>2.25</v>
      </c>
      <c r="I49">
        <f t="shared" si="1"/>
        <v>1.9531250000000001E-4</v>
      </c>
      <c r="K49">
        <f t="shared" si="2"/>
        <v>2.0248806193664344E-4</v>
      </c>
    </row>
    <row r="50" spans="2:11" x14ac:dyDescent="0.2">
      <c r="B50">
        <v>64</v>
      </c>
      <c r="C50">
        <v>0</v>
      </c>
      <c r="D50">
        <v>50</v>
      </c>
      <c r="F50">
        <v>46</v>
      </c>
      <c r="G50">
        <f t="shared" si="3"/>
        <v>2300</v>
      </c>
      <c r="H50">
        <f t="shared" si="0"/>
        <v>2.2999999999999998</v>
      </c>
      <c r="I50">
        <f t="shared" si="1"/>
        <v>1.9531250000000001E-4</v>
      </c>
      <c r="K50">
        <f t="shared" si="2"/>
        <v>2.0034380198483414E-4</v>
      </c>
    </row>
    <row r="51" spans="2:11" x14ac:dyDescent="0.2">
      <c r="B51">
        <v>65</v>
      </c>
      <c r="C51">
        <v>0</v>
      </c>
      <c r="D51">
        <v>50</v>
      </c>
      <c r="F51">
        <v>47</v>
      </c>
      <c r="G51">
        <f t="shared" si="3"/>
        <v>2350</v>
      </c>
      <c r="H51">
        <f t="shared" si="0"/>
        <v>2.35</v>
      </c>
      <c r="I51">
        <f t="shared" si="1"/>
        <v>1.9531250000000001E-4</v>
      </c>
      <c r="K51">
        <f t="shared" si="2"/>
        <v>1.9824447971147658E-4</v>
      </c>
    </row>
    <row r="52" spans="2:11" x14ac:dyDescent="0.2">
      <c r="B52">
        <v>66</v>
      </c>
      <c r="C52">
        <v>0</v>
      </c>
      <c r="D52">
        <v>50</v>
      </c>
      <c r="F52">
        <v>48</v>
      </c>
      <c r="G52">
        <f t="shared" si="3"/>
        <v>2400</v>
      </c>
      <c r="H52">
        <f t="shared" si="0"/>
        <v>2.4</v>
      </c>
      <c r="I52">
        <f t="shared" si="1"/>
        <v>1.9531250000000001E-4</v>
      </c>
      <c r="K52">
        <f t="shared" si="2"/>
        <v>1.9618869711400151E-4</v>
      </c>
    </row>
    <row r="53" spans="2:11" x14ac:dyDescent="0.2">
      <c r="B53">
        <v>67</v>
      </c>
      <c r="C53">
        <v>0</v>
      </c>
      <c r="D53">
        <v>50</v>
      </c>
      <c r="F53">
        <v>49</v>
      </c>
      <c r="G53">
        <f t="shared" si="3"/>
        <v>2450</v>
      </c>
      <c r="H53">
        <f t="shared" si="0"/>
        <v>2.4500000000000002</v>
      </c>
      <c r="I53">
        <f t="shared" si="1"/>
        <v>1.9531250000000001E-4</v>
      </c>
      <c r="K53">
        <f t="shared" si="2"/>
        <v>1.9417511358346085E-4</v>
      </c>
    </row>
    <row r="54" spans="2:11" x14ac:dyDescent="0.2">
      <c r="B54">
        <v>68</v>
      </c>
      <c r="C54">
        <v>0</v>
      </c>
      <c r="D54">
        <v>50</v>
      </c>
      <c r="F54">
        <v>50</v>
      </c>
      <c r="G54">
        <f t="shared" si="3"/>
        <v>2500</v>
      </c>
      <c r="H54">
        <f t="shared" si="0"/>
        <v>2.5</v>
      </c>
      <c r="I54">
        <f t="shared" si="1"/>
        <v>1.9531250000000001E-4</v>
      </c>
      <c r="K54">
        <f t="shared" si="2"/>
        <v>1.9220244298915161E-4</v>
      </c>
    </row>
    <row r="55" spans="2:11" x14ac:dyDescent="0.2">
      <c r="B55">
        <v>69</v>
      </c>
      <c r="C55">
        <v>0</v>
      </c>
      <c r="D55">
        <v>50</v>
      </c>
      <c r="F55">
        <v>51</v>
      </c>
      <c r="G55">
        <f t="shared" si="3"/>
        <v>2550</v>
      </c>
      <c r="H55">
        <f t="shared" si="0"/>
        <v>2.5499999999999998</v>
      </c>
      <c r="I55">
        <f t="shared" si="1"/>
        <v>1.9531250000000001E-4</v>
      </c>
      <c r="K55">
        <f t="shared" si="2"/>
        <v>1.9026945093916005E-4</v>
      </c>
    </row>
    <row r="56" spans="2:11" x14ac:dyDescent="0.2">
      <c r="B56">
        <v>70</v>
      </c>
      <c r="C56">
        <v>0</v>
      </c>
      <c r="D56">
        <v>50</v>
      </c>
      <c r="F56">
        <v>52</v>
      </c>
      <c r="G56">
        <f t="shared" si="3"/>
        <v>2600</v>
      </c>
      <c r="H56">
        <f t="shared" si="0"/>
        <v>2.6</v>
      </c>
      <c r="I56">
        <f t="shared" si="1"/>
        <v>1.9531250000000001E-4</v>
      </c>
      <c r="K56">
        <f t="shared" si="2"/>
        <v>1.8837495220456527E-4</v>
      </c>
    </row>
    <row r="57" spans="2:11" x14ac:dyDescent="0.2">
      <c r="B57">
        <v>71</v>
      </c>
      <c r="C57">
        <v>0</v>
      </c>
      <c r="D57">
        <v>50</v>
      </c>
      <c r="F57">
        <v>53</v>
      </c>
      <c r="G57">
        <f t="shared" si="3"/>
        <v>2650</v>
      </c>
      <c r="H57">
        <f t="shared" si="0"/>
        <v>2.65</v>
      </c>
      <c r="I57">
        <f t="shared" si="1"/>
        <v>1.9531250000000001E-4</v>
      </c>
      <c r="K57">
        <f t="shared" si="2"/>
        <v>1.8651780829600815E-4</v>
      </c>
    </row>
    <row r="58" spans="2:11" x14ac:dyDescent="0.2">
      <c r="B58">
        <v>72</v>
      </c>
      <c r="C58">
        <v>0</v>
      </c>
      <c r="D58">
        <v>50</v>
      </c>
      <c r="F58">
        <v>54</v>
      </c>
      <c r="G58">
        <f t="shared" si="3"/>
        <v>2700</v>
      </c>
      <c r="H58">
        <f t="shared" si="0"/>
        <v>2.7</v>
      </c>
      <c r="I58">
        <f t="shared" si="1"/>
        <v>1.9531250000000001E-4</v>
      </c>
      <c r="K58">
        <f t="shared" si="2"/>
        <v>1.8469692518221232E-4</v>
      </c>
    </row>
    <row r="59" spans="2:11" x14ac:dyDescent="0.2">
      <c r="B59">
        <v>73</v>
      </c>
      <c r="C59">
        <v>0</v>
      </c>
      <c r="D59">
        <v>50</v>
      </c>
      <c r="F59">
        <v>55</v>
      </c>
      <c r="G59">
        <f t="shared" si="3"/>
        <v>2750</v>
      </c>
      <c r="H59">
        <f t="shared" si="0"/>
        <v>2.75</v>
      </c>
      <c r="I59">
        <f t="shared" si="1"/>
        <v>1.9531250000000001E-4</v>
      </c>
      <c r="K59">
        <f t="shared" si="2"/>
        <v>1.8291125114085178E-4</v>
      </c>
    </row>
    <row r="60" spans="2:11" x14ac:dyDescent="0.2">
      <c r="B60">
        <v>74</v>
      </c>
      <c r="C60">
        <v>0</v>
      </c>
      <c r="D60">
        <v>50</v>
      </c>
      <c r="F60">
        <v>56</v>
      </c>
      <c r="G60">
        <f t="shared" si="3"/>
        <v>2800</v>
      </c>
      <c r="H60">
        <f t="shared" si="0"/>
        <v>2.8</v>
      </c>
      <c r="I60">
        <f t="shared" si="1"/>
        <v>1.9531250000000001E-4</v>
      </c>
      <c r="K60">
        <f t="shared" si="2"/>
        <v>1.811597747328926E-4</v>
      </c>
    </row>
    <row r="61" spans="2:11" x14ac:dyDescent="0.2">
      <c r="B61">
        <v>75</v>
      </c>
      <c r="C61">
        <v>0</v>
      </c>
      <c r="D61">
        <v>46</v>
      </c>
      <c r="F61">
        <v>57</v>
      </c>
      <c r="G61">
        <f t="shared" si="3"/>
        <v>2850</v>
      </c>
      <c r="H61">
        <f t="shared" si="0"/>
        <v>2.85</v>
      </c>
      <c r="I61">
        <f t="shared" si="1"/>
        <v>1.796875E-4</v>
      </c>
      <c r="K61">
        <f t="shared" si="2"/>
        <v>1.7944152289221192E-4</v>
      </c>
    </row>
    <row r="62" spans="2:11" x14ac:dyDescent="0.2">
      <c r="B62">
        <v>76</v>
      </c>
      <c r="C62">
        <v>0</v>
      </c>
      <c r="D62">
        <v>46</v>
      </c>
      <c r="F62">
        <v>58</v>
      </c>
      <c r="G62">
        <f t="shared" si="3"/>
        <v>2900</v>
      </c>
      <c r="H62">
        <f t="shared" si="0"/>
        <v>2.9</v>
      </c>
      <c r="I62">
        <f t="shared" si="1"/>
        <v>1.796875E-4</v>
      </c>
      <c r="K62">
        <f t="shared" si="2"/>
        <v>1.7775555912291215E-4</v>
      </c>
    </row>
    <row r="63" spans="2:11" x14ac:dyDescent="0.2">
      <c r="B63">
        <v>77</v>
      </c>
      <c r="C63">
        <v>0</v>
      </c>
      <c r="D63">
        <v>48</v>
      </c>
      <c r="F63">
        <v>59</v>
      </c>
      <c r="G63">
        <f t="shared" si="3"/>
        <v>2950</v>
      </c>
      <c r="H63">
        <f t="shared" si="0"/>
        <v>2.95</v>
      </c>
      <c r="I63">
        <f t="shared" si="1"/>
        <v>1.875E-4</v>
      </c>
      <c r="K63">
        <f t="shared" si="2"/>
        <v>1.7610098179731323E-4</v>
      </c>
    </row>
    <row r="64" spans="2:11" x14ac:dyDescent="0.2">
      <c r="B64">
        <v>78</v>
      </c>
      <c r="C64">
        <v>0</v>
      </c>
      <c r="D64">
        <v>46</v>
      </c>
      <c r="F64">
        <v>60</v>
      </c>
      <c r="G64">
        <f t="shared" si="3"/>
        <v>3000</v>
      </c>
      <c r="H64">
        <f t="shared" si="0"/>
        <v>3</v>
      </c>
      <c r="I64">
        <f t="shared" si="1"/>
        <v>1.796875E-4</v>
      </c>
      <c r="K64">
        <f t="shared" si="2"/>
        <v>1.7447692254812379E-4</v>
      </c>
    </row>
    <row r="65" spans="2:11" x14ac:dyDescent="0.2">
      <c r="B65">
        <v>79</v>
      </c>
      <c r="C65">
        <v>0</v>
      </c>
      <c r="D65">
        <v>46</v>
      </c>
      <c r="F65">
        <v>61</v>
      </c>
      <c r="G65">
        <f t="shared" si="3"/>
        <v>3050</v>
      </c>
      <c r="H65">
        <f t="shared" si="0"/>
        <v>3.05</v>
      </c>
      <c r="I65">
        <f t="shared" si="1"/>
        <v>1.796875E-4</v>
      </c>
      <c r="K65">
        <f t="shared" si="2"/>
        <v>1.7288254474876665E-4</v>
      </c>
    </row>
    <row r="66" spans="2:11" x14ac:dyDescent="0.2">
      <c r="B66">
        <v>80</v>
      </c>
      <c r="C66">
        <v>0</v>
      </c>
      <c r="D66">
        <v>46</v>
      </c>
      <c r="F66">
        <v>62</v>
      </c>
      <c r="G66">
        <f t="shared" si="3"/>
        <v>3100</v>
      </c>
      <c r="H66">
        <f t="shared" si="0"/>
        <v>3.1</v>
      </c>
      <c r="I66">
        <f t="shared" si="1"/>
        <v>1.796875E-4</v>
      </c>
      <c r="K66">
        <f t="shared" si="2"/>
        <v>1.7131704207627073E-4</v>
      </c>
    </row>
    <row r="67" spans="2:11" x14ac:dyDescent="0.2">
      <c r="B67">
        <v>81</v>
      </c>
      <c r="C67">
        <v>0</v>
      </c>
      <c r="D67">
        <v>46</v>
      </c>
      <c r="F67">
        <v>63</v>
      </c>
      <c r="G67">
        <f t="shared" si="3"/>
        <v>3150</v>
      </c>
      <c r="H67">
        <f t="shared" si="0"/>
        <v>3.15</v>
      </c>
      <c r="I67">
        <f t="shared" si="1"/>
        <v>1.796875E-4</v>
      </c>
      <c r="K67">
        <f t="shared" si="2"/>
        <v>1.6977963715154355E-4</v>
      </c>
    </row>
    <row r="68" spans="2:11" x14ac:dyDescent="0.2">
      <c r="B68">
        <v>82</v>
      </c>
      <c r="C68">
        <v>0</v>
      </c>
      <c r="D68">
        <v>46</v>
      </c>
      <c r="F68">
        <v>64</v>
      </c>
      <c r="G68">
        <f t="shared" si="3"/>
        <v>3200</v>
      </c>
      <c r="H68">
        <f t="shared" si="0"/>
        <v>3.2</v>
      </c>
      <c r="I68">
        <f t="shared" si="1"/>
        <v>1.796875E-4</v>
      </c>
      <c r="K68">
        <f t="shared" si="2"/>
        <v>1.6826958025220514E-4</v>
      </c>
    </row>
    <row r="69" spans="2:11" x14ac:dyDescent="0.2">
      <c r="B69">
        <v>83</v>
      </c>
      <c r="C69">
        <v>0</v>
      </c>
      <c r="D69">
        <v>44</v>
      </c>
      <c r="F69">
        <v>65</v>
      </c>
      <c r="G69">
        <f t="shared" si="3"/>
        <v>3250</v>
      </c>
      <c r="H69">
        <f t="shared" ref="H69:H86" si="4">G69/1000</f>
        <v>3.25</v>
      </c>
      <c r="I69">
        <f t="shared" ref="I69:I86" si="5">D69/2/128000</f>
        <v>1.7187499999999999E-4</v>
      </c>
      <c r="K69">
        <f t="shared" ref="K69:K86" si="6">$I$4/($I$4*$M$2*$H69+1)</f>
        <v>1.6678614809350714E-4</v>
      </c>
    </row>
    <row r="70" spans="2:11" x14ac:dyDescent="0.2">
      <c r="B70">
        <v>84</v>
      </c>
      <c r="C70">
        <v>0</v>
      </c>
      <c r="D70">
        <v>44</v>
      </c>
      <c r="F70">
        <v>66</v>
      </c>
      <c r="G70">
        <f t="shared" ref="G70:G86" si="7">F70*50000*0.001</f>
        <v>3300</v>
      </c>
      <c r="H70">
        <f t="shared" si="4"/>
        <v>3.3</v>
      </c>
      <c r="I70">
        <f t="shared" si="5"/>
        <v>1.7187499999999999E-4</v>
      </c>
      <c r="K70">
        <f t="shared" si="6"/>
        <v>1.6532864267317107E-4</v>
      </c>
    </row>
    <row r="71" spans="2:11" x14ac:dyDescent="0.2">
      <c r="B71">
        <v>85</v>
      </c>
      <c r="C71">
        <v>0</v>
      </c>
      <c r="D71">
        <v>44</v>
      </c>
      <c r="F71">
        <v>67</v>
      </c>
      <c r="G71">
        <f t="shared" si="7"/>
        <v>3350</v>
      </c>
      <c r="H71">
        <f t="shared" si="4"/>
        <v>3.35</v>
      </c>
      <c r="I71">
        <f t="shared" si="5"/>
        <v>1.7187499999999999E-4</v>
      </c>
      <c r="K71">
        <f t="shared" si="6"/>
        <v>1.6389639017627E-4</v>
      </c>
    </row>
    <row r="72" spans="2:11" x14ac:dyDescent="0.2">
      <c r="B72">
        <v>86</v>
      </c>
      <c r="C72">
        <v>0</v>
      </c>
      <c r="D72">
        <v>44</v>
      </c>
      <c r="F72">
        <v>68</v>
      </c>
      <c r="G72">
        <f t="shared" si="7"/>
        <v>3400</v>
      </c>
      <c r="H72">
        <f t="shared" si="4"/>
        <v>3.4</v>
      </c>
      <c r="I72">
        <f t="shared" si="5"/>
        <v>1.7187499999999999E-4</v>
      </c>
      <c r="K72">
        <f t="shared" si="6"/>
        <v>1.6248873993654427E-4</v>
      </c>
    </row>
    <row r="73" spans="2:11" x14ac:dyDescent="0.2">
      <c r="B73">
        <v>87</v>
      </c>
      <c r="C73">
        <v>0</v>
      </c>
      <c r="D73">
        <v>44</v>
      </c>
      <c r="F73">
        <v>69</v>
      </c>
      <c r="G73">
        <f t="shared" si="7"/>
        <v>3450</v>
      </c>
      <c r="H73">
        <f t="shared" si="4"/>
        <v>3.45</v>
      </c>
      <c r="I73">
        <f t="shared" si="5"/>
        <v>1.7187499999999999E-4</v>
      </c>
      <c r="K73">
        <f t="shared" si="6"/>
        <v>1.6110506345078622E-4</v>
      </c>
    </row>
    <row r="74" spans="2:11" x14ac:dyDescent="0.2">
      <c r="B74">
        <v>88</v>
      </c>
      <c r="C74">
        <v>0</v>
      </c>
      <c r="D74">
        <v>44</v>
      </c>
      <c r="F74">
        <v>70</v>
      </c>
      <c r="G74">
        <f t="shared" si="7"/>
        <v>3500</v>
      </c>
      <c r="H74">
        <f t="shared" si="4"/>
        <v>3.5</v>
      </c>
      <c r="I74">
        <f t="shared" si="5"/>
        <v>1.7187499999999999E-4</v>
      </c>
      <c r="K74">
        <f t="shared" si="6"/>
        <v>1.5974475344315839E-4</v>
      </c>
    </row>
    <row r="75" spans="2:11" x14ac:dyDescent="0.2">
      <c r="B75">
        <v>89</v>
      </c>
      <c r="C75">
        <v>0</v>
      </c>
      <c r="D75">
        <v>44</v>
      </c>
      <c r="F75">
        <v>71</v>
      </c>
      <c r="G75">
        <f t="shared" si="7"/>
        <v>3550</v>
      </c>
      <c r="H75">
        <f t="shared" si="4"/>
        <v>3.55</v>
      </c>
      <c r="I75">
        <f t="shared" si="5"/>
        <v>1.7187499999999999E-4</v>
      </c>
      <c r="K75">
        <f t="shared" si="6"/>
        <v>1.5840722297651781E-4</v>
      </c>
    </row>
    <row r="76" spans="2:11" x14ac:dyDescent="0.2">
      <c r="B76">
        <v>90</v>
      </c>
      <c r="C76">
        <v>0</v>
      </c>
      <c r="D76">
        <v>44</v>
      </c>
      <c r="F76">
        <v>72</v>
      </c>
      <c r="G76">
        <f t="shared" si="7"/>
        <v>3600</v>
      </c>
      <c r="H76">
        <f t="shared" si="4"/>
        <v>3.6</v>
      </c>
      <c r="I76">
        <f t="shared" si="5"/>
        <v>1.7187499999999999E-4</v>
      </c>
      <c r="K76">
        <f t="shared" si="6"/>
        <v>1.5709190460801454E-4</v>
      </c>
    </row>
    <row r="77" spans="2:11" x14ac:dyDescent="0.2">
      <c r="B77">
        <v>91</v>
      </c>
      <c r="C77">
        <v>0</v>
      </c>
      <c r="D77">
        <v>44</v>
      </c>
      <c r="F77">
        <v>73</v>
      </c>
      <c r="G77">
        <f t="shared" si="7"/>
        <v>3650</v>
      </c>
      <c r="H77">
        <f t="shared" si="4"/>
        <v>3.65</v>
      </c>
      <c r="I77">
        <f t="shared" si="5"/>
        <v>1.7187499999999999E-4</v>
      </c>
      <c r="K77">
        <f t="shared" si="6"/>
        <v>1.5579824958641213E-4</v>
      </c>
    </row>
    <row r="78" spans="2:11" x14ac:dyDescent="0.2">
      <c r="B78">
        <v>92</v>
      </c>
      <c r="C78">
        <v>0</v>
      </c>
      <c r="D78">
        <v>44</v>
      </c>
      <c r="F78">
        <v>74</v>
      </c>
      <c r="G78">
        <f t="shared" si="7"/>
        <v>3700</v>
      </c>
      <c r="H78">
        <f t="shared" si="4"/>
        <v>3.7</v>
      </c>
      <c r="I78">
        <f t="shared" si="5"/>
        <v>1.7187499999999999E-4</v>
      </c>
      <c r="K78">
        <f t="shared" si="6"/>
        <v>1.5452572708874474E-4</v>
      </c>
    </row>
    <row r="79" spans="2:11" x14ac:dyDescent="0.2">
      <c r="B79">
        <v>93</v>
      </c>
      <c r="C79">
        <v>0</v>
      </c>
      <c r="D79">
        <v>44</v>
      </c>
      <c r="F79">
        <v>75</v>
      </c>
      <c r="G79">
        <f t="shared" si="7"/>
        <v>3750</v>
      </c>
      <c r="H79">
        <f t="shared" si="4"/>
        <v>3.75</v>
      </c>
      <c r="I79">
        <f t="shared" si="5"/>
        <v>1.7187499999999999E-4</v>
      </c>
      <c r="K79">
        <f t="shared" si="6"/>
        <v>1.5327382349407991E-4</v>
      </c>
    </row>
    <row r="80" spans="2:11" x14ac:dyDescent="0.2">
      <c r="B80">
        <v>94</v>
      </c>
      <c r="C80">
        <v>0</v>
      </c>
      <c r="D80">
        <v>44</v>
      </c>
      <c r="F80">
        <v>76</v>
      </c>
      <c r="G80">
        <f t="shared" si="7"/>
        <v>3800</v>
      </c>
      <c r="H80">
        <f t="shared" si="4"/>
        <v>3.8</v>
      </c>
      <c r="I80">
        <f t="shared" si="5"/>
        <v>1.7187499999999999E-4</v>
      </c>
      <c r="K80">
        <f t="shared" si="6"/>
        <v>1.520420416922997E-4</v>
      </c>
    </row>
    <row r="81" spans="2:11" x14ac:dyDescent="0.2">
      <c r="B81">
        <v>95</v>
      </c>
      <c r="C81">
        <v>0</v>
      </c>
      <c r="D81">
        <v>44</v>
      </c>
      <c r="F81">
        <v>77</v>
      </c>
      <c r="G81">
        <f t="shared" si="7"/>
        <v>3850</v>
      </c>
      <c r="H81">
        <f t="shared" si="4"/>
        <v>3.85</v>
      </c>
      <c r="I81">
        <f t="shared" si="5"/>
        <v>1.7187499999999999E-4</v>
      </c>
      <c r="K81">
        <f t="shared" si="6"/>
        <v>1.5082990042594591E-4</v>
      </c>
    </row>
    <row r="82" spans="2:11" x14ac:dyDescent="0.2">
      <c r="B82">
        <v>96</v>
      </c>
      <c r="C82">
        <v>0</v>
      </c>
      <c r="D82">
        <v>42</v>
      </c>
      <c r="F82">
        <v>78</v>
      </c>
      <c r="G82">
        <f t="shared" si="7"/>
        <v>3900</v>
      </c>
      <c r="H82">
        <f t="shared" si="4"/>
        <v>3.9</v>
      </c>
      <c r="I82">
        <f t="shared" si="5"/>
        <v>1.6406250000000001E-4</v>
      </c>
      <c r="K82">
        <f t="shared" si="6"/>
        <v>1.4963693366329872E-4</v>
      </c>
    </row>
    <row r="83" spans="2:11" x14ac:dyDescent="0.2">
      <c r="B83">
        <v>97</v>
      </c>
      <c r="C83">
        <v>0</v>
      </c>
      <c r="D83">
        <v>44</v>
      </c>
      <c r="F83">
        <v>79</v>
      </c>
      <c r="G83">
        <f t="shared" si="7"/>
        <v>3950</v>
      </c>
      <c r="H83">
        <f t="shared" si="4"/>
        <v>3.95</v>
      </c>
      <c r="I83">
        <f t="shared" si="5"/>
        <v>1.7187499999999999E-4</v>
      </c>
      <c r="K83">
        <f t="shared" si="6"/>
        <v>1.4846269000097324E-4</v>
      </c>
    </row>
    <row r="84" spans="2:11" x14ac:dyDescent="0.2">
      <c r="B84">
        <v>98</v>
      </c>
      <c r="C84">
        <v>0</v>
      </c>
      <c r="D84">
        <v>38</v>
      </c>
      <c r="F84">
        <v>80</v>
      </c>
      <c r="G84">
        <f t="shared" si="7"/>
        <v>4000</v>
      </c>
      <c r="H84">
        <f t="shared" si="4"/>
        <v>4</v>
      </c>
      <c r="I84">
        <f t="shared" si="5"/>
        <v>1.484375E-4</v>
      </c>
      <c r="K84">
        <f t="shared" si="6"/>
        <v>1.4730673209442481E-4</v>
      </c>
    </row>
    <row r="85" spans="2:11" x14ac:dyDescent="0.2">
      <c r="B85">
        <v>99</v>
      </c>
      <c r="C85">
        <v>0</v>
      </c>
      <c r="D85">
        <v>38</v>
      </c>
      <c r="F85">
        <v>81</v>
      </c>
      <c r="G85">
        <f t="shared" si="7"/>
        <v>4050</v>
      </c>
      <c r="H85">
        <f t="shared" si="4"/>
        <v>4.05</v>
      </c>
      <c r="I85">
        <f t="shared" si="5"/>
        <v>1.484375E-4</v>
      </c>
      <c r="K85">
        <f t="shared" si="6"/>
        <v>1.4616863611485406E-4</v>
      </c>
    </row>
    <row r="86" spans="2:11" x14ac:dyDescent="0.2">
      <c r="B86">
        <v>100</v>
      </c>
      <c r="C86">
        <v>0</v>
      </c>
      <c r="D86">
        <v>38</v>
      </c>
      <c r="F86">
        <v>82</v>
      </c>
      <c r="G86">
        <f t="shared" si="7"/>
        <v>4100</v>
      </c>
      <c r="H86">
        <f t="shared" si="4"/>
        <v>4.0999999999999996</v>
      </c>
      <c r="I86">
        <f t="shared" si="5"/>
        <v>1.484375E-4</v>
      </c>
      <c r="K86">
        <f t="shared" si="6"/>
        <v>1.4504799123109469E-4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B20EC-63F2-5A4A-973E-9A7312FEC30C}">
  <dimension ref="B1:N88"/>
  <sheetViews>
    <sheetView topLeftCell="D1" workbookViewId="0">
      <selection activeCell="K2" sqref="K2"/>
    </sheetView>
  </sheetViews>
  <sheetFormatPr baseColWidth="10" defaultRowHeight="16" x14ac:dyDescent="0.2"/>
  <sheetData>
    <row r="1" spans="2:14" x14ac:dyDescent="0.2">
      <c r="K1" t="s">
        <v>4</v>
      </c>
      <c r="M1" t="s">
        <v>8</v>
      </c>
      <c r="N1" t="s">
        <v>7</v>
      </c>
    </row>
    <row r="2" spans="2:14" x14ac:dyDescent="0.2">
      <c r="K2" t="s">
        <v>5</v>
      </c>
      <c r="M2">
        <v>3380.337</v>
      </c>
      <c r="N2">
        <f>M2/(0.00000001)</f>
        <v>338033700000</v>
      </c>
    </row>
    <row r="3" spans="2:14" x14ac:dyDescent="0.2">
      <c r="F3" t="s">
        <v>0</v>
      </c>
      <c r="G3" t="s">
        <v>1</v>
      </c>
      <c r="H3" t="s">
        <v>2</v>
      </c>
      <c r="I3" t="s">
        <v>3</v>
      </c>
    </row>
    <row r="4" spans="2:14" x14ac:dyDescent="0.2">
      <c r="B4">
        <v>16</v>
      </c>
      <c r="C4">
        <v>0</v>
      </c>
      <c r="D4">
        <v>96</v>
      </c>
      <c r="F4">
        <v>0</v>
      </c>
      <c r="G4">
        <f>F4*50000*0.001</f>
        <v>0</v>
      </c>
      <c r="H4">
        <f>G4/1000</f>
        <v>0</v>
      </c>
      <c r="I4">
        <f>D4/2/128000</f>
        <v>3.7500000000000001E-4</v>
      </c>
      <c r="K4">
        <f>$I$4/($I$4*$M$2*$H4+1)</f>
        <v>3.7500000000000001E-4</v>
      </c>
    </row>
    <row r="5" spans="2:14" x14ac:dyDescent="0.2">
      <c r="B5">
        <v>17</v>
      </c>
      <c r="C5">
        <v>0</v>
      </c>
      <c r="D5">
        <v>92</v>
      </c>
      <c r="F5">
        <v>1</v>
      </c>
      <c r="G5">
        <f>F5*50000*0.001</f>
        <v>50</v>
      </c>
      <c r="H5">
        <f>G5/1000</f>
        <v>0.05</v>
      </c>
      <c r="I5">
        <f>D5/2/128000</f>
        <v>3.5937499999999999E-4</v>
      </c>
      <c r="K5">
        <f>$I$4/($I$4*$M$2*$H5+1)</f>
        <v>3.5264866270249211E-4</v>
      </c>
    </row>
    <row r="6" spans="2:14" x14ac:dyDescent="0.2">
      <c r="B6">
        <v>18</v>
      </c>
      <c r="C6">
        <v>0</v>
      </c>
      <c r="D6">
        <v>86</v>
      </c>
      <c r="F6">
        <v>2</v>
      </c>
      <c r="G6">
        <f t="shared" ref="G6:G69" si="0">F6*50000*0.001</f>
        <v>100</v>
      </c>
      <c r="H6">
        <f t="shared" ref="H6:H69" si="1">G6/1000</f>
        <v>0.1</v>
      </c>
      <c r="I6">
        <f t="shared" ref="I6:I69" si="2">D6/2/128000</f>
        <v>3.3593749999999997E-4</v>
      </c>
      <c r="K6">
        <f t="shared" ref="K6:K69" si="3">$I$4/($I$4*$M$2*$H6+1)</f>
        <v>3.32811887366118E-4</v>
      </c>
    </row>
    <row r="7" spans="2:14" x14ac:dyDescent="0.2">
      <c r="B7">
        <v>19</v>
      </c>
      <c r="C7">
        <v>0</v>
      </c>
      <c r="D7">
        <v>82</v>
      </c>
      <c r="F7">
        <v>3</v>
      </c>
      <c r="G7">
        <f t="shared" si="0"/>
        <v>150</v>
      </c>
      <c r="H7">
        <f t="shared" si="1"/>
        <v>0.15</v>
      </c>
      <c r="I7">
        <f t="shared" si="2"/>
        <v>3.2031250000000001E-4</v>
      </c>
      <c r="K7">
        <f t="shared" si="3"/>
        <v>3.1508793371650583E-4</v>
      </c>
    </row>
    <row r="8" spans="2:14" x14ac:dyDescent="0.2">
      <c r="B8">
        <v>20</v>
      </c>
      <c r="C8">
        <v>0</v>
      </c>
      <c r="D8">
        <v>78</v>
      </c>
      <c r="F8">
        <v>4</v>
      </c>
      <c r="G8">
        <f t="shared" si="0"/>
        <v>200</v>
      </c>
      <c r="H8">
        <f t="shared" si="1"/>
        <v>0.2</v>
      </c>
      <c r="I8">
        <f t="shared" si="2"/>
        <v>3.046875E-4</v>
      </c>
      <c r="K8">
        <f t="shared" si="3"/>
        <v>2.9915631338187413E-4</v>
      </c>
    </row>
    <row r="9" spans="2:14" x14ac:dyDescent="0.2">
      <c r="B9">
        <v>21</v>
      </c>
      <c r="C9">
        <v>0</v>
      </c>
      <c r="D9">
        <v>78</v>
      </c>
      <c r="F9">
        <v>5</v>
      </c>
      <c r="G9">
        <f t="shared" si="0"/>
        <v>250</v>
      </c>
      <c r="H9">
        <f t="shared" si="1"/>
        <v>0.25</v>
      </c>
      <c r="I9">
        <f t="shared" si="2"/>
        <v>3.046875E-4</v>
      </c>
      <c r="K9">
        <f t="shared" si="3"/>
        <v>2.8475823705321167E-4</v>
      </c>
    </row>
    <row r="10" spans="2:14" x14ac:dyDescent="0.2">
      <c r="B10">
        <v>22</v>
      </c>
      <c r="C10">
        <v>0</v>
      </c>
      <c r="D10">
        <v>74</v>
      </c>
      <c r="F10">
        <v>6</v>
      </c>
      <c r="G10">
        <f t="shared" si="0"/>
        <v>300</v>
      </c>
      <c r="H10">
        <f t="shared" si="1"/>
        <v>0.3</v>
      </c>
      <c r="I10">
        <f t="shared" si="2"/>
        <v>2.8906249999999999E-4</v>
      </c>
      <c r="K10">
        <f t="shared" si="3"/>
        <v>2.7168244871520597E-4</v>
      </c>
    </row>
    <row r="11" spans="2:14" x14ac:dyDescent="0.2">
      <c r="B11">
        <v>23</v>
      </c>
      <c r="C11">
        <v>0</v>
      </c>
      <c r="D11">
        <v>64</v>
      </c>
      <c r="F11">
        <v>7</v>
      </c>
      <c r="G11">
        <f t="shared" si="0"/>
        <v>350</v>
      </c>
      <c r="H11">
        <f t="shared" si="1"/>
        <v>0.35</v>
      </c>
      <c r="I11">
        <f t="shared" si="2"/>
        <v>2.5000000000000001E-4</v>
      </c>
      <c r="K11">
        <f t="shared" si="3"/>
        <v>2.5975479139034259E-4</v>
      </c>
    </row>
    <row r="12" spans="2:14" x14ac:dyDescent="0.2">
      <c r="B12">
        <v>24</v>
      </c>
      <c r="C12">
        <v>0</v>
      </c>
      <c r="D12">
        <v>62</v>
      </c>
      <c r="F12">
        <v>8</v>
      </c>
      <c r="G12">
        <f t="shared" si="0"/>
        <v>400</v>
      </c>
      <c r="H12">
        <f t="shared" si="1"/>
        <v>0.4</v>
      </c>
      <c r="I12">
        <f t="shared" si="2"/>
        <v>2.421875E-4</v>
      </c>
      <c r="K12">
        <f t="shared" si="3"/>
        <v>2.4883040585466754E-4</v>
      </c>
    </row>
    <row r="13" spans="2:14" x14ac:dyDescent="0.2">
      <c r="B13">
        <v>25</v>
      </c>
      <c r="C13">
        <v>0</v>
      </c>
      <c r="D13">
        <v>62</v>
      </c>
      <c r="F13">
        <v>9</v>
      </c>
      <c r="G13">
        <f t="shared" si="0"/>
        <v>450</v>
      </c>
      <c r="H13">
        <f t="shared" si="1"/>
        <v>0.45</v>
      </c>
      <c r="I13">
        <f t="shared" si="2"/>
        <v>2.421875E-4</v>
      </c>
      <c r="K13">
        <f t="shared" si="3"/>
        <v>2.3878781847345263E-4</v>
      </c>
    </row>
    <row r="14" spans="2:14" x14ac:dyDescent="0.2">
      <c r="B14">
        <v>26</v>
      </c>
      <c r="C14">
        <v>0</v>
      </c>
      <c r="D14">
        <v>58</v>
      </c>
      <c r="F14">
        <v>10</v>
      </c>
      <c r="G14">
        <f t="shared" si="0"/>
        <v>500</v>
      </c>
      <c r="H14">
        <f t="shared" si="1"/>
        <v>0.5</v>
      </c>
      <c r="I14">
        <f t="shared" si="2"/>
        <v>2.2656250000000001E-4</v>
      </c>
      <c r="K14">
        <f t="shared" si="3"/>
        <v>2.2952440515785715E-4</v>
      </c>
    </row>
    <row r="15" spans="2:14" x14ac:dyDescent="0.2">
      <c r="B15">
        <v>27</v>
      </c>
      <c r="C15">
        <v>0</v>
      </c>
      <c r="D15">
        <v>56</v>
      </c>
      <c r="F15">
        <v>11</v>
      </c>
      <c r="G15">
        <f t="shared" si="0"/>
        <v>550</v>
      </c>
      <c r="H15">
        <f t="shared" si="1"/>
        <v>0.55000000000000004</v>
      </c>
      <c r="I15">
        <f t="shared" si="2"/>
        <v>2.1875E-4</v>
      </c>
      <c r="K15">
        <f t="shared" si="3"/>
        <v>2.2095287170624493E-4</v>
      </c>
    </row>
    <row r="16" spans="2:14" x14ac:dyDescent="0.2">
      <c r="B16">
        <v>28</v>
      </c>
      <c r="C16">
        <v>0</v>
      </c>
      <c r="D16">
        <v>56</v>
      </c>
      <c r="F16">
        <v>12</v>
      </c>
      <c r="G16">
        <f t="shared" si="0"/>
        <v>600</v>
      </c>
      <c r="H16">
        <f t="shared" si="1"/>
        <v>0.6</v>
      </c>
      <c r="I16">
        <f t="shared" si="2"/>
        <v>2.1875E-4</v>
      </c>
      <c r="K16">
        <f t="shared" si="3"/>
        <v>2.1299849439884247E-4</v>
      </c>
    </row>
    <row r="17" spans="2:11" x14ac:dyDescent="0.2">
      <c r="B17">
        <v>29</v>
      </c>
      <c r="C17">
        <v>0</v>
      </c>
      <c r="D17">
        <v>52</v>
      </c>
      <c r="F17">
        <v>13</v>
      </c>
      <c r="G17">
        <f t="shared" si="0"/>
        <v>650</v>
      </c>
      <c r="H17">
        <f t="shared" si="1"/>
        <v>0.65</v>
      </c>
      <c r="I17">
        <f t="shared" si="2"/>
        <v>2.0312499999999999E-4</v>
      </c>
      <c r="K17">
        <f t="shared" si="3"/>
        <v>2.0559693591759042E-4</v>
      </c>
    </row>
    <row r="18" spans="2:11" x14ac:dyDescent="0.2">
      <c r="B18">
        <v>30</v>
      </c>
      <c r="C18">
        <v>0</v>
      </c>
      <c r="D18">
        <v>52</v>
      </c>
      <c r="F18">
        <v>14</v>
      </c>
      <c r="G18">
        <f t="shared" si="0"/>
        <v>700</v>
      </c>
      <c r="H18">
        <f t="shared" si="1"/>
        <v>0.7</v>
      </c>
      <c r="I18">
        <f t="shared" si="2"/>
        <v>2.0312499999999999E-4</v>
      </c>
      <c r="K18">
        <f t="shared" si="3"/>
        <v>1.9869250134566153E-4</v>
      </c>
    </row>
    <row r="19" spans="2:11" x14ac:dyDescent="0.2">
      <c r="B19">
        <v>31</v>
      </c>
      <c r="C19">
        <v>0</v>
      </c>
      <c r="D19">
        <v>50</v>
      </c>
      <c r="F19">
        <v>15</v>
      </c>
      <c r="G19">
        <f t="shared" si="0"/>
        <v>750</v>
      </c>
      <c r="H19">
        <f t="shared" si="1"/>
        <v>0.75</v>
      </c>
      <c r="I19">
        <f t="shared" si="2"/>
        <v>1.9531250000000001E-4</v>
      </c>
      <c r="K19">
        <f t="shared" si="3"/>
        <v>1.9223673415548392E-4</v>
      </c>
    </row>
    <row r="20" spans="2:11" x14ac:dyDescent="0.2">
      <c r="B20">
        <v>32</v>
      </c>
      <c r="C20">
        <v>0</v>
      </c>
      <c r="D20">
        <v>48</v>
      </c>
      <c r="F20">
        <v>16</v>
      </c>
      <c r="G20">
        <f t="shared" si="0"/>
        <v>800</v>
      </c>
      <c r="H20">
        <f t="shared" si="1"/>
        <v>0.8</v>
      </c>
      <c r="I20">
        <f t="shared" si="2"/>
        <v>1.875E-4</v>
      </c>
      <c r="K20">
        <f t="shared" si="3"/>
        <v>1.8618727729208823E-4</v>
      </c>
    </row>
    <row r="21" spans="2:11" x14ac:dyDescent="0.2">
      <c r="B21">
        <v>33</v>
      </c>
      <c r="C21">
        <v>0</v>
      </c>
      <c r="D21">
        <v>46</v>
      </c>
      <c r="F21">
        <v>17</v>
      </c>
      <c r="G21">
        <f t="shared" si="0"/>
        <v>850</v>
      </c>
      <c r="H21">
        <f t="shared" si="1"/>
        <v>0.85</v>
      </c>
      <c r="I21">
        <f t="shared" si="2"/>
        <v>1.796875E-4</v>
      </c>
      <c r="K21">
        <f t="shared" si="3"/>
        <v>1.8050694273775549E-4</v>
      </c>
    </row>
    <row r="22" spans="2:11" x14ac:dyDescent="0.2">
      <c r="B22">
        <v>34</v>
      </c>
      <c r="C22">
        <v>0</v>
      </c>
      <c r="D22">
        <v>44</v>
      </c>
      <c r="F22">
        <v>18</v>
      </c>
      <c r="G22">
        <f t="shared" si="0"/>
        <v>900</v>
      </c>
      <c r="H22">
        <f t="shared" si="1"/>
        <v>0.9</v>
      </c>
      <c r="I22">
        <f t="shared" si="2"/>
        <v>1.7187499999999999E-4</v>
      </c>
      <c r="K22">
        <f t="shared" si="3"/>
        <v>1.7516294635262837E-4</v>
      </c>
    </row>
    <row r="23" spans="2:11" x14ac:dyDescent="0.2">
      <c r="B23">
        <v>35</v>
      </c>
      <c r="C23">
        <v>0</v>
      </c>
      <c r="D23">
        <v>42</v>
      </c>
      <c r="F23">
        <v>19</v>
      </c>
      <c r="G23">
        <f t="shared" si="0"/>
        <v>950</v>
      </c>
      <c r="H23">
        <f t="shared" si="1"/>
        <v>0.95</v>
      </c>
      <c r="I23">
        <f t="shared" si="2"/>
        <v>1.6406250000000001E-4</v>
      </c>
      <c r="K23">
        <f t="shared" si="3"/>
        <v>1.7012627472463228E-4</v>
      </c>
    </row>
    <row r="24" spans="2:11" x14ac:dyDescent="0.2">
      <c r="B24">
        <v>36</v>
      </c>
      <c r="C24">
        <v>0</v>
      </c>
      <c r="D24">
        <v>40</v>
      </c>
      <c r="F24">
        <v>20</v>
      </c>
      <c r="G24">
        <f t="shared" si="0"/>
        <v>1000</v>
      </c>
      <c r="H24">
        <f t="shared" si="1"/>
        <v>1</v>
      </c>
      <c r="I24">
        <f t="shared" si="2"/>
        <v>1.5625E-4</v>
      </c>
      <c r="K24">
        <f t="shared" si="3"/>
        <v>1.6537115820060966E-4</v>
      </c>
    </row>
    <row r="25" spans="2:11" x14ac:dyDescent="0.2">
      <c r="B25">
        <v>37</v>
      </c>
      <c r="C25">
        <v>0</v>
      </c>
      <c r="D25">
        <v>38</v>
      </c>
      <c r="F25">
        <v>21</v>
      </c>
      <c r="G25">
        <f t="shared" si="0"/>
        <v>1050</v>
      </c>
      <c r="H25">
        <f t="shared" si="1"/>
        <v>1.05</v>
      </c>
      <c r="I25">
        <f t="shared" si="2"/>
        <v>1.484375E-4</v>
      </c>
      <c r="K25">
        <f t="shared" si="3"/>
        <v>1.6087462988881006E-4</v>
      </c>
    </row>
    <row r="26" spans="2:11" x14ac:dyDescent="0.2">
      <c r="B26">
        <v>38</v>
      </c>
      <c r="C26">
        <v>0</v>
      </c>
      <c r="D26">
        <v>38</v>
      </c>
      <c r="F26">
        <v>22</v>
      </c>
      <c r="G26">
        <f t="shared" si="0"/>
        <v>1100</v>
      </c>
      <c r="H26">
        <f t="shared" si="1"/>
        <v>1.1000000000000001</v>
      </c>
      <c r="I26">
        <f t="shared" si="2"/>
        <v>1.484375E-4</v>
      </c>
      <c r="K26">
        <f t="shared" si="3"/>
        <v>1.5661615470263939E-4</v>
      </c>
    </row>
    <row r="27" spans="2:11" x14ac:dyDescent="0.2">
      <c r="B27">
        <v>39</v>
      </c>
      <c r="C27">
        <v>0</v>
      </c>
      <c r="D27">
        <v>36</v>
      </c>
      <c r="F27">
        <v>23</v>
      </c>
      <c r="G27">
        <f t="shared" si="0"/>
        <v>1150</v>
      </c>
      <c r="H27">
        <f t="shared" si="1"/>
        <v>1.1499999999999999</v>
      </c>
      <c r="I27">
        <f t="shared" si="2"/>
        <v>1.4062499999999999E-4</v>
      </c>
      <c r="K27">
        <f t="shared" si="3"/>
        <v>1.5257731580203363E-4</v>
      </c>
    </row>
    <row r="28" spans="2:11" x14ac:dyDescent="0.2">
      <c r="B28">
        <v>40</v>
      </c>
      <c r="C28">
        <v>0</v>
      </c>
      <c r="D28">
        <v>36</v>
      </c>
      <c r="F28">
        <v>24</v>
      </c>
      <c r="G28">
        <f t="shared" si="0"/>
        <v>1200</v>
      </c>
      <c r="H28">
        <f t="shared" si="1"/>
        <v>1.2</v>
      </c>
      <c r="I28">
        <f t="shared" si="2"/>
        <v>1.4062499999999999E-4</v>
      </c>
      <c r="K28">
        <f t="shared" si="3"/>
        <v>1.4874154833169199E-4</v>
      </c>
    </row>
    <row r="29" spans="2:11" x14ac:dyDescent="0.2">
      <c r="B29">
        <v>41</v>
      </c>
      <c r="C29">
        <v>0</v>
      </c>
      <c r="D29">
        <v>36</v>
      </c>
      <c r="F29">
        <v>25</v>
      </c>
      <c r="G29">
        <f t="shared" si="0"/>
        <v>1250</v>
      </c>
      <c r="H29">
        <f t="shared" si="1"/>
        <v>1.25</v>
      </c>
      <c r="I29">
        <f t="shared" si="2"/>
        <v>1.4062499999999999E-4</v>
      </c>
      <c r="K29">
        <f t="shared" si="3"/>
        <v>1.4509391233703914E-4</v>
      </c>
    </row>
    <row r="30" spans="2:11" x14ac:dyDescent="0.2">
      <c r="B30">
        <v>42</v>
      </c>
      <c r="C30">
        <v>0</v>
      </c>
      <c r="D30">
        <v>34</v>
      </c>
      <c r="F30">
        <v>26</v>
      </c>
      <c r="G30">
        <f t="shared" si="0"/>
        <v>1300</v>
      </c>
      <c r="H30">
        <f t="shared" si="1"/>
        <v>1.3</v>
      </c>
      <c r="I30">
        <f t="shared" si="2"/>
        <v>1.3281250000000001E-4</v>
      </c>
      <c r="K30">
        <f t="shared" si="3"/>
        <v>1.4162089829352153E-4</v>
      </c>
    </row>
    <row r="31" spans="2:11" x14ac:dyDescent="0.2">
      <c r="B31">
        <v>43</v>
      </c>
      <c r="C31">
        <v>0</v>
      </c>
      <c r="D31">
        <v>32</v>
      </c>
      <c r="F31">
        <v>27</v>
      </c>
      <c r="G31">
        <f t="shared" si="0"/>
        <v>1350</v>
      </c>
      <c r="H31">
        <f t="shared" si="1"/>
        <v>1.35</v>
      </c>
      <c r="I31">
        <f t="shared" si="2"/>
        <v>1.25E-4</v>
      </c>
      <c r="K31">
        <f t="shared" si="3"/>
        <v>1.3831025991247907E-4</v>
      </c>
    </row>
    <row r="32" spans="2:11" x14ac:dyDescent="0.2">
      <c r="B32">
        <v>44</v>
      </c>
      <c r="C32">
        <v>0</v>
      </c>
      <c r="D32">
        <v>30</v>
      </c>
      <c r="F32">
        <v>28</v>
      </c>
      <c r="G32">
        <f t="shared" si="0"/>
        <v>1400</v>
      </c>
      <c r="H32">
        <f t="shared" si="1"/>
        <v>1.4</v>
      </c>
      <c r="I32">
        <f t="shared" si="2"/>
        <v>1.171875E-4</v>
      </c>
      <c r="K32">
        <f t="shared" si="3"/>
        <v>1.3515086986208314E-4</v>
      </c>
    </row>
    <row r="33" spans="2:11" x14ac:dyDescent="0.2">
      <c r="B33">
        <v>45</v>
      </c>
      <c r="C33">
        <v>0</v>
      </c>
      <c r="D33">
        <v>30</v>
      </c>
      <c r="F33">
        <v>29</v>
      </c>
      <c r="G33">
        <f t="shared" si="0"/>
        <v>1450</v>
      </c>
      <c r="H33">
        <f t="shared" si="1"/>
        <v>1.45</v>
      </c>
      <c r="I33">
        <f t="shared" si="2"/>
        <v>1.171875E-4</v>
      </c>
      <c r="K33">
        <f t="shared" si="3"/>
        <v>1.3213259482106429E-4</v>
      </c>
    </row>
    <row r="34" spans="2:11" x14ac:dyDescent="0.2">
      <c r="B34">
        <v>46</v>
      </c>
      <c r="C34">
        <v>0</v>
      </c>
      <c r="D34">
        <v>30</v>
      </c>
      <c r="F34">
        <v>30</v>
      </c>
      <c r="G34">
        <f t="shared" si="0"/>
        <v>1500</v>
      </c>
      <c r="H34">
        <f t="shared" si="1"/>
        <v>1.5</v>
      </c>
      <c r="I34">
        <f t="shared" si="2"/>
        <v>1.171875E-4</v>
      </c>
      <c r="K34">
        <f t="shared" si="3"/>
        <v>1.2924618690898546E-4</v>
      </c>
    </row>
    <row r="35" spans="2:11" x14ac:dyDescent="0.2">
      <c r="B35">
        <v>47</v>
      </c>
      <c r="C35">
        <v>0</v>
      </c>
      <c r="D35">
        <v>30</v>
      </c>
      <c r="F35">
        <v>31</v>
      </c>
      <c r="G35">
        <f t="shared" si="0"/>
        <v>1550</v>
      </c>
      <c r="H35">
        <f t="shared" si="1"/>
        <v>1.55</v>
      </c>
      <c r="I35">
        <f t="shared" si="2"/>
        <v>1.171875E-4</v>
      </c>
      <c r="K35">
        <f t="shared" si="3"/>
        <v>1.2648318904240043E-4</v>
      </c>
    </row>
    <row r="36" spans="2:11" x14ac:dyDescent="0.2">
      <c r="B36">
        <v>48</v>
      </c>
      <c r="C36">
        <v>0</v>
      </c>
      <c r="D36">
        <v>30</v>
      </c>
      <c r="F36">
        <v>32</v>
      </c>
      <c r="G36">
        <f t="shared" si="0"/>
        <v>1600</v>
      </c>
      <c r="H36">
        <f t="shared" si="1"/>
        <v>1.6</v>
      </c>
      <c r="I36">
        <f t="shared" si="2"/>
        <v>1.171875E-4</v>
      </c>
      <c r="K36">
        <f t="shared" si="3"/>
        <v>1.2383585217658186E-4</v>
      </c>
    </row>
    <row r="37" spans="2:11" x14ac:dyDescent="0.2">
      <c r="B37">
        <v>49</v>
      </c>
      <c r="C37">
        <v>0</v>
      </c>
      <c r="D37">
        <v>28</v>
      </c>
      <c r="F37">
        <v>33</v>
      </c>
      <c r="G37">
        <f t="shared" si="0"/>
        <v>1650</v>
      </c>
      <c r="H37">
        <f t="shared" si="1"/>
        <v>1.65</v>
      </c>
      <c r="I37">
        <f t="shared" si="2"/>
        <v>1.09375E-4</v>
      </c>
      <c r="K37">
        <f t="shared" si="3"/>
        <v>1.2129706272713646E-4</v>
      </c>
    </row>
    <row r="38" spans="2:11" x14ac:dyDescent="0.2">
      <c r="B38">
        <v>50</v>
      </c>
      <c r="C38">
        <v>0</v>
      </c>
      <c r="D38">
        <v>28</v>
      </c>
      <c r="F38">
        <v>34</v>
      </c>
      <c r="G38">
        <f t="shared" si="0"/>
        <v>1700</v>
      </c>
      <c r="H38">
        <f t="shared" si="1"/>
        <v>1.7</v>
      </c>
      <c r="I38">
        <f t="shared" si="2"/>
        <v>1.09375E-4</v>
      </c>
      <c r="K38">
        <f t="shared" si="3"/>
        <v>1.1886027873995283E-4</v>
      </c>
    </row>
    <row r="39" spans="2:11" x14ac:dyDescent="0.2">
      <c r="B39">
        <v>51</v>
      </c>
      <c r="C39">
        <v>0</v>
      </c>
      <c r="D39">
        <v>28</v>
      </c>
      <c r="F39">
        <v>35</v>
      </c>
      <c r="G39">
        <f t="shared" si="0"/>
        <v>1750</v>
      </c>
      <c r="H39">
        <f t="shared" si="1"/>
        <v>1.75</v>
      </c>
      <c r="I39">
        <f t="shared" si="2"/>
        <v>1.09375E-4</v>
      </c>
      <c r="K39">
        <f t="shared" si="3"/>
        <v>1.1651947360346969E-4</v>
      </c>
    </row>
    <row r="40" spans="2:11" x14ac:dyDescent="0.2">
      <c r="B40">
        <v>52</v>
      </c>
      <c r="C40">
        <v>0</v>
      </c>
      <c r="D40">
        <v>28</v>
      </c>
      <c r="F40">
        <v>36</v>
      </c>
      <c r="G40">
        <f t="shared" si="0"/>
        <v>1800</v>
      </c>
      <c r="H40">
        <f t="shared" si="1"/>
        <v>1.8</v>
      </c>
      <c r="I40">
        <f t="shared" si="2"/>
        <v>1.09375E-4</v>
      </c>
      <c r="K40">
        <f t="shared" si="3"/>
        <v>1.1426908628358909E-4</v>
      </c>
    </row>
    <row r="41" spans="2:11" x14ac:dyDescent="0.2">
      <c r="B41">
        <v>53</v>
      </c>
      <c r="C41">
        <v>0</v>
      </c>
      <c r="D41">
        <v>28</v>
      </c>
      <c r="F41">
        <v>37</v>
      </c>
      <c r="G41">
        <f t="shared" si="0"/>
        <v>1850</v>
      </c>
      <c r="H41">
        <f t="shared" si="1"/>
        <v>1.85</v>
      </c>
      <c r="I41">
        <f t="shared" si="2"/>
        <v>1.09375E-4</v>
      </c>
      <c r="K41">
        <f t="shared" si="3"/>
        <v>1.121039772161222E-4</v>
      </c>
    </row>
    <row r="42" spans="2:11" x14ac:dyDescent="0.2">
      <c r="B42">
        <v>54</v>
      </c>
      <c r="C42">
        <v>0</v>
      </c>
      <c r="D42">
        <v>28</v>
      </c>
      <c r="F42">
        <v>38</v>
      </c>
      <c r="G42">
        <f t="shared" si="0"/>
        <v>1900</v>
      </c>
      <c r="H42">
        <f t="shared" si="1"/>
        <v>1.9</v>
      </c>
      <c r="I42">
        <f t="shared" si="2"/>
        <v>1.09375E-4</v>
      </c>
      <c r="K42">
        <f t="shared" si="3"/>
        <v>1.1001938912034911E-4</v>
      </c>
    </row>
    <row r="43" spans="2:11" x14ac:dyDescent="0.2">
      <c r="B43">
        <v>55</v>
      </c>
      <c r="C43">
        <v>0</v>
      </c>
      <c r="D43">
        <v>26</v>
      </c>
      <c r="F43">
        <v>39</v>
      </c>
      <c r="G43">
        <f t="shared" si="0"/>
        <v>1950</v>
      </c>
      <c r="H43">
        <f t="shared" si="1"/>
        <v>1.95</v>
      </c>
      <c r="I43">
        <f t="shared" si="2"/>
        <v>1.015625E-4</v>
      </c>
      <c r="K43">
        <f t="shared" si="3"/>
        <v>1.0801091210482593E-4</v>
      </c>
    </row>
    <row r="44" spans="2:11" x14ac:dyDescent="0.2">
      <c r="B44">
        <v>56</v>
      </c>
      <c r="C44">
        <v>0</v>
      </c>
      <c r="D44">
        <v>26</v>
      </c>
      <c r="F44">
        <v>40</v>
      </c>
      <c r="G44">
        <f t="shared" si="0"/>
        <v>2000</v>
      </c>
      <c r="H44">
        <f t="shared" si="1"/>
        <v>2</v>
      </c>
      <c r="I44">
        <f t="shared" si="2"/>
        <v>1.015625E-4</v>
      </c>
      <c r="K44">
        <f t="shared" si="3"/>
        <v>1.0607445252676771E-4</v>
      </c>
    </row>
    <row r="45" spans="2:11" x14ac:dyDescent="0.2">
      <c r="B45">
        <v>57</v>
      </c>
      <c r="C45">
        <v>0</v>
      </c>
      <c r="D45">
        <v>26</v>
      </c>
      <c r="F45">
        <v>41</v>
      </c>
      <c r="G45">
        <f t="shared" si="0"/>
        <v>2050</v>
      </c>
      <c r="H45">
        <f t="shared" si="1"/>
        <v>2.0499999999999998</v>
      </c>
      <c r="I45">
        <f t="shared" si="2"/>
        <v>1.015625E-4</v>
      </c>
      <c r="K45">
        <f t="shared" si="3"/>
        <v>1.0420620514223547E-4</v>
      </c>
    </row>
    <row r="46" spans="2:11" x14ac:dyDescent="0.2">
      <c r="B46">
        <v>58</v>
      </c>
      <c r="C46">
        <v>0</v>
      </c>
      <c r="D46">
        <v>26</v>
      </c>
      <c r="F46">
        <v>42</v>
      </c>
      <c r="G46">
        <f t="shared" si="0"/>
        <v>2100</v>
      </c>
      <c r="H46">
        <f t="shared" si="1"/>
        <v>2.1</v>
      </c>
      <c r="I46">
        <f t="shared" si="2"/>
        <v>1.015625E-4</v>
      </c>
      <c r="K46">
        <f t="shared" si="3"/>
        <v>1.0240262814843237E-4</v>
      </c>
    </row>
    <row r="47" spans="2:11" x14ac:dyDescent="0.2">
      <c r="B47">
        <v>59</v>
      </c>
      <c r="C47">
        <v>0</v>
      </c>
      <c r="D47">
        <v>26</v>
      </c>
      <c r="F47">
        <v>43</v>
      </c>
      <c r="G47">
        <f t="shared" si="0"/>
        <v>2150</v>
      </c>
      <c r="H47">
        <f t="shared" si="1"/>
        <v>2.15</v>
      </c>
      <c r="I47">
        <f t="shared" si="2"/>
        <v>1.015625E-4</v>
      </c>
      <c r="K47">
        <f t="shared" si="3"/>
        <v>1.0066042077367824E-4</v>
      </c>
    </row>
    <row r="48" spans="2:11" x14ac:dyDescent="0.2">
      <c r="B48">
        <v>60</v>
      </c>
      <c r="C48">
        <v>0</v>
      </c>
      <c r="D48">
        <v>26</v>
      </c>
      <c r="F48">
        <v>44</v>
      </c>
      <c r="G48">
        <f t="shared" si="0"/>
        <v>2200</v>
      </c>
      <c r="H48">
        <f t="shared" si="1"/>
        <v>2.2000000000000002</v>
      </c>
      <c r="I48">
        <f t="shared" si="2"/>
        <v>1.015625E-4</v>
      </c>
      <c r="K48">
        <f t="shared" si="3"/>
        <v>9.8976503116727176E-5</v>
      </c>
    </row>
    <row r="49" spans="2:11" x14ac:dyDescent="0.2">
      <c r="B49">
        <v>61</v>
      </c>
      <c r="C49">
        <v>0</v>
      </c>
      <c r="D49">
        <v>26</v>
      </c>
      <c r="F49">
        <v>45</v>
      </c>
      <c r="G49">
        <f t="shared" si="0"/>
        <v>2250</v>
      </c>
      <c r="H49">
        <f t="shared" si="1"/>
        <v>2.25</v>
      </c>
      <c r="I49">
        <f t="shared" si="2"/>
        <v>1.015625E-4</v>
      </c>
      <c r="K49">
        <f t="shared" si="3"/>
        <v>9.7347997976362263E-5</v>
      </c>
    </row>
    <row r="50" spans="2:11" x14ac:dyDescent="0.2">
      <c r="B50">
        <v>62</v>
      </c>
      <c r="C50">
        <v>0</v>
      </c>
      <c r="D50">
        <v>26</v>
      </c>
      <c r="F50">
        <v>46</v>
      </c>
      <c r="G50">
        <f t="shared" si="0"/>
        <v>2300</v>
      </c>
      <c r="H50">
        <f t="shared" si="1"/>
        <v>2.2999999999999998</v>
      </c>
      <c r="I50">
        <f t="shared" si="2"/>
        <v>1.015625E-4</v>
      </c>
      <c r="K50">
        <f t="shared" si="3"/>
        <v>9.5772214445748977E-5</v>
      </c>
    </row>
    <row r="51" spans="2:11" x14ac:dyDescent="0.2">
      <c r="B51">
        <v>63</v>
      </c>
      <c r="C51">
        <v>0</v>
      </c>
      <c r="D51">
        <v>26</v>
      </c>
      <c r="F51">
        <v>47</v>
      </c>
      <c r="G51">
        <f t="shared" si="0"/>
        <v>2350</v>
      </c>
      <c r="H51">
        <f t="shared" si="1"/>
        <v>2.35</v>
      </c>
      <c r="I51">
        <f t="shared" si="2"/>
        <v>1.015625E-4</v>
      </c>
      <c r="K51">
        <f t="shared" si="3"/>
        <v>9.4246633074768571E-5</v>
      </c>
    </row>
    <row r="52" spans="2:11" x14ac:dyDescent="0.2">
      <c r="B52">
        <v>64</v>
      </c>
      <c r="C52">
        <v>0</v>
      </c>
      <c r="D52">
        <v>26</v>
      </c>
      <c r="F52">
        <v>48</v>
      </c>
      <c r="G52">
        <f t="shared" si="0"/>
        <v>2400</v>
      </c>
      <c r="H52">
        <f t="shared" si="1"/>
        <v>2.4</v>
      </c>
      <c r="I52">
        <f t="shared" si="2"/>
        <v>1.015625E-4</v>
      </c>
      <c r="K52">
        <f t="shared" si="3"/>
        <v>9.2768892428235155E-5</v>
      </c>
    </row>
    <row r="53" spans="2:11" x14ac:dyDescent="0.2">
      <c r="B53">
        <v>65</v>
      </c>
      <c r="C53">
        <v>0</v>
      </c>
      <c r="D53">
        <v>28</v>
      </c>
      <c r="F53">
        <v>49</v>
      </c>
      <c r="G53">
        <f t="shared" si="0"/>
        <v>2450</v>
      </c>
      <c r="H53">
        <f t="shared" si="1"/>
        <v>2.4500000000000002</v>
      </c>
      <c r="I53">
        <f t="shared" si="2"/>
        <v>1.09375E-4</v>
      </c>
      <c r="K53">
        <f t="shared" si="3"/>
        <v>9.1336776889153968E-5</v>
      </c>
    </row>
    <row r="54" spans="2:11" x14ac:dyDescent="0.2">
      <c r="B54">
        <v>66</v>
      </c>
      <c r="C54">
        <v>0</v>
      </c>
      <c r="D54">
        <v>26</v>
      </c>
      <c r="F54">
        <v>50</v>
      </c>
      <c r="G54">
        <f t="shared" si="0"/>
        <v>2500</v>
      </c>
      <c r="H54">
        <f t="shared" si="1"/>
        <v>2.5</v>
      </c>
      <c r="I54">
        <f t="shared" si="2"/>
        <v>1.015625E-4</v>
      </c>
      <c r="K54">
        <f t="shared" si="3"/>
        <v>8.9948205574525054E-5</v>
      </c>
    </row>
    <row r="55" spans="2:11" x14ac:dyDescent="0.2">
      <c r="B55">
        <v>67</v>
      </c>
      <c r="C55">
        <v>0</v>
      </c>
      <c r="D55">
        <v>26</v>
      </c>
      <c r="F55">
        <v>51</v>
      </c>
      <c r="G55">
        <f t="shared" si="0"/>
        <v>2550</v>
      </c>
      <c r="H55">
        <f t="shared" si="1"/>
        <v>2.5499999999999998</v>
      </c>
      <c r="I55">
        <f t="shared" si="2"/>
        <v>1.015625E-4</v>
      </c>
      <c r="K55">
        <f t="shared" si="3"/>
        <v>8.8601222247068148E-5</v>
      </c>
    </row>
    <row r="56" spans="2:11" x14ac:dyDescent="0.2">
      <c r="B56">
        <v>68</v>
      </c>
      <c r="C56">
        <v>0</v>
      </c>
      <c r="D56">
        <v>26</v>
      </c>
      <c r="F56">
        <v>52</v>
      </c>
      <c r="G56">
        <f t="shared" si="0"/>
        <v>2600</v>
      </c>
      <c r="H56">
        <f t="shared" si="1"/>
        <v>2.6</v>
      </c>
      <c r="I56">
        <f t="shared" si="2"/>
        <v>1.015625E-4</v>
      </c>
      <c r="K56">
        <f t="shared" si="3"/>
        <v>8.7293986120011785E-5</v>
      </c>
    </row>
    <row r="57" spans="2:11" x14ac:dyDescent="0.2">
      <c r="B57">
        <v>69</v>
      </c>
      <c r="C57">
        <v>0</v>
      </c>
      <c r="D57">
        <v>26</v>
      </c>
      <c r="F57">
        <v>53</v>
      </c>
      <c r="G57">
        <f t="shared" si="0"/>
        <v>2650</v>
      </c>
      <c r="H57">
        <f t="shared" si="1"/>
        <v>2.65</v>
      </c>
      <c r="I57">
        <f t="shared" si="2"/>
        <v>1.015625E-4</v>
      </c>
      <c r="K57">
        <f t="shared" si="3"/>
        <v>8.6024763464052234E-5</v>
      </c>
    </row>
    <row r="58" spans="2:11" x14ac:dyDescent="0.2">
      <c r="B58">
        <v>70</v>
      </c>
      <c r="C58">
        <v>0</v>
      </c>
      <c r="D58">
        <v>26</v>
      </c>
      <c r="F58">
        <v>54</v>
      </c>
      <c r="G58">
        <f t="shared" si="0"/>
        <v>2700</v>
      </c>
      <c r="H58">
        <f t="shared" si="1"/>
        <v>2.7</v>
      </c>
      <c r="I58">
        <f t="shared" si="2"/>
        <v>1.015625E-4</v>
      </c>
      <c r="K58">
        <f t="shared" si="3"/>
        <v>8.4791919936009675E-5</v>
      </c>
    </row>
    <row r="59" spans="2:11" x14ac:dyDescent="0.2">
      <c r="B59">
        <v>71</v>
      </c>
      <c r="C59">
        <v>0</v>
      </c>
      <c r="D59">
        <v>28</v>
      </c>
      <c r="F59">
        <v>55</v>
      </c>
      <c r="G59">
        <f t="shared" si="0"/>
        <v>2750</v>
      </c>
      <c r="H59">
        <f t="shared" si="1"/>
        <v>2.75</v>
      </c>
      <c r="I59">
        <f t="shared" si="2"/>
        <v>1.09375E-4</v>
      </c>
      <c r="K59">
        <f t="shared" si="3"/>
        <v>8.359391355780495E-5</v>
      </c>
    </row>
    <row r="60" spans="2:11" x14ac:dyDescent="0.2">
      <c r="B60">
        <v>72</v>
      </c>
      <c r="C60">
        <v>0</v>
      </c>
      <c r="D60">
        <v>26</v>
      </c>
      <c r="F60">
        <v>56</v>
      </c>
      <c r="G60">
        <f t="shared" si="0"/>
        <v>2800</v>
      </c>
      <c r="H60">
        <f t="shared" si="1"/>
        <v>2.8</v>
      </c>
      <c r="I60">
        <f t="shared" si="2"/>
        <v>1.015625E-4</v>
      </c>
      <c r="K60">
        <f t="shared" si="3"/>
        <v>8.2429288282334859E-5</v>
      </c>
    </row>
    <row r="61" spans="2:11" x14ac:dyDescent="0.2">
      <c r="B61">
        <v>73</v>
      </c>
      <c r="C61">
        <v>0</v>
      </c>
      <c r="D61">
        <v>26</v>
      </c>
      <c r="F61">
        <v>57</v>
      </c>
      <c r="G61">
        <f t="shared" si="0"/>
        <v>2850</v>
      </c>
      <c r="H61">
        <f t="shared" si="1"/>
        <v>2.85</v>
      </c>
      <c r="I61">
        <f t="shared" si="2"/>
        <v>1.015625E-4</v>
      </c>
      <c r="K61">
        <f t="shared" si="3"/>
        <v>8.1296668089796446E-5</v>
      </c>
    </row>
    <row r="62" spans="2:11" x14ac:dyDescent="0.2">
      <c r="B62">
        <v>74</v>
      </c>
      <c r="C62">
        <v>0</v>
      </c>
      <c r="D62">
        <v>26</v>
      </c>
      <c r="F62">
        <v>58</v>
      </c>
      <c r="G62">
        <f t="shared" si="0"/>
        <v>2900</v>
      </c>
      <c r="H62">
        <f t="shared" si="1"/>
        <v>2.9</v>
      </c>
      <c r="I62">
        <f t="shared" si="2"/>
        <v>1.015625E-4</v>
      </c>
      <c r="K62">
        <f t="shared" si="3"/>
        <v>8.0194751564131132E-5</v>
      </c>
    </row>
    <row r="63" spans="2:11" x14ac:dyDescent="0.2">
      <c r="B63">
        <v>75</v>
      </c>
      <c r="C63">
        <v>0</v>
      </c>
      <c r="D63">
        <v>26</v>
      </c>
      <c r="F63">
        <v>59</v>
      </c>
      <c r="G63">
        <f t="shared" si="0"/>
        <v>2950</v>
      </c>
      <c r="H63">
        <f t="shared" si="1"/>
        <v>2.95</v>
      </c>
      <c r="I63">
        <f t="shared" si="2"/>
        <v>1.015625E-4</v>
      </c>
      <c r="K63">
        <f t="shared" si="3"/>
        <v>7.9122306904644106E-5</v>
      </c>
    </row>
    <row r="64" spans="2:11" x14ac:dyDescent="0.2">
      <c r="B64">
        <v>76</v>
      </c>
      <c r="C64">
        <v>0</v>
      </c>
      <c r="D64">
        <v>24</v>
      </c>
      <c r="F64">
        <v>60</v>
      </c>
      <c r="G64">
        <f t="shared" si="0"/>
        <v>3000</v>
      </c>
      <c r="H64">
        <f t="shared" si="1"/>
        <v>3</v>
      </c>
      <c r="I64">
        <f t="shared" si="2"/>
        <v>9.3750000000000002E-5</v>
      </c>
      <c r="K64">
        <f t="shared" si="3"/>
        <v>7.8078167332599688E-5</v>
      </c>
    </row>
    <row r="65" spans="2:11" x14ac:dyDescent="0.2">
      <c r="B65">
        <v>77</v>
      </c>
      <c r="C65">
        <v>0</v>
      </c>
      <c r="D65">
        <v>24</v>
      </c>
      <c r="F65">
        <v>61</v>
      </c>
      <c r="G65">
        <f t="shared" si="0"/>
        <v>3050</v>
      </c>
      <c r="H65">
        <f t="shared" si="1"/>
        <v>3.05</v>
      </c>
      <c r="I65">
        <f t="shared" si="2"/>
        <v>9.3750000000000002E-5</v>
      </c>
      <c r="K65">
        <f t="shared" si="3"/>
        <v>7.7061226856781312E-5</v>
      </c>
    </row>
    <row r="66" spans="2:11" x14ac:dyDescent="0.2">
      <c r="B66">
        <v>78</v>
      </c>
      <c r="C66">
        <v>0</v>
      </c>
      <c r="D66">
        <v>22</v>
      </c>
      <c r="F66">
        <v>62</v>
      </c>
      <c r="G66">
        <f t="shared" si="0"/>
        <v>3100</v>
      </c>
      <c r="H66">
        <f t="shared" si="1"/>
        <v>3.1</v>
      </c>
      <c r="I66">
        <f t="shared" si="2"/>
        <v>8.5937499999999995E-5</v>
      </c>
      <c r="K66">
        <f t="shared" si="3"/>
        <v>7.6070436365709444E-5</v>
      </c>
    </row>
    <row r="67" spans="2:11" x14ac:dyDescent="0.2">
      <c r="B67">
        <v>79</v>
      </c>
      <c r="C67">
        <v>0</v>
      </c>
      <c r="D67">
        <v>22</v>
      </c>
      <c r="F67">
        <v>63</v>
      </c>
      <c r="G67">
        <f t="shared" si="0"/>
        <v>3150</v>
      </c>
      <c r="H67">
        <f t="shared" si="1"/>
        <v>3.15</v>
      </c>
      <c r="I67">
        <f t="shared" si="2"/>
        <v>8.5937499999999995E-5</v>
      </c>
      <c r="K67">
        <f t="shared" si="3"/>
        <v>7.5104800017491413E-5</v>
      </c>
    </row>
    <row r="68" spans="2:11" x14ac:dyDescent="0.2">
      <c r="B68">
        <v>80</v>
      </c>
      <c r="C68">
        <v>0</v>
      </c>
      <c r="D68">
        <v>20</v>
      </c>
      <c r="F68">
        <v>64</v>
      </c>
      <c r="G68">
        <f t="shared" si="0"/>
        <v>3200</v>
      </c>
      <c r="H68">
        <f t="shared" si="1"/>
        <v>3.2</v>
      </c>
      <c r="I68">
        <f t="shared" si="2"/>
        <v>7.8125000000000002E-5</v>
      </c>
      <c r="K68">
        <f t="shared" si="3"/>
        <v>7.4163371901187324E-5</v>
      </c>
    </row>
    <row r="69" spans="2:11" x14ac:dyDescent="0.2">
      <c r="B69">
        <v>81</v>
      </c>
      <c r="C69">
        <v>0</v>
      </c>
      <c r="D69">
        <v>20</v>
      </c>
      <c r="F69">
        <v>65</v>
      </c>
      <c r="G69">
        <f t="shared" si="0"/>
        <v>3250</v>
      </c>
      <c r="H69">
        <f t="shared" si="1"/>
        <v>3.25</v>
      </c>
      <c r="I69">
        <f t="shared" si="2"/>
        <v>7.8125000000000002E-5</v>
      </c>
      <c r="K69">
        <f t="shared" si="3"/>
        <v>7.3245252946163643E-5</v>
      </c>
    </row>
    <row r="70" spans="2:11" x14ac:dyDescent="0.2">
      <c r="B70">
        <v>82</v>
      </c>
      <c r="C70">
        <v>0</v>
      </c>
      <c r="D70">
        <v>20</v>
      </c>
      <c r="F70">
        <v>66</v>
      </c>
      <c r="G70">
        <f t="shared" ref="G70:G88" si="4">F70*50000*0.001</f>
        <v>3300</v>
      </c>
      <c r="H70">
        <f t="shared" ref="H70:H88" si="5">G70/1000</f>
        <v>3.3</v>
      </c>
      <c r="I70">
        <f t="shared" ref="I70:I88" si="6">D70/2/128000</f>
        <v>7.8125000000000002E-5</v>
      </c>
      <c r="K70">
        <f t="shared" ref="K70:K88" si="7">$I$4/($I$4*$M$2*$H70+1)</f>
        <v>7.2349588058206589E-5</v>
      </c>
    </row>
    <row r="71" spans="2:11" x14ac:dyDescent="0.2">
      <c r="B71">
        <v>83</v>
      </c>
      <c r="C71">
        <v>0</v>
      </c>
      <c r="D71">
        <v>20</v>
      </c>
      <c r="F71">
        <v>67</v>
      </c>
      <c r="G71">
        <f t="shared" si="4"/>
        <v>3350</v>
      </c>
      <c r="H71">
        <f t="shared" si="5"/>
        <v>3.35</v>
      </c>
      <c r="I71">
        <f t="shared" si="6"/>
        <v>7.8125000000000002E-5</v>
      </c>
      <c r="K71">
        <f t="shared" si="7"/>
        <v>7.1475563463220095E-5</v>
      </c>
    </row>
    <row r="72" spans="2:11" x14ac:dyDescent="0.2">
      <c r="B72">
        <v>84</v>
      </c>
      <c r="C72">
        <v>0</v>
      </c>
      <c r="D72">
        <v>20</v>
      </c>
      <c r="F72">
        <v>68</v>
      </c>
      <c r="G72">
        <f t="shared" si="4"/>
        <v>3400</v>
      </c>
      <c r="H72">
        <f t="shared" si="5"/>
        <v>3.4</v>
      </c>
      <c r="I72">
        <f t="shared" si="6"/>
        <v>7.8125000000000002E-5</v>
      </c>
      <c r="K72">
        <f t="shared" si="7"/>
        <v>7.0622404241163508E-5</v>
      </c>
    </row>
    <row r="73" spans="2:11" x14ac:dyDescent="0.2">
      <c r="B73">
        <v>85</v>
      </c>
      <c r="C73">
        <v>0</v>
      </c>
      <c r="D73">
        <v>20</v>
      </c>
      <c r="F73">
        <v>69</v>
      </c>
      <c r="G73">
        <f t="shared" si="4"/>
        <v>3450</v>
      </c>
      <c r="H73">
        <f t="shared" si="5"/>
        <v>3.45</v>
      </c>
      <c r="I73">
        <f t="shared" si="6"/>
        <v>7.8125000000000002E-5</v>
      </c>
      <c r="K73">
        <f t="shared" si="7"/>
        <v>6.9789372034520899E-5</v>
      </c>
    </row>
    <row r="74" spans="2:11" x14ac:dyDescent="0.2">
      <c r="B74">
        <v>86</v>
      </c>
      <c r="C74">
        <v>0</v>
      </c>
      <c r="D74">
        <v>20</v>
      </c>
      <c r="F74">
        <v>70</v>
      </c>
      <c r="G74">
        <f t="shared" si="4"/>
        <v>3500</v>
      </c>
      <c r="H74">
        <f t="shared" si="5"/>
        <v>3.5</v>
      </c>
      <c r="I74">
        <f t="shared" si="6"/>
        <v>7.8125000000000002E-5</v>
      </c>
      <c r="K74">
        <f t="shared" si="7"/>
        <v>6.8975762917059506E-5</v>
      </c>
    </row>
    <row r="75" spans="2:11" x14ac:dyDescent="0.2">
      <c r="B75">
        <v>87</v>
      </c>
      <c r="C75">
        <v>0</v>
      </c>
      <c r="D75">
        <v>20</v>
      </c>
      <c r="F75">
        <v>71</v>
      </c>
      <c r="G75">
        <f t="shared" si="4"/>
        <v>3550</v>
      </c>
      <c r="H75">
        <f t="shared" si="5"/>
        <v>3.55</v>
      </c>
      <c r="I75">
        <f t="shared" si="6"/>
        <v>7.8125000000000002E-5</v>
      </c>
      <c r="K75">
        <f t="shared" si="7"/>
        <v>6.8180905409947009E-5</v>
      </c>
    </row>
    <row r="76" spans="2:11" x14ac:dyDescent="0.2">
      <c r="B76">
        <v>88</v>
      </c>
      <c r="C76">
        <v>0</v>
      </c>
      <c r="D76">
        <v>20</v>
      </c>
      <c r="F76">
        <v>72</v>
      </c>
      <c r="G76">
        <f t="shared" si="4"/>
        <v>3600</v>
      </c>
      <c r="H76">
        <f t="shared" si="5"/>
        <v>3.6</v>
      </c>
      <c r="I76">
        <f t="shared" si="6"/>
        <v>7.8125000000000002E-5</v>
      </c>
      <c r="K76">
        <f t="shared" si="7"/>
        <v>6.7404158633476479E-5</v>
      </c>
    </row>
    <row r="77" spans="2:11" x14ac:dyDescent="0.2">
      <c r="B77">
        <v>89</v>
      </c>
      <c r="C77">
        <v>0</v>
      </c>
      <c r="D77">
        <v>20</v>
      </c>
      <c r="F77">
        <v>73</v>
      </c>
      <c r="G77">
        <f t="shared" si="4"/>
        <v>3650</v>
      </c>
      <c r="H77">
        <f t="shared" si="5"/>
        <v>3.65</v>
      </c>
      <c r="I77">
        <f t="shared" si="6"/>
        <v>7.8125000000000002E-5</v>
      </c>
      <c r="K77">
        <f t="shared" si="7"/>
        <v>6.6644910583706413E-5</v>
      </c>
    </row>
    <row r="78" spans="2:11" x14ac:dyDescent="0.2">
      <c r="B78">
        <v>90</v>
      </c>
      <c r="C78">
        <v>0</v>
      </c>
      <c r="D78">
        <v>20</v>
      </c>
      <c r="F78">
        <v>74</v>
      </c>
      <c r="G78">
        <f t="shared" si="4"/>
        <v>3700</v>
      </c>
      <c r="H78">
        <f t="shared" si="5"/>
        <v>3.7</v>
      </c>
      <c r="I78">
        <f t="shared" si="6"/>
        <v>7.8125000000000002E-5</v>
      </c>
      <c r="K78">
        <f t="shared" si="7"/>
        <v>6.5902576524276012E-5</v>
      </c>
    </row>
    <row r="79" spans="2:11" x14ac:dyDescent="0.2">
      <c r="B79">
        <v>91</v>
      </c>
      <c r="C79">
        <v>0</v>
      </c>
      <c r="D79">
        <v>20</v>
      </c>
      <c r="F79">
        <v>75</v>
      </c>
      <c r="G79">
        <f t="shared" si="4"/>
        <v>3750</v>
      </c>
      <c r="H79">
        <f t="shared" si="5"/>
        <v>3.75</v>
      </c>
      <c r="I79">
        <f t="shared" si="6"/>
        <v>7.8125000000000002E-5</v>
      </c>
      <c r="K79">
        <f t="shared" si="7"/>
        <v>6.5176597484514651E-5</v>
      </c>
    </row>
    <row r="80" spans="2:11" x14ac:dyDescent="0.2">
      <c r="B80">
        <v>92</v>
      </c>
      <c r="C80">
        <v>0</v>
      </c>
      <c r="D80">
        <v>20</v>
      </c>
      <c r="F80">
        <v>76</v>
      </c>
      <c r="G80">
        <f t="shared" si="4"/>
        <v>3800</v>
      </c>
      <c r="H80">
        <f t="shared" si="5"/>
        <v>3.8</v>
      </c>
      <c r="I80">
        <f t="shared" si="6"/>
        <v>7.8125000000000002E-5</v>
      </c>
      <c r="K80">
        <f t="shared" si="7"/>
        <v>6.4466438855738075E-5</v>
      </c>
    </row>
    <row r="81" spans="2:11" x14ac:dyDescent="0.2">
      <c r="B81">
        <v>93</v>
      </c>
      <c r="C81">
        <v>0</v>
      </c>
      <c r="D81">
        <v>20</v>
      </c>
      <c r="F81">
        <v>77</v>
      </c>
      <c r="G81">
        <f t="shared" si="4"/>
        <v>3850</v>
      </c>
      <c r="H81">
        <f t="shared" si="5"/>
        <v>3.85</v>
      </c>
      <c r="I81">
        <f t="shared" si="6"/>
        <v>7.8125000000000002E-5</v>
      </c>
      <c r="K81">
        <f t="shared" si="7"/>
        <v>6.3771589078323322E-5</v>
      </c>
    </row>
    <row r="82" spans="2:11" x14ac:dyDescent="0.2">
      <c r="B82">
        <v>94</v>
      </c>
      <c r="C82">
        <v>0</v>
      </c>
      <c r="D82">
        <v>20</v>
      </c>
      <c r="F82">
        <v>78</v>
      </c>
      <c r="G82">
        <f t="shared" si="4"/>
        <v>3900</v>
      </c>
      <c r="H82">
        <f t="shared" si="5"/>
        <v>3.9</v>
      </c>
      <c r="I82">
        <f t="shared" si="6"/>
        <v>7.8125000000000002E-5</v>
      </c>
      <c r="K82">
        <f t="shared" si="7"/>
        <v>6.3091558412786222E-5</v>
      </c>
    </row>
    <row r="83" spans="2:11" x14ac:dyDescent="0.2">
      <c r="B83">
        <v>95</v>
      </c>
      <c r="C83">
        <v>0</v>
      </c>
      <c r="D83">
        <v>18</v>
      </c>
      <c r="F83">
        <v>79</v>
      </c>
      <c r="G83">
        <f t="shared" si="4"/>
        <v>3950</v>
      </c>
      <c r="H83">
        <f t="shared" si="5"/>
        <v>3.95</v>
      </c>
      <c r="I83">
        <f t="shared" si="6"/>
        <v>7.0312499999999995E-5</v>
      </c>
      <c r="K83">
        <f t="shared" si="7"/>
        <v>6.2425877788657204E-5</v>
      </c>
    </row>
    <row r="84" spans="2:11" x14ac:dyDescent="0.2">
      <c r="B84">
        <v>96</v>
      </c>
      <c r="C84">
        <v>0</v>
      </c>
      <c r="D84">
        <v>18</v>
      </c>
      <c r="F84">
        <v>80</v>
      </c>
      <c r="G84">
        <f t="shared" si="4"/>
        <v>4000</v>
      </c>
      <c r="H84">
        <f t="shared" si="5"/>
        <v>4</v>
      </c>
      <c r="I84">
        <f t="shared" si="6"/>
        <v>7.0312499999999995E-5</v>
      </c>
      <c r="K84">
        <f t="shared" si="7"/>
        <v>6.177409772546949E-5</v>
      </c>
    </row>
    <row r="85" spans="2:11" x14ac:dyDescent="0.2">
      <c r="B85">
        <v>97</v>
      </c>
      <c r="C85">
        <v>0</v>
      </c>
      <c r="D85">
        <v>18</v>
      </c>
      <c r="F85">
        <v>81</v>
      </c>
      <c r="G85">
        <f t="shared" si="4"/>
        <v>4050</v>
      </c>
      <c r="H85">
        <f t="shared" si="5"/>
        <v>4.05</v>
      </c>
      <c r="I85">
        <f t="shared" si="6"/>
        <v>7.0312499999999995E-5</v>
      </c>
      <c r="K85">
        <f t="shared" si="7"/>
        <v>6.1135787320643742E-5</v>
      </c>
    </row>
    <row r="86" spans="2:11" x14ac:dyDescent="0.2">
      <c r="B86">
        <v>98</v>
      </c>
      <c r="C86">
        <v>0</v>
      </c>
      <c r="D86">
        <v>18</v>
      </c>
      <c r="F86">
        <v>82</v>
      </c>
      <c r="G86">
        <f t="shared" si="4"/>
        <v>4100</v>
      </c>
      <c r="H86">
        <f t="shared" si="5"/>
        <v>4.0999999999999996</v>
      </c>
      <c r="I86">
        <f t="shared" si="6"/>
        <v>7.0312499999999995E-5</v>
      </c>
      <c r="K86">
        <f t="shared" si="7"/>
        <v>6.0510533299479977E-5</v>
      </c>
    </row>
    <row r="87" spans="2:11" x14ac:dyDescent="0.2">
      <c r="B87">
        <v>99</v>
      </c>
      <c r="C87">
        <v>0</v>
      </c>
      <c r="D87">
        <v>18</v>
      </c>
      <c r="F87">
        <v>83</v>
      </c>
      <c r="G87">
        <f t="shared" si="4"/>
        <v>4150</v>
      </c>
      <c r="H87">
        <f t="shared" si="5"/>
        <v>4.1500000000000004</v>
      </c>
      <c r="I87">
        <f t="shared" si="6"/>
        <v>7.0312499999999995E-5</v>
      </c>
      <c r="K87">
        <f t="shared" si="7"/>
        <v>5.9897939122855354E-5</v>
      </c>
    </row>
    <row r="88" spans="2:11" x14ac:dyDescent="0.2">
      <c r="B88">
        <v>100</v>
      </c>
      <c r="C88">
        <v>0</v>
      </c>
      <c r="D88">
        <v>14</v>
      </c>
      <c r="F88">
        <v>84</v>
      </c>
      <c r="G88">
        <f t="shared" si="4"/>
        <v>4200</v>
      </c>
      <c r="H88">
        <f t="shared" si="5"/>
        <v>4.2</v>
      </c>
      <c r="I88">
        <f t="shared" si="6"/>
        <v>5.4687500000000001E-5</v>
      </c>
      <c r="K88">
        <f t="shared" si="7"/>
        <v>5.9297624148579505E-5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62CF3-CEBE-944A-97E4-D41F3DB10803}">
  <dimension ref="B1:N79"/>
  <sheetViews>
    <sheetView workbookViewId="0">
      <selection activeCell="M2" sqref="M2"/>
    </sheetView>
  </sheetViews>
  <sheetFormatPr baseColWidth="10" defaultRowHeight="16" x14ac:dyDescent="0.2"/>
  <sheetData>
    <row r="1" spans="2:14" x14ac:dyDescent="0.2">
      <c r="K1" t="s">
        <v>4</v>
      </c>
      <c r="M1" t="s">
        <v>8</v>
      </c>
      <c r="N1" t="s">
        <v>7</v>
      </c>
    </row>
    <row r="2" spans="2:14" x14ac:dyDescent="0.2">
      <c r="K2" t="s">
        <v>5</v>
      </c>
      <c r="M2">
        <v>172.072</v>
      </c>
      <c r="N2">
        <f>M2/(0.00000001)</f>
        <v>17207200000</v>
      </c>
    </row>
    <row r="3" spans="2:14" x14ac:dyDescent="0.2">
      <c r="F3" t="s">
        <v>0</v>
      </c>
      <c r="G3" t="s">
        <v>1</v>
      </c>
      <c r="H3" t="s">
        <v>2</v>
      </c>
      <c r="I3" t="s">
        <v>3</v>
      </c>
    </row>
    <row r="4" spans="2:14" x14ac:dyDescent="0.2">
      <c r="B4">
        <v>24</v>
      </c>
      <c r="C4">
        <v>0</v>
      </c>
      <c r="D4">
        <v>102</v>
      </c>
      <c r="F4">
        <v>0</v>
      </c>
      <c r="G4">
        <f>F4*50000*0.001</f>
        <v>0</v>
      </c>
      <c r="H4">
        <f>G4/1000</f>
        <v>0</v>
      </c>
      <c r="I4">
        <f>D4/2/128000</f>
        <v>3.9843749999999997E-4</v>
      </c>
      <c r="K4">
        <f>$I$4/($I$4*$M$2*$H4+1)</f>
        <v>3.9843749999999997E-4</v>
      </c>
    </row>
    <row r="5" spans="2:14" x14ac:dyDescent="0.2">
      <c r="B5">
        <v>25</v>
      </c>
      <c r="C5">
        <v>0</v>
      </c>
      <c r="D5">
        <v>98</v>
      </c>
      <c r="F5">
        <v>1</v>
      </c>
      <c r="G5">
        <f>F5*50000*0.001</f>
        <v>50</v>
      </c>
      <c r="H5">
        <f>G5/1000</f>
        <v>0.05</v>
      </c>
      <c r="I5">
        <f>D5/2/128000</f>
        <v>3.8281250000000001E-4</v>
      </c>
      <c r="K5">
        <f>$I$4/($I$4*$M$2*$H5+1)</f>
        <v>3.9707632360355054E-4</v>
      </c>
    </row>
    <row r="6" spans="2:14" x14ac:dyDescent="0.2">
      <c r="B6">
        <v>26</v>
      </c>
      <c r="C6">
        <v>0</v>
      </c>
      <c r="D6">
        <v>98</v>
      </c>
      <c r="F6">
        <v>2</v>
      </c>
      <c r="G6">
        <f t="shared" ref="G6:G69" si="0">F6*50000*0.001</f>
        <v>100</v>
      </c>
      <c r="H6">
        <f t="shared" ref="H6:H69" si="1">G6/1000</f>
        <v>0.1</v>
      </c>
      <c r="I6">
        <f t="shared" ref="I6:I69" si="2">D6/2/128000</f>
        <v>3.8281250000000001E-4</v>
      </c>
      <c r="K6">
        <f t="shared" ref="K6:K69" si="3">$I$4/($I$4*$M$2*$H6+1)</f>
        <v>3.9572441587801792E-4</v>
      </c>
    </row>
    <row r="7" spans="2:14" x14ac:dyDescent="0.2">
      <c r="B7">
        <v>27</v>
      </c>
      <c r="C7">
        <v>0</v>
      </c>
      <c r="D7">
        <v>98</v>
      </c>
      <c r="F7">
        <v>3</v>
      </c>
      <c r="G7">
        <f t="shared" si="0"/>
        <v>150</v>
      </c>
      <c r="H7">
        <f t="shared" si="1"/>
        <v>0.15</v>
      </c>
      <c r="I7">
        <f t="shared" si="2"/>
        <v>3.8281250000000001E-4</v>
      </c>
      <c r="K7">
        <f t="shared" si="3"/>
        <v>3.9438168247475782E-4</v>
      </c>
    </row>
    <row r="8" spans="2:14" x14ac:dyDescent="0.2">
      <c r="B8">
        <v>28</v>
      </c>
      <c r="C8">
        <v>0</v>
      </c>
      <c r="D8">
        <v>98</v>
      </c>
      <c r="F8">
        <v>4</v>
      </c>
      <c r="G8">
        <f t="shared" si="0"/>
        <v>200</v>
      </c>
      <c r="H8">
        <f t="shared" si="1"/>
        <v>0.2</v>
      </c>
      <c r="I8">
        <f t="shared" si="2"/>
        <v>3.8281250000000001E-4</v>
      </c>
      <c r="K8">
        <f t="shared" si="3"/>
        <v>3.9304803032133421E-4</v>
      </c>
    </row>
    <row r="9" spans="2:14" x14ac:dyDescent="0.2">
      <c r="B9">
        <v>29</v>
      </c>
      <c r="C9">
        <v>0</v>
      </c>
      <c r="D9">
        <v>100</v>
      </c>
      <c r="F9">
        <v>5</v>
      </c>
      <c r="G9">
        <f t="shared" si="0"/>
        <v>250</v>
      </c>
      <c r="H9">
        <f t="shared" si="1"/>
        <v>0.25</v>
      </c>
      <c r="I9">
        <f t="shared" si="2"/>
        <v>3.9062500000000002E-4</v>
      </c>
      <c r="K9">
        <f t="shared" si="3"/>
        <v>3.9172336760001338E-4</v>
      </c>
    </row>
    <row r="10" spans="2:14" x14ac:dyDescent="0.2">
      <c r="B10">
        <v>30</v>
      </c>
      <c r="C10">
        <v>0</v>
      </c>
      <c r="D10">
        <v>98</v>
      </c>
      <c r="F10">
        <v>6</v>
      </c>
      <c r="G10">
        <f t="shared" si="0"/>
        <v>300</v>
      </c>
      <c r="H10">
        <f t="shared" si="1"/>
        <v>0.3</v>
      </c>
      <c r="I10">
        <f t="shared" si="2"/>
        <v>3.8281250000000001E-4</v>
      </c>
      <c r="K10">
        <f t="shared" si="3"/>
        <v>3.9040760372669196E-4</v>
      </c>
    </row>
    <row r="11" spans="2:14" x14ac:dyDescent="0.2">
      <c r="B11">
        <v>31</v>
      </c>
      <c r="C11">
        <v>0</v>
      </c>
      <c r="D11">
        <v>94</v>
      </c>
      <c r="F11">
        <v>7</v>
      </c>
      <c r="G11">
        <f t="shared" si="0"/>
        <v>350</v>
      </c>
      <c r="H11">
        <f t="shared" si="1"/>
        <v>0.35</v>
      </c>
      <c r="I11">
        <f t="shared" si="2"/>
        <v>3.671875E-4</v>
      </c>
      <c r="K11">
        <f t="shared" si="3"/>
        <v>3.8910064933024802E-4</v>
      </c>
    </row>
    <row r="12" spans="2:14" x14ac:dyDescent="0.2">
      <c r="B12">
        <v>32</v>
      </c>
      <c r="C12">
        <v>0</v>
      </c>
      <c r="D12">
        <v>94</v>
      </c>
      <c r="F12">
        <v>8</v>
      </c>
      <c r="G12">
        <f t="shared" si="0"/>
        <v>400</v>
      </c>
      <c r="H12">
        <f t="shared" si="1"/>
        <v>0.4</v>
      </c>
      <c r="I12">
        <f t="shared" si="2"/>
        <v>3.671875E-4</v>
      </c>
      <c r="K12">
        <f t="shared" si="3"/>
        <v>3.8780241623230559E-4</v>
      </c>
    </row>
    <row r="13" spans="2:14" x14ac:dyDescent="0.2">
      <c r="B13">
        <v>33</v>
      </c>
      <c r="C13">
        <v>0</v>
      </c>
      <c r="D13">
        <v>94</v>
      </c>
      <c r="F13">
        <v>9</v>
      </c>
      <c r="G13">
        <f t="shared" si="0"/>
        <v>450</v>
      </c>
      <c r="H13">
        <f t="shared" si="1"/>
        <v>0.45</v>
      </c>
      <c r="I13">
        <f t="shared" si="2"/>
        <v>3.671875E-4</v>
      </c>
      <c r="K13">
        <f t="shared" si="3"/>
        <v>3.8651281742740272E-4</v>
      </c>
    </row>
    <row r="14" spans="2:14" x14ac:dyDescent="0.2">
      <c r="B14">
        <v>34</v>
      </c>
      <c r="C14">
        <v>0</v>
      </c>
      <c r="D14">
        <v>92</v>
      </c>
      <c r="F14">
        <v>10</v>
      </c>
      <c r="G14">
        <f t="shared" si="0"/>
        <v>500</v>
      </c>
      <c r="H14">
        <f t="shared" si="1"/>
        <v>0.5</v>
      </c>
      <c r="I14">
        <f t="shared" si="2"/>
        <v>3.5937499999999999E-4</v>
      </c>
      <c r="K14">
        <f t="shared" si="3"/>
        <v>3.852317670635541E-4</v>
      </c>
    </row>
    <row r="15" spans="2:14" x14ac:dyDescent="0.2">
      <c r="B15">
        <v>35</v>
      </c>
      <c r="C15">
        <v>0</v>
      </c>
      <c r="D15">
        <v>92</v>
      </c>
      <c r="F15">
        <v>11</v>
      </c>
      <c r="G15">
        <f t="shared" si="0"/>
        <v>550</v>
      </c>
      <c r="H15">
        <f t="shared" si="1"/>
        <v>0.55000000000000004</v>
      </c>
      <c r="I15">
        <f t="shared" si="2"/>
        <v>3.5937499999999999E-4</v>
      </c>
      <c r="K15">
        <f t="shared" si="3"/>
        <v>3.839591804231988E-4</v>
      </c>
    </row>
    <row r="16" spans="2:14" x14ac:dyDescent="0.2">
      <c r="B16">
        <v>36</v>
      </c>
      <c r="C16">
        <v>0</v>
      </c>
      <c r="D16">
        <v>92</v>
      </c>
      <c r="F16">
        <v>12</v>
      </c>
      <c r="G16">
        <f t="shared" si="0"/>
        <v>600</v>
      </c>
      <c r="H16">
        <f t="shared" si="1"/>
        <v>0.6</v>
      </c>
      <c r="I16">
        <f t="shared" si="2"/>
        <v>3.5937499999999999E-4</v>
      </c>
      <c r="K16">
        <f t="shared" si="3"/>
        <v>3.8269497390452494E-4</v>
      </c>
    </row>
    <row r="17" spans="2:11" x14ac:dyDescent="0.2">
      <c r="B17">
        <v>37</v>
      </c>
      <c r="C17">
        <v>0</v>
      </c>
      <c r="D17">
        <v>92</v>
      </c>
      <c r="F17">
        <v>13</v>
      </c>
      <c r="G17">
        <f t="shared" si="0"/>
        <v>650</v>
      </c>
      <c r="H17">
        <f t="shared" si="1"/>
        <v>0.65</v>
      </c>
      <c r="I17">
        <f t="shared" si="2"/>
        <v>3.5937499999999999E-4</v>
      </c>
      <c r="K17">
        <f t="shared" si="3"/>
        <v>3.8143906500316113E-4</v>
      </c>
    </row>
    <row r="18" spans="2:11" x14ac:dyDescent="0.2">
      <c r="B18">
        <v>38</v>
      </c>
      <c r="C18">
        <v>0</v>
      </c>
      <c r="D18">
        <v>92</v>
      </c>
      <c r="F18">
        <v>14</v>
      </c>
      <c r="G18">
        <f t="shared" si="0"/>
        <v>700</v>
      </c>
      <c r="H18">
        <f t="shared" si="1"/>
        <v>0.7</v>
      </c>
      <c r="I18">
        <f t="shared" si="2"/>
        <v>3.5937499999999999E-4</v>
      </c>
      <c r="K18">
        <f t="shared" si="3"/>
        <v>3.8019137229422794E-4</v>
      </c>
    </row>
    <row r="19" spans="2:11" x14ac:dyDescent="0.2">
      <c r="B19">
        <v>39</v>
      </c>
      <c r="C19">
        <v>0</v>
      </c>
      <c r="D19">
        <v>92</v>
      </c>
      <c r="F19">
        <v>15</v>
      </c>
      <c r="G19">
        <f t="shared" si="0"/>
        <v>750</v>
      </c>
      <c r="H19">
        <f t="shared" si="1"/>
        <v>0.75</v>
      </c>
      <c r="I19">
        <f t="shared" si="2"/>
        <v>3.5937499999999999E-4</v>
      </c>
      <c r="K19">
        <f t="shared" si="3"/>
        <v>3.7895181541474038E-4</v>
      </c>
    </row>
    <row r="20" spans="2:11" x14ac:dyDescent="0.2">
      <c r="B20">
        <v>40</v>
      </c>
      <c r="C20">
        <v>0</v>
      </c>
      <c r="D20">
        <v>92</v>
      </c>
      <c r="F20">
        <v>16</v>
      </c>
      <c r="G20">
        <f t="shared" si="0"/>
        <v>800</v>
      </c>
      <c r="H20">
        <f t="shared" si="1"/>
        <v>0.8</v>
      </c>
      <c r="I20">
        <f t="shared" si="2"/>
        <v>3.5937499999999999E-4</v>
      </c>
      <c r="K20">
        <f t="shared" si="3"/>
        <v>3.7772031504635333E-4</v>
      </c>
    </row>
    <row r="21" spans="2:11" x14ac:dyDescent="0.2">
      <c r="B21">
        <v>41</v>
      </c>
      <c r="C21">
        <v>0</v>
      </c>
      <c r="D21">
        <v>92</v>
      </c>
      <c r="F21">
        <v>17</v>
      </c>
      <c r="G21">
        <f t="shared" si="0"/>
        <v>850</v>
      </c>
      <c r="H21">
        <f t="shared" si="1"/>
        <v>0.85</v>
      </c>
      <c r="I21">
        <f t="shared" si="2"/>
        <v>3.5937499999999999E-4</v>
      </c>
      <c r="K21">
        <f t="shared" si="3"/>
        <v>3.7649679289844247E-4</v>
      </c>
    </row>
    <row r="22" spans="2:11" x14ac:dyDescent="0.2">
      <c r="B22">
        <v>42</v>
      </c>
      <c r="C22">
        <v>0</v>
      </c>
      <c r="D22">
        <v>92</v>
      </c>
      <c r="F22">
        <v>18</v>
      </c>
      <c r="G22">
        <f t="shared" si="0"/>
        <v>900</v>
      </c>
      <c r="H22">
        <f t="shared" si="1"/>
        <v>0.9</v>
      </c>
      <c r="I22">
        <f t="shared" si="2"/>
        <v>3.5937499999999999E-4</v>
      </c>
      <c r="K22">
        <f t="shared" si="3"/>
        <v>3.7528117169151277E-4</v>
      </c>
    </row>
    <row r="23" spans="2:11" x14ac:dyDescent="0.2">
      <c r="B23">
        <v>43</v>
      </c>
      <c r="C23">
        <v>0</v>
      </c>
      <c r="D23">
        <v>92</v>
      </c>
      <c r="F23">
        <v>19</v>
      </c>
      <c r="G23">
        <f t="shared" si="0"/>
        <v>950</v>
      </c>
      <c r="H23">
        <f t="shared" si="1"/>
        <v>0.95</v>
      </c>
      <c r="I23">
        <f t="shared" si="2"/>
        <v>3.5937499999999999E-4</v>
      </c>
      <c r="K23">
        <f t="shared" si="3"/>
        <v>3.7407337514092776E-4</v>
      </c>
    </row>
    <row r="24" spans="2:11" x14ac:dyDescent="0.2">
      <c r="B24">
        <v>44</v>
      </c>
      <c r="C24">
        <v>0</v>
      </c>
      <c r="D24">
        <v>92</v>
      </c>
      <c r="F24">
        <v>20</v>
      </c>
      <c r="G24">
        <f t="shared" si="0"/>
        <v>1000</v>
      </c>
      <c r="H24">
        <f t="shared" si="1"/>
        <v>1</v>
      </c>
      <c r="I24">
        <f t="shared" si="2"/>
        <v>3.5937499999999999E-4</v>
      </c>
      <c r="K24">
        <f t="shared" si="3"/>
        <v>3.7287332794095138E-4</v>
      </c>
    </row>
    <row r="25" spans="2:11" x14ac:dyDescent="0.2">
      <c r="B25">
        <v>45</v>
      </c>
      <c r="C25">
        <v>0</v>
      </c>
      <c r="D25">
        <v>92</v>
      </c>
      <c r="F25">
        <v>21</v>
      </c>
      <c r="G25">
        <f t="shared" si="0"/>
        <v>1050</v>
      </c>
      <c r="H25">
        <f t="shared" si="1"/>
        <v>1.05</v>
      </c>
      <c r="I25">
        <f t="shared" si="2"/>
        <v>3.5937499999999999E-4</v>
      </c>
      <c r="K25">
        <f t="shared" si="3"/>
        <v>3.7168095574909672E-4</v>
      </c>
    </row>
    <row r="26" spans="2:11" x14ac:dyDescent="0.2">
      <c r="B26">
        <v>46</v>
      </c>
      <c r="C26">
        <v>0</v>
      </c>
      <c r="D26">
        <v>92</v>
      </c>
      <c r="F26">
        <v>22</v>
      </c>
      <c r="G26">
        <f t="shared" si="0"/>
        <v>1100</v>
      </c>
      <c r="H26">
        <f t="shared" si="1"/>
        <v>1.1000000000000001</v>
      </c>
      <c r="I26">
        <f t="shared" si="2"/>
        <v>3.5937499999999999E-4</v>
      </c>
      <c r="K26">
        <f t="shared" si="3"/>
        <v>3.7049618517077362E-4</v>
      </c>
    </row>
    <row r="27" spans="2:11" x14ac:dyDescent="0.2">
      <c r="B27">
        <v>47</v>
      </c>
      <c r="C27">
        <v>0</v>
      </c>
      <c r="D27">
        <v>92</v>
      </c>
      <c r="F27">
        <v>23</v>
      </c>
      <c r="G27">
        <f t="shared" si="0"/>
        <v>1150</v>
      </c>
      <c r="H27">
        <f t="shared" si="1"/>
        <v>1.1499999999999999</v>
      </c>
      <c r="I27">
        <f t="shared" si="2"/>
        <v>3.5937499999999999E-4</v>
      </c>
      <c r="K27">
        <f t="shared" si="3"/>
        <v>3.6931894374422908E-4</v>
      </c>
    </row>
    <row r="28" spans="2:11" x14ac:dyDescent="0.2">
      <c r="B28">
        <v>48</v>
      </c>
      <c r="C28">
        <v>0</v>
      </c>
      <c r="D28">
        <v>92</v>
      </c>
      <c r="F28">
        <v>24</v>
      </c>
      <c r="G28">
        <f t="shared" si="0"/>
        <v>1200</v>
      </c>
      <c r="H28">
        <f t="shared" si="1"/>
        <v>1.2</v>
      </c>
      <c r="I28">
        <f t="shared" si="2"/>
        <v>3.5937499999999999E-4</v>
      </c>
      <c r="K28">
        <f t="shared" si="3"/>
        <v>3.6814915992577376E-4</v>
      </c>
    </row>
    <row r="29" spans="2:11" x14ac:dyDescent="0.2">
      <c r="B29">
        <v>49</v>
      </c>
      <c r="C29">
        <v>0</v>
      </c>
      <c r="D29">
        <v>92</v>
      </c>
      <c r="F29">
        <v>25</v>
      </c>
      <c r="G29">
        <f t="shared" si="0"/>
        <v>1250</v>
      </c>
      <c r="H29">
        <f t="shared" si="1"/>
        <v>1.25</v>
      </c>
      <c r="I29">
        <f t="shared" si="2"/>
        <v>3.5937499999999999E-4</v>
      </c>
      <c r="K29">
        <f t="shared" si="3"/>
        <v>3.6698676307528858E-4</v>
      </c>
    </row>
    <row r="30" spans="2:11" x14ac:dyDescent="0.2">
      <c r="B30">
        <v>50</v>
      </c>
      <c r="C30">
        <v>0</v>
      </c>
      <c r="D30">
        <v>92</v>
      </c>
      <c r="F30">
        <v>26</v>
      </c>
      <c r="G30">
        <f t="shared" si="0"/>
        <v>1300</v>
      </c>
      <c r="H30">
        <f t="shared" si="1"/>
        <v>1.3</v>
      </c>
      <c r="I30">
        <f t="shared" si="2"/>
        <v>3.5937499999999999E-4</v>
      </c>
      <c r="K30">
        <f t="shared" si="3"/>
        <v>3.6583168344200519E-4</v>
      </c>
    </row>
    <row r="31" spans="2:11" x14ac:dyDescent="0.2">
      <c r="B31">
        <v>51</v>
      </c>
      <c r="C31">
        <v>0</v>
      </c>
      <c r="D31">
        <v>92</v>
      </c>
      <c r="F31">
        <v>27</v>
      </c>
      <c r="G31">
        <f t="shared" si="0"/>
        <v>1350</v>
      </c>
      <c r="H31">
        <f t="shared" si="1"/>
        <v>1.35</v>
      </c>
      <c r="I31">
        <f t="shared" si="2"/>
        <v>3.5937499999999999E-4</v>
      </c>
      <c r="K31">
        <f t="shared" si="3"/>
        <v>3.6468385215055339E-4</v>
      </c>
    </row>
    <row r="32" spans="2:11" x14ac:dyDescent="0.2">
      <c r="B32">
        <v>52</v>
      </c>
      <c r="C32">
        <v>0</v>
      </c>
      <c r="D32">
        <v>90</v>
      </c>
      <c r="F32">
        <v>28</v>
      </c>
      <c r="G32">
        <f t="shared" si="0"/>
        <v>1400</v>
      </c>
      <c r="H32">
        <f t="shared" si="1"/>
        <v>1.4</v>
      </c>
      <c r="I32">
        <f t="shared" si="2"/>
        <v>3.5156249999999999E-4</v>
      </c>
      <c r="K32">
        <f t="shared" si="3"/>
        <v>3.6354320118727108E-4</v>
      </c>
    </row>
    <row r="33" spans="2:11" x14ac:dyDescent="0.2">
      <c r="B33">
        <v>53</v>
      </c>
      <c r="C33">
        <v>0</v>
      </c>
      <c r="D33">
        <v>90</v>
      </c>
      <c r="F33">
        <v>29</v>
      </c>
      <c r="G33">
        <f t="shared" si="0"/>
        <v>1450</v>
      </c>
      <c r="H33">
        <f t="shared" si="1"/>
        <v>1.45</v>
      </c>
      <c r="I33">
        <f t="shared" si="2"/>
        <v>3.5156249999999999E-4</v>
      </c>
      <c r="K33">
        <f t="shared" si="3"/>
        <v>3.6240966338677011E-4</v>
      </c>
    </row>
    <row r="34" spans="2:11" x14ac:dyDescent="0.2">
      <c r="B34">
        <v>54</v>
      </c>
      <c r="C34">
        <v>0</v>
      </c>
      <c r="D34">
        <v>90</v>
      </c>
      <c r="F34">
        <v>30</v>
      </c>
      <c r="G34">
        <f t="shared" si="0"/>
        <v>1500</v>
      </c>
      <c r="H34">
        <f t="shared" si="1"/>
        <v>1.5</v>
      </c>
      <c r="I34">
        <f t="shared" si="2"/>
        <v>3.5156249999999999E-4</v>
      </c>
      <c r="K34">
        <f t="shared" si="3"/>
        <v>3.6128317241875284E-4</v>
      </c>
    </row>
    <row r="35" spans="2:11" x14ac:dyDescent="0.2">
      <c r="B35">
        <v>55</v>
      </c>
      <c r="C35">
        <v>0</v>
      </c>
      <c r="D35">
        <v>88</v>
      </c>
      <c r="F35">
        <v>31</v>
      </c>
      <c r="G35">
        <f t="shared" si="0"/>
        <v>1550</v>
      </c>
      <c r="H35">
        <f t="shared" si="1"/>
        <v>1.55</v>
      </c>
      <c r="I35">
        <f t="shared" si="2"/>
        <v>3.4374999999999998E-4</v>
      </c>
      <c r="K35">
        <f t="shared" si="3"/>
        <v>3.6016366277507331E-4</v>
      </c>
    </row>
    <row r="36" spans="2:11" x14ac:dyDescent="0.2">
      <c r="B36">
        <v>56</v>
      </c>
      <c r="C36">
        <v>0</v>
      </c>
      <c r="D36">
        <v>88</v>
      </c>
      <c r="F36">
        <v>32</v>
      </c>
      <c r="G36">
        <f t="shared" si="0"/>
        <v>1600</v>
      </c>
      <c r="H36">
        <f t="shared" si="1"/>
        <v>1.6</v>
      </c>
      <c r="I36">
        <f t="shared" si="2"/>
        <v>3.4374999999999998E-4</v>
      </c>
      <c r="K36">
        <f t="shared" si="3"/>
        <v>3.5905106975703884E-4</v>
      </c>
    </row>
    <row r="37" spans="2:11" x14ac:dyDescent="0.2">
      <c r="B37">
        <v>57</v>
      </c>
      <c r="C37">
        <v>0</v>
      </c>
      <c r="D37">
        <v>88</v>
      </c>
      <c r="F37">
        <v>33</v>
      </c>
      <c r="G37">
        <f t="shared" si="0"/>
        <v>1650</v>
      </c>
      <c r="H37">
        <f t="shared" si="1"/>
        <v>1.65</v>
      </c>
      <c r="I37">
        <f t="shared" si="2"/>
        <v>3.4374999999999998E-4</v>
      </c>
      <c r="K37">
        <f t="shared" si="3"/>
        <v>3.5794532946294583E-4</v>
      </c>
    </row>
    <row r="38" spans="2:11" x14ac:dyDescent="0.2">
      <c r="B38">
        <v>58</v>
      </c>
      <c r="C38">
        <v>0</v>
      </c>
      <c r="D38">
        <v>88</v>
      </c>
      <c r="F38">
        <v>34</v>
      </c>
      <c r="G38">
        <f t="shared" si="0"/>
        <v>1700</v>
      </c>
      <c r="H38">
        <f t="shared" si="1"/>
        <v>1.7</v>
      </c>
      <c r="I38">
        <f t="shared" si="2"/>
        <v>3.4374999999999998E-4</v>
      </c>
      <c r="K38">
        <f t="shared" si="3"/>
        <v>3.5684637877584534E-4</v>
      </c>
    </row>
    <row r="39" spans="2:11" x14ac:dyDescent="0.2">
      <c r="B39">
        <v>59</v>
      </c>
      <c r="C39">
        <v>0</v>
      </c>
      <c r="D39">
        <v>88</v>
      </c>
      <c r="F39">
        <v>35</v>
      </c>
      <c r="G39">
        <f t="shared" si="0"/>
        <v>1750</v>
      </c>
      <c r="H39">
        <f t="shared" si="1"/>
        <v>1.75</v>
      </c>
      <c r="I39">
        <f t="shared" si="2"/>
        <v>3.4374999999999998E-4</v>
      </c>
      <c r="K39">
        <f t="shared" si="3"/>
        <v>3.5575415535153368E-4</v>
      </c>
    </row>
    <row r="40" spans="2:11" x14ac:dyDescent="0.2">
      <c r="B40">
        <v>60</v>
      </c>
      <c r="C40">
        <v>0</v>
      </c>
      <c r="D40">
        <v>88</v>
      </c>
      <c r="F40">
        <v>36</v>
      </c>
      <c r="G40">
        <f t="shared" si="0"/>
        <v>1800</v>
      </c>
      <c r="H40">
        <f t="shared" si="1"/>
        <v>1.8</v>
      </c>
      <c r="I40">
        <f t="shared" si="2"/>
        <v>3.4374999999999998E-4</v>
      </c>
      <c r="K40">
        <f t="shared" si="3"/>
        <v>3.5466859760676191E-4</v>
      </c>
    </row>
    <row r="41" spans="2:11" x14ac:dyDescent="0.2">
      <c r="B41">
        <v>61</v>
      </c>
      <c r="C41">
        <v>0</v>
      </c>
      <c r="D41">
        <v>88</v>
      </c>
      <c r="F41">
        <v>37</v>
      </c>
      <c r="G41">
        <f t="shared" si="0"/>
        <v>1850</v>
      </c>
      <c r="H41">
        <f t="shared" si="1"/>
        <v>1.85</v>
      </c>
      <c r="I41">
        <f t="shared" si="2"/>
        <v>3.4374999999999998E-4</v>
      </c>
      <c r="K41">
        <f t="shared" si="3"/>
        <v>3.5358964470766168E-4</v>
      </c>
    </row>
    <row r="42" spans="2:11" x14ac:dyDescent="0.2">
      <c r="B42">
        <v>62</v>
      </c>
      <c r="C42">
        <v>0</v>
      </c>
      <c r="D42">
        <v>86</v>
      </c>
      <c r="F42">
        <v>38</v>
      </c>
      <c r="G42">
        <f t="shared" si="0"/>
        <v>1900</v>
      </c>
      <c r="H42">
        <f t="shared" si="1"/>
        <v>1.9</v>
      </c>
      <c r="I42">
        <f t="shared" si="2"/>
        <v>3.3593749999999997E-4</v>
      </c>
      <c r="K42">
        <f t="shared" si="3"/>
        <v>3.525172365583809E-4</v>
      </c>
    </row>
    <row r="43" spans="2:11" x14ac:dyDescent="0.2">
      <c r="B43">
        <v>63</v>
      </c>
      <c r="C43">
        <v>0</v>
      </c>
      <c r="D43">
        <v>86</v>
      </c>
      <c r="F43">
        <v>39</v>
      </c>
      <c r="G43">
        <f t="shared" si="0"/>
        <v>1950</v>
      </c>
      <c r="H43">
        <f t="shared" si="1"/>
        <v>1.95</v>
      </c>
      <c r="I43">
        <f t="shared" si="2"/>
        <v>3.3593749999999997E-4</v>
      </c>
      <c r="K43">
        <f t="shared" si="3"/>
        <v>3.5145131378992603E-4</v>
      </c>
    </row>
    <row r="44" spans="2:11" x14ac:dyDescent="0.2">
      <c r="B44">
        <v>64</v>
      </c>
      <c r="C44">
        <v>0</v>
      </c>
      <c r="D44">
        <v>86</v>
      </c>
      <c r="F44">
        <v>40</v>
      </c>
      <c r="G44">
        <f t="shared" si="0"/>
        <v>2000</v>
      </c>
      <c r="H44">
        <f t="shared" si="1"/>
        <v>2</v>
      </c>
      <c r="I44">
        <f t="shared" si="2"/>
        <v>3.3593749999999997E-4</v>
      </c>
      <c r="K44">
        <f t="shared" si="3"/>
        <v>3.5039181774920605E-4</v>
      </c>
    </row>
    <row r="45" spans="2:11" x14ac:dyDescent="0.2">
      <c r="B45">
        <v>65</v>
      </c>
      <c r="C45">
        <v>0</v>
      </c>
      <c r="D45">
        <v>86</v>
      </c>
      <c r="F45">
        <v>41</v>
      </c>
      <c r="G45">
        <f t="shared" si="0"/>
        <v>2050</v>
      </c>
      <c r="H45">
        <f t="shared" si="1"/>
        <v>2.0499999999999998</v>
      </c>
      <c r="I45">
        <f t="shared" si="2"/>
        <v>3.3593749999999997E-4</v>
      </c>
      <c r="K45">
        <f t="shared" si="3"/>
        <v>3.493386904882738E-4</v>
      </c>
    </row>
    <row r="46" spans="2:11" x14ac:dyDescent="0.2">
      <c r="B46">
        <v>66</v>
      </c>
      <c r="C46">
        <v>0</v>
      </c>
      <c r="D46">
        <v>86</v>
      </c>
      <c r="F46">
        <v>42</v>
      </c>
      <c r="G46">
        <f t="shared" si="0"/>
        <v>2100</v>
      </c>
      <c r="H46">
        <f t="shared" si="1"/>
        <v>2.1</v>
      </c>
      <c r="I46">
        <f t="shared" si="2"/>
        <v>3.3593749999999997E-4</v>
      </c>
      <c r="K46">
        <f t="shared" si="3"/>
        <v>3.4829187475376099E-4</v>
      </c>
    </row>
    <row r="47" spans="2:11" x14ac:dyDescent="0.2">
      <c r="B47">
        <v>67</v>
      </c>
      <c r="C47">
        <v>0</v>
      </c>
      <c r="D47">
        <v>86</v>
      </c>
      <c r="F47">
        <v>43</v>
      </c>
      <c r="G47">
        <f t="shared" si="0"/>
        <v>2150</v>
      </c>
      <c r="H47">
        <f t="shared" si="1"/>
        <v>2.15</v>
      </c>
      <c r="I47">
        <f t="shared" si="2"/>
        <v>3.3593749999999997E-4</v>
      </c>
      <c r="K47">
        <f t="shared" si="3"/>
        <v>3.4725131397650286E-4</v>
      </c>
    </row>
    <row r="48" spans="2:11" x14ac:dyDescent="0.2">
      <c r="B48">
        <v>68</v>
      </c>
      <c r="C48">
        <v>0</v>
      </c>
      <c r="D48">
        <v>86</v>
      </c>
      <c r="F48">
        <v>44</v>
      </c>
      <c r="G48">
        <f t="shared" si="0"/>
        <v>2200</v>
      </c>
      <c r="H48">
        <f t="shared" si="1"/>
        <v>2.2000000000000002</v>
      </c>
      <c r="I48">
        <f t="shared" si="2"/>
        <v>3.3593749999999997E-4</v>
      </c>
      <c r="K48">
        <f t="shared" si="3"/>
        <v>3.4621695226134735E-4</v>
      </c>
    </row>
    <row r="49" spans="2:11" x14ac:dyDescent="0.2">
      <c r="B49">
        <v>69</v>
      </c>
      <c r="C49">
        <v>0</v>
      </c>
      <c r="D49">
        <v>88</v>
      </c>
      <c r="F49">
        <v>45</v>
      </c>
      <c r="G49">
        <f t="shared" si="0"/>
        <v>2250</v>
      </c>
      <c r="H49">
        <f t="shared" si="1"/>
        <v>2.25</v>
      </c>
      <c r="I49">
        <f t="shared" si="2"/>
        <v>3.4374999999999998E-4</v>
      </c>
      <c r="K49">
        <f t="shared" si="3"/>
        <v>3.4518873437714705E-4</v>
      </c>
    </row>
    <row r="50" spans="2:11" x14ac:dyDescent="0.2">
      <c r="B50">
        <v>70</v>
      </c>
      <c r="C50">
        <v>0</v>
      </c>
      <c r="D50">
        <v>86</v>
      </c>
      <c r="F50">
        <v>46</v>
      </c>
      <c r="G50">
        <f t="shared" si="0"/>
        <v>2300</v>
      </c>
      <c r="H50">
        <f t="shared" si="1"/>
        <v>2.2999999999999998</v>
      </c>
      <c r="I50">
        <f t="shared" si="2"/>
        <v>3.3593749999999997E-4</v>
      </c>
      <c r="K50">
        <f t="shared" si="3"/>
        <v>3.4416660574692801E-4</v>
      </c>
    </row>
    <row r="51" spans="2:11" x14ac:dyDescent="0.2">
      <c r="B51">
        <v>71</v>
      </c>
      <c r="C51">
        <v>0</v>
      </c>
      <c r="D51">
        <v>86</v>
      </c>
      <c r="F51">
        <v>47</v>
      </c>
      <c r="G51">
        <f t="shared" si="0"/>
        <v>2350</v>
      </c>
      <c r="H51">
        <f t="shared" si="1"/>
        <v>2.35</v>
      </c>
      <c r="I51">
        <f t="shared" si="2"/>
        <v>3.3593749999999997E-4</v>
      </c>
      <c r="K51">
        <f t="shared" si="3"/>
        <v>3.4315051243823309E-4</v>
      </c>
    </row>
    <row r="52" spans="2:11" x14ac:dyDescent="0.2">
      <c r="B52">
        <v>72</v>
      </c>
      <c r="C52">
        <v>0</v>
      </c>
      <c r="D52">
        <v>86</v>
      </c>
      <c r="F52">
        <v>48</v>
      </c>
      <c r="G52">
        <f t="shared" si="0"/>
        <v>2400</v>
      </c>
      <c r="H52">
        <f t="shared" si="1"/>
        <v>2.4</v>
      </c>
      <c r="I52">
        <f t="shared" si="2"/>
        <v>3.3593749999999997E-4</v>
      </c>
      <c r="K52">
        <f t="shared" si="3"/>
        <v>3.4214040115363619E-4</v>
      </c>
    </row>
    <row r="53" spans="2:11" x14ac:dyDescent="0.2">
      <c r="B53">
        <v>73</v>
      </c>
      <c r="C53">
        <v>0</v>
      </c>
      <c r="D53">
        <v>86</v>
      </c>
      <c r="F53">
        <v>49</v>
      </c>
      <c r="G53">
        <f t="shared" si="0"/>
        <v>2450</v>
      </c>
      <c r="H53">
        <f t="shared" si="1"/>
        <v>2.4500000000000002</v>
      </c>
      <c r="I53">
        <f t="shared" si="2"/>
        <v>3.3593749999999997E-4</v>
      </c>
      <c r="K53">
        <f t="shared" si="3"/>
        <v>3.4113621922142272E-4</v>
      </c>
    </row>
    <row r="54" spans="2:11" x14ac:dyDescent="0.2">
      <c r="B54">
        <v>74</v>
      </c>
      <c r="C54">
        <v>0</v>
      </c>
      <c r="D54">
        <v>84</v>
      </c>
      <c r="F54">
        <v>50</v>
      </c>
      <c r="G54">
        <f t="shared" si="0"/>
        <v>2500</v>
      </c>
      <c r="H54">
        <f t="shared" si="1"/>
        <v>2.5</v>
      </c>
      <c r="I54">
        <f t="shared" si="2"/>
        <v>3.2812500000000002E-4</v>
      </c>
      <c r="K54">
        <f t="shared" si="3"/>
        <v>3.4013791458643432E-4</v>
      </c>
    </row>
    <row r="55" spans="2:11" x14ac:dyDescent="0.2">
      <c r="B55">
        <v>75</v>
      </c>
      <c r="C55">
        <v>0</v>
      </c>
      <c r="D55">
        <v>84</v>
      </c>
      <c r="F55">
        <v>51</v>
      </c>
      <c r="G55">
        <f t="shared" si="0"/>
        <v>2550</v>
      </c>
      <c r="H55">
        <f t="shared" si="1"/>
        <v>2.5499999999999998</v>
      </c>
      <c r="I55">
        <f t="shared" si="2"/>
        <v>3.2812500000000002E-4</v>
      </c>
      <c r="K55">
        <f t="shared" si="3"/>
        <v>3.3914543580107373E-4</v>
      </c>
    </row>
    <row r="56" spans="2:11" x14ac:dyDescent="0.2">
      <c r="B56">
        <v>76</v>
      </c>
      <c r="C56">
        <v>0</v>
      </c>
      <c r="D56">
        <v>84</v>
      </c>
      <c r="F56">
        <v>52</v>
      </c>
      <c r="G56">
        <f t="shared" si="0"/>
        <v>2600</v>
      </c>
      <c r="H56">
        <f t="shared" si="1"/>
        <v>2.6</v>
      </c>
      <c r="I56">
        <f t="shared" si="2"/>
        <v>3.2812500000000002E-4</v>
      </c>
      <c r="K56">
        <f t="shared" si="3"/>
        <v>3.3815873201646662E-4</v>
      </c>
    </row>
    <row r="57" spans="2:11" x14ac:dyDescent="0.2">
      <c r="B57">
        <v>77</v>
      </c>
      <c r="C57">
        <v>0</v>
      </c>
      <c r="D57">
        <v>84</v>
      </c>
      <c r="F57">
        <v>53</v>
      </c>
      <c r="G57">
        <f t="shared" si="0"/>
        <v>2650</v>
      </c>
      <c r="H57">
        <f t="shared" si="1"/>
        <v>2.65</v>
      </c>
      <c r="I57">
        <f t="shared" si="2"/>
        <v>3.2812500000000002E-4</v>
      </c>
      <c r="K57">
        <f t="shared" si="3"/>
        <v>3.3717775297377749E-4</v>
      </c>
    </row>
    <row r="58" spans="2:11" x14ac:dyDescent="0.2">
      <c r="B58">
        <v>78</v>
      </c>
      <c r="C58">
        <v>0</v>
      </c>
      <c r="D58">
        <v>84</v>
      </c>
      <c r="F58">
        <v>54</v>
      </c>
      <c r="G58">
        <f t="shared" si="0"/>
        <v>2700</v>
      </c>
      <c r="H58">
        <f t="shared" si="1"/>
        <v>2.7</v>
      </c>
      <c r="I58">
        <f t="shared" si="2"/>
        <v>3.2812500000000002E-4</v>
      </c>
      <c r="K58">
        <f t="shared" si="3"/>
        <v>3.3620244899567573E-4</v>
      </c>
    </row>
    <row r="59" spans="2:11" x14ac:dyDescent="0.2">
      <c r="B59">
        <v>79</v>
      </c>
      <c r="C59">
        <v>0</v>
      </c>
      <c r="D59">
        <v>84</v>
      </c>
      <c r="F59">
        <v>55</v>
      </c>
      <c r="G59">
        <f t="shared" si="0"/>
        <v>2750</v>
      </c>
      <c r="H59">
        <f t="shared" si="1"/>
        <v>2.75</v>
      </c>
      <c r="I59">
        <f t="shared" si="2"/>
        <v>3.2812500000000002E-4</v>
      </c>
      <c r="K59">
        <f t="shared" si="3"/>
        <v>3.3523277097794986E-4</v>
      </c>
    </row>
    <row r="60" spans="2:11" x14ac:dyDescent="0.2">
      <c r="B60">
        <v>80</v>
      </c>
      <c r="C60">
        <v>0</v>
      </c>
      <c r="D60">
        <v>84</v>
      </c>
      <c r="F60">
        <v>56</v>
      </c>
      <c r="G60">
        <f t="shared" si="0"/>
        <v>2800</v>
      </c>
      <c r="H60">
        <f t="shared" si="1"/>
        <v>2.8</v>
      </c>
      <c r="I60">
        <f t="shared" si="2"/>
        <v>3.2812500000000002E-4</v>
      </c>
      <c r="K60">
        <f t="shared" si="3"/>
        <v>3.3426867038126637E-4</v>
      </c>
    </row>
    <row r="61" spans="2:11" x14ac:dyDescent="0.2">
      <c r="B61">
        <v>81</v>
      </c>
      <c r="C61">
        <v>0</v>
      </c>
      <c r="D61">
        <v>84</v>
      </c>
      <c r="F61">
        <v>57</v>
      </c>
      <c r="G61">
        <f t="shared" si="0"/>
        <v>2850</v>
      </c>
      <c r="H61">
        <f t="shared" si="1"/>
        <v>2.85</v>
      </c>
      <c r="I61">
        <f t="shared" si="2"/>
        <v>3.2812500000000002E-4</v>
      </c>
      <c r="K61">
        <f t="shared" si="3"/>
        <v>3.3331009922307032E-4</v>
      </c>
    </row>
    <row r="62" spans="2:11" x14ac:dyDescent="0.2">
      <c r="B62">
        <v>82</v>
      </c>
      <c r="C62">
        <v>0</v>
      </c>
      <c r="D62">
        <v>84</v>
      </c>
      <c r="F62">
        <v>58</v>
      </c>
      <c r="G62">
        <f t="shared" si="0"/>
        <v>2900</v>
      </c>
      <c r="H62">
        <f t="shared" si="1"/>
        <v>2.9</v>
      </c>
      <c r="I62">
        <f t="shared" si="2"/>
        <v>3.2812500000000002E-4</v>
      </c>
      <c r="K62">
        <f t="shared" si="3"/>
        <v>3.3235701006962496E-4</v>
      </c>
    </row>
    <row r="63" spans="2:11" x14ac:dyDescent="0.2">
      <c r="B63">
        <v>83</v>
      </c>
      <c r="C63">
        <v>0</v>
      </c>
      <c r="D63">
        <v>84</v>
      </c>
      <c r="F63">
        <v>59</v>
      </c>
      <c r="G63">
        <f t="shared" si="0"/>
        <v>2950</v>
      </c>
      <c r="H63">
        <f t="shared" si="1"/>
        <v>2.95</v>
      </c>
      <c r="I63">
        <f t="shared" si="2"/>
        <v>3.2812500000000002E-4</v>
      </c>
      <c r="K63">
        <f t="shared" si="3"/>
        <v>3.3140935602818709E-4</v>
      </c>
    </row>
    <row r="64" spans="2:11" x14ac:dyDescent="0.2">
      <c r="B64">
        <v>84</v>
      </c>
      <c r="C64">
        <v>0</v>
      </c>
      <c r="D64">
        <v>84</v>
      </c>
      <c r="F64">
        <v>60</v>
      </c>
      <c r="G64">
        <f t="shared" si="0"/>
        <v>3000</v>
      </c>
      <c r="H64">
        <f t="shared" si="1"/>
        <v>3</v>
      </c>
      <c r="I64">
        <f t="shared" si="2"/>
        <v>3.2812500000000002E-4</v>
      </c>
      <c r="K64">
        <f t="shared" si="3"/>
        <v>3.3046709073931676E-4</v>
      </c>
    </row>
    <row r="65" spans="2:11" x14ac:dyDescent="0.2">
      <c r="B65">
        <v>85</v>
      </c>
      <c r="C65">
        <v>0</v>
      </c>
      <c r="D65">
        <v>84</v>
      </c>
      <c r="F65">
        <v>61</v>
      </c>
      <c r="G65">
        <f t="shared" si="0"/>
        <v>3050</v>
      </c>
      <c r="H65">
        <f t="shared" si="1"/>
        <v>3.05</v>
      </c>
      <c r="I65">
        <f t="shared" si="2"/>
        <v>3.2812500000000002E-4</v>
      </c>
      <c r="K65">
        <f t="shared" si="3"/>
        <v>3.2953016836931716E-4</v>
      </c>
    </row>
    <row r="66" spans="2:11" x14ac:dyDescent="0.2">
      <c r="B66">
        <v>86</v>
      </c>
      <c r="C66">
        <v>0</v>
      </c>
      <c r="D66">
        <v>84</v>
      </c>
      <c r="F66">
        <v>62</v>
      </c>
      <c r="G66">
        <f t="shared" si="0"/>
        <v>3100</v>
      </c>
      <c r="H66">
        <f t="shared" si="1"/>
        <v>3.1</v>
      </c>
      <c r="I66">
        <f t="shared" si="2"/>
        <v>3.2812500000000002E-4</v>
      </c>
      <c r="K66">
        <f t="shared" si="3"/>
        <v>3.2859854360280257E-4</v>
      </c>
    </row>
    <row r="67" spans="2:11" x14ac:dyDescent="0.2">
      <c r="B67">
        <v>87</v>
      </c>
      <c r="C67">
        <v>0</v>
      </c>
      <c r="D67">
        <v>84</v>
      </c>
      <c r="F67">
        <v>63</v>
      </c>
      <c r="G67">
        <f t="shared" si="0"/>
        <v>3150</v>
      </c>
      <c r="H67">
        <f t="shared" si="1"/>
        <v>3.15</v>
      </c>
      <c r="I67">
        <f t="shared" si="2"/>
        <v>3.2812500000000002E-4</v>
      </c>
      <c r="K67">
        <f t="shared" si="3"/>
        <v>3.2767217163539279E-4</v>
      </c>
    </row>
    <row r="68" spans="2:11" x14ac:dyDescent="0.2">
      <c r="B68">
        <v>88</v>
      </c>
      <c r="C68">
        <v>0</v>
      </c>
      <c r="D68">
        <v>84</v>
      </c>
      <c r="F68">
        <v>64</v>
      </c>
      <c r="G68">
        <f t="shared" si="0"/>
        <v>3200</v>
      </c>
      <c r="H68">
        <f t="shared" si="1"/>
        <v>3.2</v>
      </c>
      <c r="I68">
        <f t="shared" si="2"/>
        <v>3.2812500000000002E-4</v>
      </c>
      <c r="K68">
        <f t="shared" si="3"/>
        <v>3.2675100816653024E-4</v>
      </c>
    </row>
    <row r="69" spans="2:11" x14ac:dyDescent="0.2">
      <c r="B69">
        <v>89</v>
      </c>
      <c r="C69">
        <v>0</v>
      </c>
      <c r="D69">
        <v>84</v>
      </c>
      <c r="F69">
        <v>65</v>
      </c>
      <c r="G69">
        <f t="shared" si="0"/>
        <v>3250</v>
      </c>
      <c r="H69">
        <f t="shared" si="1"/>
        <v>3.25</v>
      </c>
      <c r="I69">
        <f t="shared" si="2"/>
        <v>3.2812500000000002E-4</v>
      </c>
      <c r="K69">
        <f t="shared" si="3"/>
        <v>3.2583500939241774E-4</v>
      </c>
    </row>
    <row r="70" spans="2:11" x14ac:dyDescent="0.2">
      <c r="B70">
        <v>90</v>
      </c>
      <c r="C70">
        <v>0</v>
      </c>
      <c r="D70">
        <v>84</v>
      </c>
      <c r="F70">
        <v>66</v>
      </c>
      <c r="G70">
        <f t="shared" ref="G70:G88" si="4">F70*50000*0.001</f>
        <v>3300</v>
      </c>
      <c r="H70">
        <f t="shared" ref="H70:H88" si="5">G70/1000</f>
        <v>3.3</v>
      </c>
      <c r="I70">
        <f t="shared" ref="I70:I88" si="6">D70/2/128000</f>
        <v>3.2812500000000002E-4</v>
      </c>
      <c r="K70">
        <f t="shared" ref="K70:K88" si="7">$I$4/($I$4*$M$2*$H70+1)</f>
        <v>3.2492413199907539E-4</v>
      </c>
    </row>
    <row r="71" spans="2:11" x14ac:dyDescent="0.2">
      <c r="B71">
        <v>91</v>
      </c>
      <c r="C71">
        <v>0</v>
      </c>
      <c r="D71">
        <v>84</v>
      </c>
      <c r="F71">
        <v>67</v>
      </c>
      <c r="G71">
        <f t="shared" si="4"/>
        <v>3350</v>
      </c>
      <c r="H71">
        <f t="shared" si="5"/>
        <v>3.35</v>
      </c>
      <c r="I71">
        <f t="shared" si="6"/>
        <v>3.2812500000000002E-4</v>
      </c>
      <c r="K71">
        <f t="shared" si="7"/>
        <v>3.2401833315551292E-4</v>
      </c>
    </row>
    <row r="72" spans="2:11" x14ac:dyDescent="0.2">
      <c r="B72">
        <v>92</v>
      </c>
      <c r="C72">
        <v>0</v>
      </c>
      <c r="D72">
        <v>84</v>
      </c>
      <c r="F72">
        <v>68</v>
      </c>
      <c r="G72">
        <f t="shared" si="4"/>
        <v>3400</v>
      </c>
      <c r="H72">
        <f t="shared" si="5"/>
        <v>3.4</v>
      </c>
      <c r="I72">
        <f t="shared" si="6"/>
        <v>3.2812500000000002E-4</v>
      </c>
      <c r="K72">
        <f t="shared" si="7"/>
        <v>3.2311757050701624E-4</v>
      </c>
    </row>
    <row r="73" spans="2:11" x14ac:dyDescent="0.2">
      <c r="B73">
        <v>93</v>
      </c>
      <c r="C73">
        <v>0</v>
      </c>
      <c r="D73">
        <v>84</v>
      </c>
      <c r="F73">
        <v>69</v>
      </c>
      <c r="G73">
        <f t="shared" si="4"/>
        <v>3450</v>
      </c>
      <c r="H73">
        <f t="shared" si="5"/>
        <v>3.45</v>
      </c>
      <c r="I73">
        <f t="shared" si="6"/>
        <v>3.2812500000000002E-4</v>
      </c>
      <c r="K73">
        <f t="shared" si="7"/>
        <v>3.2222180216854559E-4</v>
      </c>
    </row>
    <row r="74" spans="2:11" x14ac:dyDescent="0.2">
      <c r="B74">
        <v>94</v>
      </c>
      <c r="C74">
        <v>0</v>
      </c>
      <c r="D74">
        <v>84</v>
      </c>
      <c r="F74">
        <v>70</v>
      </c>
      <c r="G74">
        <f t="shared" si="4"/>
        <v>3500</v>
      </c>
      <c r="H74">
        <f t="shared" si="5"/>
        <v>3.5</v>
      </c>
      <c r="I74">
        <f t="shared" si="6"/>
        <v>3.2812500000000002E-4</v>
      </c>
      <c r="K74">
        <f t="shared" si="7"/>
        <v>3.2133098671824356E-4</v>
      </c>
    </row>
    <row r="75" spans="2:11" x14ac:dyDescent="0.2">
      <c r="B75">
        <v>95</v>
      </c>
      <c r="C75">
        <v>0</v>
      </c>
      <c r="D75">
        <v>84</v>
      </c>
      <c r="F75">
        <v>71</v>
      </c>
      <c r="G75">
        <f t="shared" si="4"/>
        <v>3550</v>
      </c>
      <c r="H75">
        <f t="shared" si="5"/>
        <v>3.55</v>
      </c>
      <c r="I75">
        <f t="shared" si="6"/>
        <v>3.2812500000000002E-4</v>
      </c>
      <c r="K75">
        <f t="shared" si="7"/>
        <v>3.2044508319104963E-4</v>
      </c>
    </row>
    <row r="76" spans="2:11" x14ac:dyDescent="0.2">
      <c r="B76">
        <v>96</v>
      </c>
      <c r="C76">
        <v>0</v>
      </c>
      <c r="D76">
        <v>84</v>
      </c>
      <c r="F76">
        <v>72</v>
      </c>
      <c r="G76">
        <f t="shared" si="4"/>
        <v>3600</v>
      </c>
      <c r="H76">
        <f t="shared" si="5"/>
        <v>3.6</v>
      </c>
      <c r="I76">
        <f t="shared" si="6"/>
        <v>3.2812500000000002E-4</v>
      </c>
      <c r="K76">
        <f t="shared" si="7"/>
        <v>3.1956405107242086E-4</v>
      </c>
    </row>
    <row r="77" spans="2:11" x14ac:dyDescent="0.2">
      <c r="B77">
        <v>97</v>
      </c>
      <c r="C77">
        <v>0</v>
      </c>
      <c r="D77">
        <v>84</v>
      </c>
      <c r="F77">
        <v>73</v>
      </c>
      <c r="G77">
        <f t="shared" si="4"/>
        <v>3650</v>
      </c>
      <c r="H77">
        <f t="shared" si="5"/>
        <v>3.65</v>
      </c>
      <c r="I77">
        <f t="shared" si="6"/>
        <v>3.2812500000000002E-4</v>
      </c>
      <c r="K77">
        <f t="shared" si="7"/>
        <v>3.1868785029215559E-4</v>
      </c>
    </row>
    <row r="78" spans="2:11" x14ac:dyDescent="0.2">
      <c r="B78">
        <v>98</v>
      </c>
      <c r="C78">
        <v>0</v>
      </c>
      <c r="D78">
        <v>82</v>
      </c>
      <c r="F78">
        <v>74</v>
      </c>
      <c r="G78">
        <f t="shared" si="4"/>
        <v>3700</v>
      </c>
      <c r="H78">
        <f t="shared" si="5"/>
        <v>3.7</v>
      </c>
      <c r="I78">
        <f t="shared" si="6"/>
        <v>3.2031250000000001E-4</v>
      </c>
      <c r="K78">
        <f t="shared" si="7"/>
        <v>3.1781644121831867E-4</v>
      </c>
    </row>
    <row r="79" spans="2:11" x14ac:dyDescent="0.2">
      <c r="B79">
        <v>99</v>
      </c>
      <c r="C79">
        <v>0</v>
      </c>
      <c r="D79">
        <v>82</v>
      </c>
      <c r="F79">
        <v>75</v>
      </c>
      <c r="G79">
        <f t="shared" si="4"/>
        <v>3750</v>
      </c>
      <c r="H79">
        <f t="shared" si="5"/>
        <v>3.75</v>
      </c>
      <c r="I79">
        <f t="shared" si="6"/>
        <v>3.2031250000000001E-4</v>
      </c>
      <c r="K79">
        <f t="shared" si="7"/>
        <v>3.1694978465126542E-4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FA30F-E103-4649-88D7-4233D6C1B8D8}">
  <dimension ref="B2:N36"/>
  <sheetViews>
    <sheetView tabSelected="1" workbookViewId="0">
      <selection activeCell="H21" sqref="H21"/>
    </sheetView>
  </sheetViews>
  <sheetFormatPr baseColWidth="10" defaultRowHeight="16" x14ac:dyDescent="0.2"/>
  <cols>
    <col min="3" max="4" width="12.1640625" bestFit="1" customWidth="1"/>
    <col min="6" max="6" width="12.1640625" bestFit="1" customWidth="1"/>
    <col min="10" max="12" width="12.1640625" bestFit="1" customWidth="1"/>
    <col min="14" max="14" width="12.1640625" bestFit="1" customWidth="1"/>
  </cols>
  <sheetData>
    <row r="2" spans="2:14" x14ac:dyDescent="0.2">
      <c r="B2" t="s">
        <v>9</v>
      </c>
      <c r="C2" t="s">
        <v>10</v>
      </c>
      <c r="D2" t="s">
        <v>7</v>
      </c>
      <c r="F2" t="s">
        <v>11</v>
      </c>
      <c r="J2" t="s">
        <v>16</v>
      </c>
      <c r="K2" t="s">
        <v>18</v>
      </c>
      <c r="L2" t="s">
        <v>21</v>
      </c>
      <c r="N2" t="s">
        <v>22</v>
      </c>
    </row>
    <row r="3" spans="2:14" x14ac:dyDescent="0.2">
      <c r="B3">
        <v>600</v>
      </c>
      <c r="C3">
        <v>172.072</v>
      </c>
      <c r="D3">
        <f>C3/(0.00000001)</f>
        <v>17207200000</v>
      </c>
      <c r="F3">
        <f>(3.405)^3/2</f>
        <v>19.738827562499996</v>
      </c>
      <c r="G3" t="s">
        <v>12</v>
      </c>
      <c r="I3">
        <v>600</v>
      </c>
      <c r="J3">
        <f>(0.000000000791)*EXP(-0.565/I3/(0.000086173))</f>
        <v>1.4202573339354957E-14</v>
      </c>
      <c r="K3">
        <f>(0.000000000149)*EXP(-0.63/I3/(0.000086173))</f>
        <v>7.6102469196130349E-16</v>
      </c>
      <c r="L3">
        <f>J3+K3</f>
        <v>1.4963598031316259E-14</v>
      </c>
      <c r="N3">
        <f>L3/(0.000000001)</f>
        <v>1.4963598031316258E-5</v>
      </c>
    </row>
    <row r="4" spans="2:14" x14ac:dyDescent="0.2">
      <c r="B4">
        <v>800</v>
      </c>
      <c r="C4">
        <v>1057.1389999999999</v>
      </c>
      <c r="D4">
        <f t="shared" ref="D4:D5" si="0">C4/(0.00000001)</f>
        <v>105713899999.99998</v>
      </c>
      <c r="F4">
        <f>F3*1E-29</f>
        <v>1.9738827562499996E-28</v>
      </c>
      <c r="G4" t="s">
        <v>13</v>
      </c>
      <c r="I4">
        <v>800</v>
      </c>
      <c r="J4">
        <f t="shared" ref="J4:J5" si="1">(0.000000000791)*EXP(-0.565/I4/(0.000086173))</f>
        <v>2.1818224256818215E-13</v>
      </c>
      <c r="K4">
        <f t="shared" ref="K4:K5" si="2">(0.000000000149)*EXP(-0.63/I4/(0.000086173))</f>
        <v>1.6008315244847982E-14</v>
      </c>
      <c r="L4">
        <f t="shared" ref="L4:L5" si="3">J4+K4</f>
        <v>2.3419055781303012E-13</v>
      </c>
      <c r="N4">
        <f t="shared" ref="N4:N5" si="4">L4/(0.000000001)</f>
        <v>2.3419055781303009E-4</v>
      </c>
    </row>
    <row r="5" spans="2:14" x14ac:dyDescent="0.2">
      <c r="B5">
        <v>1000</v>
      </c>
      <c r="C5">
        <v>3380.337</v>
      </c>
      <c r="D5">
        <f>C5/(0.00000001)</f>
        <v>338033700000</v>
      </c>
      <c r="F5">
        <f>F3/1000</f>
        <v>1.9738827562499995E-2</v>
      </c>
      <c r="G5" t="s">
        <v>29</v>
      </c>
      <c r="I5">
        <v>1000</v>
      </c>
      <c r="J5">
        <f t="shared" si="1"/>
        <v>1.1238046318454361E-12</v>
      </c>
      <c r="K5">
        <f t="shared" si="2"/>
        <v>9.9566618124623225E-14</v>
      </c>
      <c r="L5">
        <f t="shared" si="3"/>
        <v>1.2233712499700593E-12</v>
      </c>
      <c r="N5">
        <f>L5/(0.000000001)</f>
        <v>1.2233712499700592E-3</v>
      </c>
    </row>
    <row r="8" spans="2:14" x14ac:dyDescent="0.2">
      <c r="B8" t="s">
        <v>14</v>
      </c>
      <c r="C8" t="s">
        <v>15</v>
      </c>
      <c r="G8" t="s">
        <v>30</v>
      </c>
    </row>
    <row r="9" spans="2:14" x14ac:dyDescent="0.2">
      <c r="D9" t="s">
        <v>17</v>
      </c>
      <c r="E9" t="s">
        <v>20</v>
      </c>
    </row>
    <row r="10" spans="2:14" x14ac:dyDescent="0.2">
      <c r="B10">
        <v>600</v>
      </c>
      <c r="C10" s="1">
        <f>4*3.14*L3*$D$10/$F$4</f>
        <v>5827143881.5240088</v>
      </c>
      <c r="D10" s="1">
        <f>(0.00000000034)*E10</f>
        <v>6.1199999999999999E-6</v>
      </c>
      <c r="E10" s="2">
        <v>18000</v>
      </c>
    </row>
    <row r="11" spans="2:14" x14ac:dyDescent="0.2">
      <c r="B11">
        <v>800</v>
      </c>
      <c r="C11" s="1">
        <f t="shared" ref="C11:C12" si="5">4*3.14*L4*$D$10/$F$4</f>
        <v>91198792777.972794</v>
      </c>
    </row>
    <row r="12" spans="2:14" x14ac:dyDescent="0.2">
      <c r="B12">
        <v>1000</v>
      </c>
      <c r="C12" s="1">
        <f t="shared" si="5"/>
        <v>476406829371.92853</v>
      </c>
    </row>
    <row r="14" spans="2:14" x14ac:dyDescent="0.2">
      <c r="D14" t="s">
        <v>19</v>
      </c>
      <c r="G14" t="s">
        <v>31</v>
      </c>
      <c r="I14" t="s">
        <v>32</v>
      </c>
    </row>
    <row r="15" spans="2:14" x14ac:dyDescent="0.2">
      <c r="B15">
        <v>600</v>
      </c>
      <c r="C15" s="1">
        <f>4*3.14*L3*$D$15/$F$4</f>
        <v>971190.64692066808</v>
      </c>
      <c r="D15" s="1">
        <f>3*(0.00000000034)</f>
        <v>1.02E-9</v>
      </c>
      <c r="G15" t="s">
        <v>26</v>
      </c>
      <c r="H15">
        <v>0.34</v>
      </c>
    </row>
    <row r="16" spans="2:14" x14ac:dyDescent="0.2">
      <c r="B16">
        <v>800</v>
      </c>
      <c r="C16" s="1">
        <f t="shared" ref="C16:C17" si="6">4*3.14*L4*$D$15/$F$4</f>
        <v>15199798.7963288</v>
      </c>
      <c r="G16" t="s">
        <v>11</v>
      </c>
      <c r="H16">
        <f>(H15^3)/2</f>
        <v>1.9652000000000006E-2</v>
      </c>
    </row>
    <row r="17" spans="2:9" x14ac:dyDescent="0.2">
      <c r="B17">
        <v>1000</v>
      </c>
      <c r="C17" s="1">
        <f>4*3.14*L5*$D$15/$F$4</f>
        <v>79401138.228654757</v>
      </c>
      <c r="G17" t="s">
        <v>17</v>
      </c>
      <c r="H17">
        <f>H15*3</f>
        <v>1.02</v>
      </c>
    </row>
    <row r="18" spans="2:9" x14ac:dyDescent="0.2">
      <c r="G18" t="s">
        <v>6</v>
      </c>
      <c r="H18">
        <f>4*3.14*(N5)/H16</f>
        <v>0.7818818898648453</v>
      </c>
      <c r="I18" t="s">
        <v>24</v>
      </c>
    </row>
    <row r="19" spans="2:9" x14ac:dyDescent="0.2">
      <c r="C19">
        <f>C15*(0.000000001)</f>
        <v>9.7119064692066811E-4</v>
      </c>
    </row>
    <row r="20" spans="2:9" x14ac:dyDescent="0.2">
      <c r="C20">
        <f t="shared" ref="C20:C21" si="7">C16*(0.000000001)</f>
        <v>1.51997987963288E-2</v>
      </c>
    </row>
    <row r="21" spans="2:9" x14ac:dyDescent="0.2">
      <c r="C21">
        <f t="shared" si="7"/>
        <v>7.9401138228654758E-2</v>
      </c>
    </row>
    <row r="24" spans="2:9" x14ac:dyDescent="0.2">
      <c r="C24" t="s">
        <v>23</v>
      </c>
    </row>
    <row r="26" spans="2:9" x14ac:dyDescent="0.2">
      <c r="C26" t="s">
        <v>6</v>
      </c>
      <c r="D26">
        <v>18110</v>
      </c>
      <c r="E26" t="s">
        <v>24</v>
      </c>
    </row>
    <row r="28" spans="2:9" x14ac:dyDescent="0.2">
      <c r="C28" t="s">
        <v>16</v>
      </c>
      <c r="D28">
        <v>35.799999999999997</v>
      </c>
      <c r="E28" t="s">
        <v>22</v>
      </c>
    </row>
    <row r="29" spans="2:9" x14ac:dyDescent="0.2">
      <c r="C29" t="s">
        <v>18</v>
      </c>
      <c r="D29">
        <v>2.2999999999999998</v>
      </c>
      <c r="E29" t="s">
        <v>22</v>
      </c>
    </row>
    <row r="31" spans="2:9" x14ac:dyDescent="0.2">
      <c r="B31" t="s">
        <v>25</v>
      </c>
      <c r="C31" t="s">
        <v>26</v>
      </c>
      <c r="D31">
        <v>0.32</v>
      </c>
      <c r="E31" t="s">
        <v>27</v>
      </c>
    </row>
    <row r="32" spans="2:9" x14ac:dyDescent="0.2">
      <c r="C32" t="s">
        <v>11</v>
      </c>
      <c r="D32">
        <f>(D31^3)/2</f>
        <v>1.6384000000000003E-2</v>
      </c>
      <c r="E32" t="s">
        <v>28</v>
      </c>
    </row>
    <row r="34" spans="2:5" x14ac:dyDescent="0.2">
      <c r="B34" t="s">
        <v>25</v>
      </c>
      <c r="C34" t="s">
        <v>17</v>
      </c>
      <c r="D34">
        <f>2.8*D31</f>
        <v>0.89599999999999991</v>
      </c>
    </row>
    <row r="36" spans="2:5" x14ac:dyDescent="0.2">
      <c r="C36" t="s">
        <v>6</v>
      </c>
      <c r="D36">
        <f>4*3.14*(D28+D29)/D32</f>
        <v>29207.519531249993</v>
      </c>
      <c r="E36" t="s">
        <v>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800 K</vt:lpstr>
      <vt:lpstr>1000 K</vt:lpstr>
      <vt:lpstr>600 K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Beeler</dc:creator>
  <cp:lastModifiedBy>Ben Beeler</cp:lastModifiedBy>
  <dcterms:created xsi:type="dcterms:W3CDTF">2020-06-26T13:10:11Z</dcterms:created>
  <dcterms:modified xsi:type="dcterms:W3CDTF">2020-06-30T18:12:44Z</dcterms:modified>
</cp:coreProperties>
</file>