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234680AD-42DE-C64D-85BA-1A842D0B6266}" xr6:coauthVersionLast="36" xr6:coauthVersionMax="36" xr10:uidLastSave="{00000000-0000-0000-0000-000000000000}"/>
  <bookViews>
    <workbookView xWindow="17320" yWindow="4080" windowWidth="32520" windowHeight="20540" activeTab="11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7" l="1"/>
  <c r="N44" i="7"/>
  <c r="M44" i="7"/>
  <c r="M45" i="7"/>
  <c r="R92" i="2" l="1"/>
  <c r="AC126" i="5" l="1"/>
  <c r="AD126" i="5"/>
  <c r="AC127" i="5"/>
  <c r="AD127" i="5"/>
  <c r="AC128" i="5"/>
  <c r="AD128" i="5"/>
  <c r="AC129" i="5"/>
  <c r="AD129" i="5"/>
  <c r="AC130" i="5"/>
  <c r="AD130" i="5"/>
  <c r="AC131" i="5"/>
  <c r="AD131" i="5"/>
  <c r="AC132" i="5"/>
  <c r="AD132" i="5"/>
  <c r="AC133" i="5"/>
  <c r="AD133" i="5"/>
  <c r="AC134" i="5"/>
  <c r="AD134" i="5"/>
  <c r="AC135" i="5"/>
  <c r="AD135" i="5"/>
  <c r="AB127" i="5"/>
  <c r="AB128" i="5"/>
  <c r="AB129" i="5"/>
  <c r="AB130" i="5"/>
  <c r="AB131" i="5"/>
  <c r="AB132" i="5"/>
  <c r="AB133" i="5"/>
  <c r="AB134" i="5"/>
  <c r="AB135" i="5"/>
  <c r="AB126" i="5"/>
  <c r="M214" i="5"/>
  <c r="M193" i="5"/>
  <c r="M194" i="5"/>
  <c r="M195" i="5"/>
  <c r="M196" i="5"/>
  <c r="M197" i="5"/>
  <c r="M198" i="5"/>
  <c r="M199" i="5"/>
  <c r="M200" i="5"/>
  <c r="M202" i="5"/>
  <c r="U233" i="5"/>
  <c r="R233" i="5"/>
  <c r="R232" i="5"/>
  <c r="G178" i="5"/>
  <c r="S177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182" i="5"/>
  <c r="U177" i="5"/>
  <c r="V146" i="5"/>
  <c r="W146" i="5" s="1"/>
  <c r="AA177" i="5"/>
  <c r="D178" i="5"/>
  <c r="V155" i="5"/>
  <c r="Q148" i="5"/>
  <c r="Q149" i="5"/>
  <c r="Q150" i="5"/>
  <c r="Q151" i="5"/>
  <c r="Q152" i="5"/>
  <c r="Q153" i="5"/>
  <c r="Q154" i="5"/>
  <c r="Q155" i="5"/>
  <c r="Q147" i="5"/>
  <c r="Q146" i="5"/>
  <c r="P146" i="5"/>
  <c r="M178" i="5"/>
  <c r="G141" i="5"/>
  <c r="M141" i="5"/>
  <c r="M177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184" i="5"/>
  <c r="A183" i="5"/>
  <c r="B183" i="5" s="1"/>
  <c r="L214" i="5"/>
  <c r="F214" i="5"/>
  <c r="D214" i="5"/>
  <c r="M187" i="5" s="1"/>
  <c r="M185" i="5" l="1"/>
  <c r="G204" i="5"/>
  <c r="G203" i="5"/>
  <c r="G188" i="5"/>
  <c r="M186" i="5"/>
  <c r="G187" i="5"/>
  <c r="G202" i="5"/>
  <c r="G201" i="5"/>
  <c r="M183" i="5"/>
  <c r="N183" i="5" s="1"/>
  <c r="G198" i="5"/>
  <c r="G183" i="5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M211" i="5"/>
  <c r="M210" i="5"/>
  <c r="M209" i="5"/>
  <c r="G210" i="5"/>
  <c r="M192" i="5"/>
  <c r="G209" i="5"/>
  <c r="M191" i="5"/>
  <c r="M190" i="5"/>
  <c r="G186" i="5"/>
  <c r="M184" i="5"/>
  <c r="G185" i="5"/>
  <c r="G200" i="5"/>
  <c r="G184" i="5"/>
  <c r="G199" i="5"/>
  <c r="G197" i="5"/>
  <c r="G196" i="5"/>
  <c r="G211" i="5"/>
  <c r="M208" i="5"/>
  <c r="G193" i="5"/>
  <c r="G192" i="5"/>
  <c r="G207" i="5"/>
  <c r="M189" i="5"/>
  <c r="M188" i="5"/>
  <c r="M212" i="5"/>
  <c r="G212" i="5"/>
  <c r="G195" i="5"/>
  <c r="G194" i="5"/>
  <c r="M207" i="5"/>
  <c r="G208" i="5"/>
  <c r="M206" i="5"/>
  <c r="G191" i="5"/>
  <c r="M205" i="5"/>
  <c r="G206" i="5"/>
  <c r="G190" i="5"/>
  <c r="M204" i="5"/>
  <c r="G205" i="5"/>
  <c r="G189" i="5"/>
  <c r="M203" i="5"/>
  <c r="AB146" i="5"/>
  <c r="V154" i="5"/>
  <c r="V152" i="5"/>
  <c r="V150" i="5"/>
  <c r="V149" i="5"/>
  <c r="V177" i="5" s="1"/>
  <c r="V178" i="5" s="1"/>
  <c r="V147" i="5"/>
  <c r="V151" i="5"/>
  <c r="V148" i="5"/>
  <c r="V153" i="5"/>
  <c r="G177" i="5"/>
  <c r="L177" i="5"/>
  <c r="M175" i="5"/>
  <c r="M147" i="5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46" i="5"/>
  <c r="N146" i="5" s="1"/>
  <c r="G150" i="5"/>
  <c r="G151" i="5"/>
  <c r="G152" i="5"/>
  <c r="G153" i="5"/>
  <c r="G154" i="5"/>
  <c r="G155" i="5"/>
  <c r="G156" i="5"/>
  <c r="G157" i="5"/>
  <c r="G158" i="5"/>
  <c r="G159" i="5"/>
  <c r="G160" i="5"/>
  <c r="G164" i="5"/>
  <c r="G165" i="5"/>
  <c r="G166" i="5"/>
  <c r="G167" i="5"/>
  <c r="G168" i="5"/>
  <c r="G169" i="5"/>
  <c r="G170" i="5"/>
  <c r="G171" i="5"/>
  <c r="G172" i="5"/>
  <c r="G173" i="5"/>
  <c r="G174" i="5"/>
  <c r="G146" i="5"/>
  <c r="H146" i="5" s="1"/>
  <c r="F177" i="5"/>
  <c r="D177" i="5"/>
  <c r="G175" i="5" s="1"/>
  <c r="A146" i="5"/>
  <c r="B146" i="5" s="1"/>
  <c r="B162" i="5" s="1"/>
  <c r="H194" i="5" l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G214" i="5"/>
  <c r="N184" i="5"/>
  <c r="N185" i="5" s="1"/>
  <c r="N186" i="5" s="1"/>
  <c r="N187" i="5" s="1"/>
  <c r="N188" i="5" s="1"/>
  <c r="N189" i="5" s="1"/>
  <c r="N190" i="5" s="1"/>
  <c r="N191" i="5" s="1"/>
  <c r="N19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AC146" i="5"/>
  <c r="AB177" i="5"/>
  <c r="G149" i="5"/>
  <c r="G148" i="5"/>
  <c r="B168" i="5"/>
  <c r="B152" i="5"/>
  <c r="B151" i="5"/>
  <c r="B166" i="5"/>
  <c r="B165" i="5"/>
  <c r="B149" i="5"/>
  <c r="B164" i="5"/>
  <c r="B148" i="5"/>
  <c r="G163" i="5"/>
  <c r="G147" i="5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B161" i="5"/>
  <c r="B160" i="5"/>
  <c r="B175" i="5"/>
  <c r="B174" i="5"/>
  <c r="B156" i="5"/>
  <c r="B155" i="5"/>
  <c r="B169" i="5"/>
  <c r="B167" i="5"/>
  <c r="B150" i="5"/>
  <c r="B163" i="5"/>
  <c r="G162" i="5"/>
  <c r="B147" i="5"/>
  <c r="B159" i="5"/>
  <c r="B158" i="5"/>
  <c r="B173" i="5"/>
  <c r="B157" i="5"/>
  <c r="B172" i="5"/>
  <c r="B171" i="5"/>
  <c r="B170" i="5"/>
  <c r="B154" i="5"/>
  <c r="B153" i="5"/>
  <c r="G161" i="5"/>
  <c r="AE74" i="7" l="1"/>
  <c r="AE75" i="7"/>
  <c r="AE76" i="7"/>
  <c r="AE77" i="7"/>
  <c r="AE78" i="7"/>
  <c r="AE79" i="7"/>
  <c r="AE80" i="7"/>
  <c r="AE81" i="7"/>
  <c r="AE82" i="7"/>
  <c r="AE83" i="7"/>
  <c r="AE73" i="7"/>
  <c r="AF81" i="7"/>
  <c r="AF82" i="7"/>
  <c r="AF83" i="7"/>
  <c r="AF80" i="7"/>
  <c r="Q142" i="6"/>
  <c r="Q141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00" i="6"/>
  <c r="J142" i="6"/>
  <c r="J141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00" i="6"/>
  <c r="AA101" i="7"/>
  <c r="AA102" i="7"/>
  <c r="AA103" i="7"/>
  <c r="AA104" i="7"/>
  <c r="AA105" i="7"/>
  <c r="AA106" i="7"/>
  <c r="AA107" i="7"/>
  <c r="AA108" i="7"/>
  <c r="AA109" i="7"/>
  <c r="AA110" i="7"/>
  <c r="AA100" i="7"/>
  <c r="Z101" i="7"/>
  <c r="Z102" i="7"/>
  <c r="Z103" i="7"/>
  <c r="Z104" i="7"/>
  <c r="Z105" i="7"/>
  <c r="Z106" i="7"/>
  <c r="Z107" i="7"/>
  <c r="Z108" i="7"/>
  <c r="Z109" i="7"/>
  <c r="Z110" i="7"/>
  <c r="Z100" i="7"/>
  <c r="M140" i="10"/>
  <c r="D140" i="8"/>
  <c r="D140" i="5"/>
  <c r="D140" i="12"/>
  <c r="D141" i="4"/>
  <c r="D140" i="11"/>
  <c r="D141" i="3"/>
  <c r="D140" i="10"/>
  <c r="D141" i="2"/>
  <c r="N113" i="2" s="1"/>
  <c r="D141" i="1"/>
  <c r="N113" i="1" s="1"/>
  <c r="D140" i="9"/>
  <c r="D141" i="6"/>
  <c r="N116" i="6" s="1"/>
  <c r="M98" i="8"/>
  <c r="G98" i="8"/>
  <c r="N101" i="2"/>
  <c r="N102" i="2"/>
  <c r="N103" i="2"/>
  <c r="N104" i="2"/>
  <c r="N105" i="2"/>
  <c r="N106" i="2"/>
  <c r="N107" i="2"/>
  <c r="N108" i="2"/>
  <c r="N109" i="2"/>
  <c r="N110" i="2"/>
  <c r="N111" i="2"/>
  <c r="N112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30" i="2"/>
  <c r="N131" i="2"/>
  <c r="N132" i="2"/>
  <c r="N133" i="2"/>
  <c r="N134" i="2"/>
  <c r="N135" i="2"/>
  <c r="N136" i="2"/>
  <c r="N137" i="2"/>
  <c r="N138" i="2"/>
  <c r="N139" i="2"/>
  <c r="N100" i="2"/>
  <c r="G101" i="2"/>
  <c r="G102" i="2"/>
  <c r="G103" i="2"/>
  <c r="G104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00" i="2"/>
  <c r="N101" i="1"/>
  <c r="N102" i="1"/>
  <c r="N103" i="1"/>
  <c r="N104" i="1"/>
  <c r="N105" i="1"/>
  <c r="N106" i="1"/>
  <c r="N107" i="1"/>
  <c r="N108" i="1"/>
  <c r="N109" i="1"/>
  <c r="N110" i="1"/>
  <c r="N111" i="1"/>
  <c r="N112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4" i="1"/>
  <c r="N138" i="1"/>
  <c r="N139" i="1"/>
  <c r="N100" i="1"/>
  <c r="G100" i="1"/>
  <c r="G101" i="1"/>
  <c r="G102" i="1"/>
  <c r="G103" i="1"/>
  <c r="G104" i="1"/>
  <c r="G108" i="1"/>
  <c r="G109" i="1"/>
  <c r="G110" i="1"/>
  <c r="G111" i="1"/>
  <c r="G112" i="1"/>
  <c r="G116" i="1"/>
  <c r="G117" i="1"/>
  <c r="G118" i="1"/>
  <c r="G119" i="1"/>
  <c r="G120" i="1"/>
  <c r="G124" i="1"/>
  <c r="G125" i="1"/>
  <c r="G126" i="1"/>
  <c r="G127" i="1"/>
  <c r="G128" i="1"/>
  <c r="G129" i="1"/>
  <c r="G130" i="1"/>
  <c r="G131" i="1"/>
  <c r="G135" i="1"/>
  <c r="G136" i="1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3" i="6"/>
  <c r="N134" i="6"/>
  <c r="N135" i="6"/>
  <c r="N136" i="6"/>
  <c r="N137" i="6"/>
  <c r="N138" i="6"/>
  <c r="N139" i="6"/>
  <c r="N100" i="6"/>
  <c r="G101" i="6"/>
  <c r="G102" i="6"/>
  <c r="G103" i="6"/>
  <c r="G104" i="6"/>
  <c r="G105" i="6"/>
  <c r="G106" i="6"/>
  <c r="G107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00" i="6"/>
  <c r="G137" i="2" l="1"/>
  <c r="G121" i="2"/>
  <c r="G105" i="2"/>
  <c r="N129" i="2"/>
  <c r="G134" i="1"/>
  <c r="G115" i="1"/>
  <c r="N137" i="1"/>
  <c r="N118" i="1"/>
  <c r="G133" i="1"/>
  <c r="G114" i="1"/>
  <c r="N136" i="1"/>
  <c r="N117" i="1"/>
  <c r="N114" i="1"/>
  <c r="G132" i="1"/>
  <c r="G113" i="1"/>
  <c r="N135" i="1"/>
  <c r="G139" i="1"/>
  <c r="G123" i="1"/>
  <c r="G107" i="1"/>
  <c r="N132" i="1"/>
  <c r="N116" i="1"/>
  <c r="G138" i="1"/>
  <c r="G122" i="1"/>
  <c r="G106" i="1"/>
  <c r="N131" i="1"/>
  <c r="N115" i="1"/>
  <c r="G137" i="1"/>
  <c r="G121" i="1"/>
  <c r="G105" i="1"/>
  <c r="N130" i="1"/>
  <c r="G108" i="6"/>
  <c r="N132" i="6"/>
  <c r="G141" i="6"/>
  <c r="G142" i="6" s="1"/>
  <c r="G137" i="11"/>
  <c r="AG73" i="7" l="1"/>
  <c r="B141" i="8"/>
  <c r="L140" i="8"/>
  <c r="F140" i="8"/>
  <c r="G136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G136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G136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G136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M99" i="12"/>
  <c r="M100" i="12"/>
  <c r="M101" i="12"/>
  <c r="B141" i="12"/>
  <c r="L140" i="12"/>
  <c r="F140" i="12"/>
  <c r="M132" i="12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M107" i="8"/>
  <c r="M112" i="8"/>
  <c r="G106" i="8"/>
  <c r="M111" i="8"/>
  <c r="M127" i="8"/>
  <c r="G114" i="8"/>
  <c r="M121" i="8"/>
  <c r="M114" i="8"/>
  <c r="M133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M140" i="8" l="1"/>
  <c r="G140" i="8"/>
  <c r="N98" i="12"/>
  <c r="N99" i="12" s="1"/>
  <c r="N100" i="12" s="1"/>
  <c r="N101" i="12" s="1"/>
  <c r="M140" i="12"/>
  <c r="M141" i="12" s="1"/>
  <c r="H98" i="11"/>
  <c r="H99" i="11" s="1"/>
  <c r="G140" i="11"/>
  <c r="G141" i="11" s="1"/>
  <c r="H99" i="8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N99" i="8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0" i="9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99" i="9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1" i="10"/>
  <c r="M141" i="8"/>
  <c r="G141" i="8"/>
  <c r="M140" i="11"/>
  <c r="M141" i="11" s="1"/>
  <c r="N99" i="10"/>
  <c r="N100" i="10" s="1"/>
  <c r="N101" i="10" s="1"/>
  <c r="N102" i="10" s="1"/>
  <c r="N103" i="10" s="1"/>
  <c r="N104" i="10" s="1"/>
  <c r="N105" i="10" s="1"/>
  <c r="N106" i="10" s="1"/>
  <c r="N107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B142" i="6" l="1"/>
  <c r="M141" i="6"/>
  <c r="F141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H100" i="6"/>
  <c r="B100" i="6"/>
  <c r="A100" i="6"/>
  <c r="B142" i="1"/>
  <c r="M141" i="1"/>
  <c r="F141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N141" i="2"/>
  <c r="G141" i="2"/>
  <c r="M140" i="5"/>
  <c r="G141" i="4"/>
  <c r="M141" i="4"/>
  <c r="N141" i="3"/>
  <c r="G141" i="3"/>
  <c r="AG74" i="7"/>
  <c r="AF74" i="7"/>
  <c r="AH74" i="7" s="1"/>
  <c r="AG75" i="7"/>
  <c r="AF75" i="7"/>
  <c r="AH75" i="7" s="1"/>
  <c r="AG76" i="7"/>
  <c r="AF76" i="7"/>
  <c r="AH76" i="7" s="1"/>
  <c r="AF77" i="7"/>
  <c r="AG78" i="7"/>
  <c r="AF78" i="7"/>
  <c r="AH78" i="7" s="1"/>
  <c r="AF79" i="7"/>
  <c r="AG80" i="7"/>
  <c r="AH80" i="7"/>
  <c r="AH81" i="7"/>
  <c r="AG82" i="7"/>
  <c r="AH82" i="7"/>
  <c r="AF73" i="7"/>
  <c r="AH73" i="7" s="1"/>
  <c r="AI73" i="7" s="1"/>
  <c r="P50" i="7"/>
  <c r="AA83" i="7"/>
  <c r="AA82" i="7"/>
  <c r="AA81" i="7"/>
  <c r="AA80" i="7"/>
  <c r="AA79" i="7"/>
  <c r="AA78" i="7"/>
  <c r="AA77" i="7"/>
  <c r="AA76" i="7"/>
  <c r="AA75" i="7"/>
  <c r="AA74" i="7"/>
  <c r="AA73" i="7"/>
  <c r="M141" i="3"/>
  <c r="AH77" i="7" l="1"/>
  <c r="AI76" i="7"/>
  <c r="AI78" i="7"/>
  <c r="AI75" i="7"/>
  <c r="AI80" i="7"/>
  <c r="AI82" i="7"/>
  <c r="AI74" i="7"/>
  <c r="AH83" i="7"/>
  <c r="AH79" i="7"/>
  <c r="H101" i="6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2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G83" i="7"/>
  <c r="AI83" i="7" l="1"/>
  <c r="AI79" i="7"/>
  <c r="B142" i="2"/>
  <c r="M141" i="2"/>
  <c r="F141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H100" i="2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L140" i="5"/>
  <c r="F140" i="5"/>
  <c r="G128" i="5"/>
  <c r="G129" i="5"/>
  <c r="G130" i="5"/>
  <c r="G131" i="5"/>
  <c r="G132" i="5"/>
  <c r="G133" i="5"/>
  <c r="G134" i="5"/>
  <c r="G135" i="5"/>
  <c r="G136" i="5"/>
  <c r="G137" i="5"/>
  <c r="M128" i="5"/>
  <c r="M129" i="5"/>
  <c r="M130" i="5"/>
  <c r="M131" i="5"/>
  <c r="M132" i="5"/>
  <c r="M133" i="5"/>
  <c r="M134" i="5"/>
  <c r="M135" i="5"/>
  <c r="M136" i="5"/>
  <c r="M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8" i="5" l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G92" i="5"/>
  <c r="G94" i="5" s="1"/>
  <c r="F88" i="5"/>
  <c r="M102" i="5"/>
  <c r="A98" i="5"/>
  <c r="B98" i="5" s="1"/>
  <c r="H98" i="5" l="1"/>
  <c r="G119" i="5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M120" i="5"/>
  <c r="M104" i="5"/>
  <c r="G114" i="5"/>
  <c r="M119" i="5"/>
  <c r="M103" i="5"/>
  <c r="G113" i="5"/>
  <c r="M118" i="5"/>
  <c r="H100" i="5" l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G140" i="5"/>
  <c r="H115" i="5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B56" i="14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J2" i="12" l="1"/>
  <c r="N12" i="7"/>
  <c r="C96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Q52" i="7" l="1"/>
  <c r="S52" i="7" s="1"/>
  <c r="P57" i="7"/>
  <c r="R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R59" i="7" s="1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S59" i="7" s="1"/>
  <c r="T59" i="7" s="1"/>
  <c r="Q58" i="7"/>
  <c r="S58" i="7" s="1"/>
  <c r="Q57" i="7"/>
  <c r="S57" i="7" s="1"/>
  <c r="T57" i="7" s="1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8" i="2"/>
  <c r="M89" i="2" s="1"/>
  <c r="G88" i="2"/>
  <c r="G89" i="2" s="1"/>
  <c r="M87" i="1"/>
  <c r="M88" i="1" s="1"/>
  <c r="G87" i="1"/>
  <c r="G88" i="1"/>
  <c r="B89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M84" i="5" l="1"/>
  <c r="M83" i="5"/>
  <c r="M82" i="5"/>
  <c r="M81" i="5"/>
  <c r="G85" i="5"/>
  <c r="G84" i="5"/>
  <c r="G56" i="5"/>
  <c r="G55" i="5"/>
  <c r="G52" i="5"/>
  <c r="M85" i="5"/>
  <c r="G86" i="5"/>
  <c r="T53" i="7"/>
  <c r="B126" i="12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T92" i="5" s="1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R92" i="5" l="1"/>
  <c r="M65" i="3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32" i="5" l="1"/>
  <c r="B131" i="5"/>
  <c r="B133" i="5"/>
  <c r="B134" i="5"/>
  <c r="B128" i="5"/>
  <c r="B129" i="5"/>
  <c r="B135" i="5"/>
  <c r="B137" i="5"/>
  <c r="B136" i="5"/>
  <c r="B130" i="5"/>
  <c r="G88" i="5"/>
  <c r="G89" i="5" s="1"/>
  <c r="B119" i="5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<sst xmlns="http://schemas.openxmlformats.org/spreadsheetml/2006/main" count="897" uniqueCount="102">
  <si>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</si>
  <si>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</si>
  <si>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</si>
  <si>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</si>
  <si>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</si>
  <si>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</si>
  <si>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</si>
  <si>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</si>
  <si>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</si>
  <si>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</si>
  <si>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</si>
  <si>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</si>
  <si>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</si>
  <si>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</si>
  <si>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</si>
  <si>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</si>
  <si>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</si>
  <si>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</si>
  <si>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</si>
  <si>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</si>
  <si>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</si>
  <si>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</si>
  <si>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</si>
  <si>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</si>
  <si>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</si>
  <si>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</si>
  <si>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</si>
  <si>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</si>
  <si>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</si>
  <si>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</si>
  <si>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</si>
  <si>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</si>
  <si>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</si>
  <si>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</si>
  <si>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</si>
  <si>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</si>
  <si>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</si>
  <si>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</si>
  <si>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</si>
  <si>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</si>
  <si>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</si>
  <si>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</si>
  <si>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</si>
  <si>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</si>
  <si>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</si>
  <si>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</si>
  <si>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</si>
  <si>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</si>
  <si>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</si>
  <si>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</si>
  <si>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</si>
  <si>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</si>
  <si>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</si>
  <si>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</si>
  <si>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</si>
  <si>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</si>
  <si>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</si>
  <si>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</si>
  <si>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</si>
  <si>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</si>
  <si>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</si>
  <si>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</si>
  <si>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</si>
  <si>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</si>
  <si>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</si>
  <si>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</si>
  <si>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</si>
  <si>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</si>
  <si>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</si>
  <si>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</si>
  <si>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</si>
  <si>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</si>
  <si>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</si>
  <si>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</si>
  <si>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</si>
  <si>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</si>
  <si>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</si>
  <si>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</si>
  <si>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</si>
  <si>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</si>
  <si>
    <t>bulk msd</t>
  </si>
  <si>
    <t>fit</t>
  </si>
  <si>
    <t>diff</t>
  </si>
  <si>
    <t>Running 1000 timesteps at 2.5 dt</t>
  </si>
  <si>
    <t>Running 2000 timesteps at 2.0 dt</t>
  </si>
  <si>
    <t>2000 timesteps 2.5 dt</t>
  </si>
  <si>
    <t>1000 timesteps 2.5 dt</t>
  </si>
  <si>
    <t>2000 timesteps 2.0dt</t>
  </si>
  <si>
    <t>avg AA</t>
  </si>
  <si>
    <t>/1400/3.51/int_diff/AA/longt</t>
  </si>
  <si>
    <t>time</t>
  </si>
  <si>
    <t>r^2/t</t>
  </si>
  <si>
    <t>D(m^2/s)</t>
  </si>
  <si>
    <t>original with github python script</t>
  </si>
  <si>
    <t>my scripts</t>
  </si>
  <si>
    <t>python scrips</t>
  </si>
  <si>
    <t>Diff</t>
  </si>
  <si>
    <t>basically the same</t>
  </si>
  <si>
    <t>but the script works on the XDATCAR and can give the whole path</t>
  </si>
  <si>
    <t>so, what I am doing is getting the 10000 timesteps</t>
  </si>
  <si>
    <t>then determine slope over the 25ps for diff</t>
  </si>
  <si>
    <t>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</si>
</sst>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0.51240035593222644</c:v>
                </c:pt>
                <c:pt idx="1">
                  <c:v>0.52261726289516486</c:v>
                </c:pt>
                <c:pt idx="2">
                  <c:v>0.50424032243478734</c:v>
                </c:pt>
                <c:pt idx="3">
                  <c:v>0.60718555876996283</c:v>
                </c:pt>
                <c:pt idx="4">
                  <c:v>0.69290179493246429</c:v>
                </c:pt>
                <c:pt idx="5">
                  <c:v>1.9413005549229108</c:v>
                </c:pt>
                <c:pt idx="6">
                  <c:v>1.9883776013651262</c:v>
                </c:pt>
                <c:pt idx="7">
                  <c:v>2.2087643278738884</c:v>
                </c:pt>
                <c:pt idx="8">
                  <c:v>2.1819595894123367</c:v>
                </c:pt>
                <c:pt idx="9">
                  <c:v>2.3100400971224619</c:v>
                </c:pt>
                <c:pt idx="10">
                  <c:v>2.2916984361207313</c:v>
                </c:pt>
                <c:pt idx="11">
                  <c:v>2.5837858330765209</c:v>
                </c:pt>
                <c:pt idx="12">
                  <c:v>2.9796695869678875</c:v>
                </c:pt>
                <c:pt idx="13">
                  <c:v>3.0706029024743851</c:v>
                </c:pt>
                <c:pt idx="14">
                  <c:v>3.2991583692849007</c:v>
                </c:pt>
                <c:pt idx="15">
                  <c:v>3.5610867745339201</c:v>
                </c:pt>
                <c:pt idx="16">
                  <c:v>3.9419098636180965</c:v>
                </c:pt>
                <c:pt idx="17">
                  <c:v>4.0027689975603771</c:v>
                </c:pt>
                <c:pt idx="18">
                  <c:v>4.0952570606322318</c:v>
                </c:pt>
                <c:pt idx="19">
                  <c:v>4.0309281655612779</c:v>
                </c:pt>
                <c:pt idx="20">
                  <c:v>4.3635592969888268</c:v>
                </c:pt>
                <c:pt idx="21">
                  <c:v>4.6335737602338725</c:v>
                </c:pt>
                <c:pt idx="22">
                  <c:v>4.5972388182237136</c:v>
                </c:pt>
                <c:pt idx="23">
                  <c:v>4.7481384241659539</c:v>
                </c:pt>
                <c:pt idx="24">
                  <c:v>4.7253003754642</c:v>
                </c:pt>
                <c:pt idx="25">
                  <c:v>5.1651886553506161</c:v>
                </c:pt>
                <c:pt idx="26">
                  <c:v>5.6792714692230222</c:v>
                </c:pt>
                <c:pt idx="27">
                  <c:v>6.142746901113429</c:v>
                </c:pt>
                <c:pt idx="28">
                  <c:v>6.1882816724797562</c:v>
                </c:pt>
                <c:pt idx="29">
                  <c:v>6.3474551960501975</c:v>
                </c:pt>
                <c:pt idx="30">
                  <c:v>6.8881757115600042</c:v>
                </c:pt>
                <c:pt idx="31">
                  <c:v>7.3116254743152709</c:v>
                </c:pt>
                <c:pt idx="32">
                  <c:v>7.8108618888137373</c:v>
                </c:pt>
                <c:pt idx="33">
                  <c:v>8.1338247570523521</c:v>
                </c:pt>
                <c:pt idx="34">
                  <c:v>8.2971950119265774</c:v>
                </c:pt>
                <c:pt idx="35">
                  <c:v>8.5994955459893632</c:v>
                </c:pt>
                <c:pt idx="36">
                  <c:v>8.3381632675429369</c:v>
                </c:pt>
                <c:pt idx="37">
                  <c:v>8.4602241440088939</c:v>
                </c:pt>
                <c:pt idx="38">
                  <c:v>9.1986246652556805</c:v>
                </c:pt>
                <c:pt idx="39">
                  <c:v>9.683528263494237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792672790901138"/>
                  <c:y val="-4.9153178769320502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'1400'!$P$182:$P$230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2.7499999999999998E-12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5.4999999999999996E-12</c:v>
                </c:pt>
                <c:pt idx="22">
                  <c:v>5.7499999999999995E-12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7.7499999999999991E-12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1.0999999999999999E-11</c:v>
                </c:pt>
                <c:pt idx="44">
                  <c:v>1.125E-11</c:v>
                </c:pt>
                <c:pt idx="45">
                  <c:v>1.1499999999999999E-11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'1400'!$R$182:$R$230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8-FE41-8499-CE075769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7280"/>
        <c:axId val="79721184"/>
      </c:scatterChart>
      <c:valAx>
        <c:axId val="580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184"/>
        <c:crosses val="autoZero"/>
        <c:crossBetween val="midCat"/>
      </c:valAx>
      <c:valAx>
        <c:axId val="79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958442694663E-2"/>
                  <c:y val="0.17615011665208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plus>
            <c:min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7.5366868166459985E-13</c:v>
                </c:pt>
                <c:pt idx="1">
                  <c:v>4.8458538194181331E-13</c:v>
                </c:pt>
                <c:pt idx="2">
                  <c:v>1.650759156209113E-12</c:v>
                </c:pt>
                <c:pt idx="3">
                  <c:v>6.3272037002822666E-13</c:v>
                </c:pt>
                <c:pt idx="4">
                  <c:v>4.2586902129130261E-12</c:v>
                </c:pt>
                <c:pt idx="5">
                  <c:v>2.695039698301593E-12</c:v>
                </c:pt>
                <c:pt idx="6">
                  <c:v>2.3408769766141827E-12</c:v>
                </c:pt>
                <c:pt idx="7">
                  <c:v>3.3453271992903358E-12</c:v>
                </c:pt>
                <c:pt idx="8">
                  <c:v>7.1446263408964548E-12</c:v>
                </c:pt>
                <c:pt idx="9">
                  <c:v>7.433044235205584E-12</c:v>
                </c:pt>
                <c:pt idx="10">
                  <c:v>1.6262339678561767E-11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3.3165378069621085E-11</c:v>
                </c:pt>
                <c:pt idx="1">
                  <c:v>2.3941588450154952E-11</c:v>
                </c:pt>
                <c:pt idx="2">
                  <c:v>3.3295145876191193E-11</c:v>
                </c:pt>
                <c:pt idx="3">
                  <c:v>3.4789505132314837E-11</c:v>
                </c:pt>
                <c:pt idx="4">
                  <c:v>4.4710551023173027E-11</c:v>
                </c:pt>
                <c:pt idx="5">
                  <c:v>4.067986419613182E-11</c:v>
                </c:pt>
                <c:pt idx="6">
                  <c:v>4.3252539490569005E-11</c:v>
                </c:pt>
                <c:pt idx="7">
                  <c:v>3.7488745786574785E-11</c:v>
                </c:pt>
                <c:pt idx="8">
                  <c:v>4.1126337603685707E-11</c:v>
                </c:pt>
                <c:pt idx="9">
                  <c:v>7.5065767148817674E-11</c:v>
                </c:pt>
                <c:pt idx="10">
                  <c:v>8.0696068862451964E-11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086724685730073"/>
                  <c:y val="0.113246040874104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3.5636887477976209E-11</c:v>
                </c:pt>
                <c:pt idx="1">
                  <c:v>3.3414786822340999E-11</c:v>
                </c:pt>
                <c:pt idx="2">
                  <c:v>4.2871705099648676E-11</c:v>
                </c:pt>
                <c:pt idx="3">
                  <c:v>3.5385819851030831E-11</c:v>
                </c:pt>
                <c:pt idx="4">
                  <c:v>5.8164875212270325E-11</c:v>
                </c:pt>
                <c:pt idx="5">
                  <c:v>4.9537541717891668E-11</c:v>
                </c:pt>
                <c:pt idx="6">
                  <c:v>5.6947078382031945E-11</c:v>
                </c:pt>
                <c:pt idx="7">
                  <c:v>5.7242720176809682E-11</c:v>
                </c:pt>
                <c:pt idx="8">
                  <c:v>5.5923607088446598E-11</c:v>
                </c:pt>
                <c:pt idx="9">
                  <c:v>1.0469548533326619E-10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9.3600739460206336E-13</c:v>
                </c:pt>
                <c:pt idx="1">
                  <c:v>8.1527742237810672E-13</c:v>
                </c:pt>
                <c:pt idx="2">
                  <c:v>1.3425684921124727E-12</c:v>
                </c:pt>
                <c:pt idx="3">
                  <c:v>1.6346114799893265E-12</c:v>
                </c:pt>
                <c:pt idx="4">
                  <c:v>2.4142190810608703E-12</c:v>
                </c:pt>
                <c:pt idx="5">
                  <c:v>2.4939629510624122E-12</c:v>
                </c:pt>
                <c:pt idx="6">
                  <c:v>2.9791919917667659E-12</c:v>
                </c:pt>
                <c:pt idx="7">
                  <c:v>2.8732220443409429E-12</c:v>
                </c:pt>
                <c:pt idx="8">
                  <c:v>3.4794316879273579E-12</c:v>
                </c:pt>
                <c:pt idx="9">
                  <c:v>6.9596095412066204E-12</c:v>
                </c:pt>
                <c:pt idx="10">
                  <c:v>8.1454595170541927E-12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5748704488865E-2"/>
                  <c:y val="0.352272727272727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summary!$X$100:$X$110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summary!$Y$100:$Y$110</c:f>
              <c:numCache>
                <c:formatCode>General</c:formatCode>
                <c:ptCount val="11"/>
                <c:pt idx="0">
                  <c:v>0.41499201624303533</c:v>
                </c:pt>
                <c:pt idx="1">
                  <c:v>0.44951635861310446</c:v>
                </c:pt>
                <c:pt idx="2">
                  <c:v>0.47930326534652068</c:v>
                </c:pt>
                <c:pt idx="3">
                  <c:v>0.49977563537859859</c:v>
                </c:pt>
                <c:pt idx="4">
                  <c:v>0.48785599564177173</c:v>
                </c:pt>
                <c:pt idx="5">
                  <c:v>0.48919848189052872</c:v>
                </c:pt>
                <c:pt idx="6">
                  <c:v>0.54158616553836014</c:v>
                </c:pt>
                <c:pt idx="7">
                  <c:v>0.53736043865498695</c:v>
                </c:pt>
                <c:pt idx="8">
                  <c:v>0.56740275288254804</c:v>
                </c:pt>
                <c:pt idx="9">
                  <c:v>0.58335999709781461</c:v>
                </c:pt>
                <c:pt idx="10">
                  <c:v>0.63662330311314352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3-234F-9B88-0F38F8DA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6016"/>
        <c:axId val="568804480"/>
      </c:scatterChart>
      <c:valAx>
        <c:axId val="563356016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4480"/>
        <c:crosses val="autoZero"/>
        <c:crossBetween val="midCat"/>
      </c:valAx>
      <c:valAx>
        <c:axId val="5688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116</xdr:row>
      <xdr:rowOff>165100</xdr:rowOff>
    </xdr:from>
    <xdr:to>
      <xdr:col>12</xdr:col>
      <xdr:colOff>158750</xdr:colOff>
      <xdr:row>130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311150</xdr:colOff>
      <xdr:row>184</xdr:row>
      <xdr:rowOff>127000</xdr:rowOff>
    </xdr:from>
    <xdr:to>
      <xdr:col>28</xdr:col>
      <xdr:colOff>755650</xdr:colOff>
      <xdr:row>198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B1570-5156-5C47-A1CE-C2BE8662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28</xdr:row>
      <xdr:rowOff>88900</xdr:rowOff>
    </xdr:from>
    <xdr:to>
      <xdr:col>20</xdr:col>
      <xdr:colOff>660400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469900</xdr:colOff>
      <xdr:row>84</xdr:row>
      <xdr:rowOff>127000</xdr:rowOff>
    </xdr:from>
    <xdr:to>
      <xdr:col>37</xdr:col>
      <xdr:colOff>774700</xdr:colOff>
      <xdr:row>101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247650</xdr:colOff>
      <xdr:row>101</xdr:row>
      <xdr:rowOff>127000</xdr:rowOff>
    </xdr:from>
    <xdr:to>
      <xdr:col>31</xdr:col>
      <xdr:colOff>660400</xdr:colOff>
      <xdr:row>112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5BEE-88B4-8641-B824-979C27B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3"/>
  <sheetViews>
    <sheetView workbookViewId="0">
      <selection activeCell="Q142" activeCellId="1" sqref="J142 Q142"/>
    </sheetView>
  </sheetViews>
  <sheetFormatPr baseColWidth="10" defaultRowHeight="16" x14ac:dyDescent="0.2"/>
  <cols>
    <col min="7" max="8" width="12.1640625" bestFit="1" customWidth="1"/>
    <col min="10" max="10" width="12.1640625" bestFit="1" customWidth="1"/>
    <col min="17" max="1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 x14ac:dyDescent="0.2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 x14ac:dyDescent="0.2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 x14ac:dyDescent="0.2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 x14ac:dyDescent="0.2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 x14ac:dyDescent="0.2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 x14ac:dyDescent="0.2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 x14ac:dyDescent="0.2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 x14ac:dyDescent="0.2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 x14ac:dyDescent="0.2">
      <c r="C22" s="1"/>
      <c r="D22" s="2"/>
      <c r="G22" s="1"/>
      <c r="H22" s="2"/>
      <c r="Q22">
        <v>-1391.6591106000001</v>
      </c>
      <c r="R22">
        <v>0.49114000000000002</v>
      </c>
    </row>
    <row r="23" spans="2:18" x14ac:dyDescent="0.2">
      <c r="G23" s="1"/>
      <c r="H23" s="2"/>
      <c r="Q23">
        <v>-1391.7611376</v>
      </c>
      <c r="R23">
        <v>0.43548000000000098</v>
      </c>
    </row>
    <row r="24" spans="2:18" x14ac:dyDescent="0.2">
      <c r="G24" s="1"/>
      <c r="H24" s="2"/>
      <c r="Q24">
        <v>-1391.8641381</v>
      </c>
      <c r="R24">
        <v>0.18160000000000101</v>
      </c>
    </row>
    <row r="25" spans="2:18" x14ac:dyDescent="0.2">
      <c r="G25" s="1"/>
      <c r="H25" s="2"/>
      <c r="Q25">
        <v>-1393.2234409</v>
      </c>
      <c r="R25">
        <v>-1.4616899999999999</v>
      </c>
    </row>
    <row r="26" spans="2:18" x14ac:dyDescent="0.2">
      <c r="G26" s="1"/>
      <c r="H26" s="2"/>
      <c r="Q26">
        <v>-1391.1297804000001</v>
      </c>
      <c r="R26">
        <v>1.7095199999999999</v>
      </c>
    </row>
    <row r="27" spans="2:18" x14ac:dyDescent="0.2">
      <c r="G27" s="1"/>
      <c r="H27" s="2"/>
      <c r="Q27">
        <v>-1391.8730625000001</v>
      </c>
      <c r="R27">
        <v>0.41078999999999999</v>
      </c>
    </row>
    <row r="28" spans="2:18" x14ac:dyDescent="0.2">
      <c r="G28" s="1"/>
      <c r="H28" s="2"/>
      <c r="Q28">
        <v>-1393.3538873</v>
      </c>
      <c r="R28">
        <v>-0.73487999999999998</v>
      </c>
    </row>
    <row r="30" spans="2:18" x14ac:dyDescent="0.2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 x14ac:dyDescent="0.2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 x14ac:dyDescent="0.2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 x14ac:dyDescent="0.2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 x14ac:dyDescent="0.2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 x14ac:dyDescent="0.2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 x14ac:dyDescent="0.2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 x14ac:dyDescent="0.2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 x14ac:dyDescent="0.2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 x14ac:dyDescent="0.2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 x14ac:dyDescent="0.2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 x14ac:dyDescent="0.2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 x14ac:dyDescent="0.2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 x14ac:dyDescent="0.2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 x14ac:dyDescent="0.2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 x14ac:dyDescent="0.2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 x14ac:dyDescent="0.2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 x14ac:dyDescent="0.2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 x14ac:dyDescent="0.2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 x14ac:dyDescent="0.2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 x14ac:dyDescent="0.2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 x14ac:dyDescent="0.2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 x14ac:dyDescent="0.2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 x14ac:dyDescent="0.2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 x14ac:dyDescent="0.2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 x14ac:dyDescent="0.2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 x14ac:dyDescent="0.2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 x14ac:dyDescent="0.2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 x14ac:dyDescent="0.2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 x14ac:dyDescent="0.2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 x14ac:dyDescent="0.2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 x14ac:dyDescent="0.2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 x14ac:dyDescent="0.2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 x14ac:dyDescent="0.2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 x14ac:dyDescent="0.2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 x14ac:dyDescent="0.2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 x14ac:dyDescent="0.2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 x14ac:dyDescent="0.2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 x14ac:dyDescent="0.2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 x14ac:dyDescent="0.2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 x14ac:dyDescent="0.2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 x14ac:dyDescent="0.2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 x14ac:dyDescent="0.2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 x14ac:dyDescent="0.2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 x14ac:dyDescent="0.2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 x14ac:dyDescent="0.2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 x14ac:dyDescent="0.2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 x14ac:dyDescent="0.2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 x14ac:dyDescent="0.2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 x14ac:dyDescent="0.2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 x14ac:dyDescent="0.2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 x14ac:dyDescent="0.2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 x14ac:dyDescent="0.2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 x14ac:dyDescent="0.2">
      <c r="F94" t="s">
        <v>33</v>
      </c>
      <c r="L94" t="s">
        <v>33</v>
      </c>
    </row>
    <row r="98" spans="1:17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7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J99" t="s">
        <v>78</v>
      </c>
      <c r="M99" t="s">
        <v>75</v>
      </c>
      <c r="N99" t="s">
        <v>76</v>
      </c>
      <c r="O99">
        <v>0</v>
      </c>
      <c r="Q99" t="s">
        <v>78</v>
      </c>
    </row>
    <row r="100" spans="1:17" x14ac:dyDescent="0.2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>F100-$D$141</f>
        <v>0.25704045888437271</v>
      </c>
      <c r="H100">
        <f>H99+G100</f>
        <v>0.25704045888437271</v>
      </c>
      <c r="J100">
        <f>F100-$D$143</f>
        <v>0.24793247512740801</v>
      </c>
      <c r="M100">
        <v>0.52226816451017399</v>
      </c>
      <c r="N100">
        <f>M100-$D$141</f>
        <v>0.10727614826713866</v>
      </c>
      <c r="O100">
        <f>O99+N100</f>
        <v>0.10727614826713866</v>
      </c>
      <c r="Q100">
        <f>M100-$D$143</f>
        <v>9.8168164510173961E-2</v>
      </c>
    </row>
    <row r="101" spans="1:17" x14ac:dyDescent="0.2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ref="G101:G139" si="12">F101-$D$141</f>
        <v>0.30481688545030866</v>
      </c>
      <c r="H101">
        <f t="shared" ref="H101:H138" si="13">H100+G101</f>
        <v>0.56185734433468137</v>
      </c>
      <c r="J101">
        <f t="shared" ref="J101:J139" si="14">F101-$D$143</f>
        <v>0.29570890169334396</v>
      </c>
      <c r="M101">
        <v>0.46884523225482799</v>
      </c>
      <c r="N101">
        <f t="shared" ref="N101:N139" si="15">M101-$D$141</f>
        <v>5.3853216011792659E-2</v>
      </c>
      <c r="O101">
        <f t="shared" ref="O101:O139" si="16">O100+N101</f>
        <v>0.16112936427893132</v>
      </c>
      <c r="Q101">
        <f t="shared" ref="Q101:Q139" si="17">M101-$D$143</f>
        <v>4.474523225482796E-2</v>
      </c>
    </row>
    <row r="102" spans="1:17" x14ac:dyDescent="0.2">
      <c r="B102">
        <f t="shared" ref="B102:B139" si="18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0.18217897870817062</v>
      </c>
      <c r="H102">
        <f t="shared" si="13"/>
        <v>0.74403632304285194</v>
      </c>
      <c r="J102">
        <f t="shared" si="14"/>
        <v>0.17307099495120593</v>
      </c>
      <c r="M102">
        <v>0.49479321142228899</v>
      </c>
      <c r="N102">
        <f t="shared" si="15"/>
        <v>7.9801195179253659E-2</v>
      </c>
      <c r="O102">
        <f t="shared" si="16"/>
        <v>0.24093055945818498</v>
      </c>
      <c r="Q102">
        <f t="shared" si="17"/>
        <v>7.069321142228896E-2</v>
      </c>
    </row>
    <row r="103" spans="1:17" x14ac:dyDescent="0.2">
      <c r="B103">
        <f t="shared" si="18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0.1583459351617727</v>
      </c>
      <c r="H103">
        <f t="shared" si="13"/>
        <v>0.90238225820462459</v>
      </c>
      <c r="J103">
        <f t="shared" si="14"/>
        <v>0.149237951404808</v>
      </c>
      <c r="M103">
        <v>0.56979102805502002</v>
      </c>
      <c r="N103">
        <f t="shared" si="15"/>
        <v>0.15479901181198469</v>
      </c>
      <c r="O103">
        <f t="shared" si="16"/>
        <v>0.39572957127016967</v>
      </c>
      <c r="Q103">
        <f t="shared" si="17"/>
        <v>0.14569102805501999</v>
      </c>
    </row>
    <row r="104" spans="1:17" x14ac:dyDescent="0.2">
      <c r="B104">
        <f t="shared" si="18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0.21247230107765763</v>
      </c>
      <c r="H104">
        <f t="shared" si="13"/>
        <v>1.1148545592822823</v>
      </c>
      <c r="J104">
        <f t="shared" si="14"/>
        <v>0.20336431732069293</v>
      </c>
      <c r="M104">
        <v>0.451192910233638</v>
      </c>
      <c r="N104">
        <f t="shared" si="15"/>
        <v>3.6200893990602667E-2</v>
      </c>
      <c r="O104">
        <f t="shared" si="16"/>
        <v>0.43193046526077233</v>
      </c>
      <c r="Q104">
        <f t="shared" si="17"/>
        <v>2.7092910233637968E-2</v>
      </c>
    </row>
    <row r="105" spans="1:17" x14ac:dyDescent="0.2">
      <c r="B105">
        <f t="shared" si="18"/>
        <v>3E-11</v>
      </c>
      <c r="C105">
        <v>6</v>
      </c>
      <c r="D105">
        <v>0.40945243690946098</v>
      </c>
      <c r="F105">
        <v>0.43517207892020299</v>
      </c>
      <c r="G105">
        <f t="shared" si="12"/>
        <v>2.0180062677167654E-2</v>
      </c>
      <c r="H105">
        <f t="shared" si="13"/>
        <v>1.1350346219594498</v>
      </c>
      <c r="J105">
        <f t="shared" si="14"/>
        <v>1.1072078920202955E-2</v>
      </c>
      <c r="M105">
        <v>0.66304996851686604</v>
      </c>
      <c r="N105">
        <f t="shared" si="15"/>
        <v>0.24805795227383071</v>
      </c>
      <c r="O105">
        <f t="shared" si="16"/>
        <v>0.67998841753460304</v>
      </c>
      <c r="Q105">
        <f t="shared" si="17"/>
        <v>0.23894996851686601</v>
      </c>
    </row>
    <row r="106" spans="1:17" x14ac:dyDescent="0.2">
      <c r="B106">
        <f t="shared" si="18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0.17265724709774172</v>
      </c>
      <c r="H106">
        <f t="shared" si="13"/>
        <v>1.3076918690571915</v>
      </c>
      <c r="J106">
        <f t="shared" si="14"/>
        <v>0.16354926334077702</v>
      </c>
      <c r="M106">
        <v>0.72135824009274196</v>
      </c>
      <c r="N106">
        <f t="shared" si="15"/>
        <v>0.30636622384970663</v>
      </c>
      <c r="O106">
        <f t="shared" si="16"/>
        <v>0.98635464138430962</v>
      </c>
      <c r="Q106">
        <f t="shared" si="17"/>
        <v>0.29725824009274193</v>
      </c>
    </row>
    <row r="107" spans="1:17" x14ac:dyDescent="0.2">
      <c r="B107">
        <f t="shared" si="18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8.0393155079557688E-2</v>
      </c>
      <c r="H107">
        <f t="shared" si="13"/>
        <v>1.3880850241367493</v>
      </c>
      <c r="J107">
        <f t="shared" si="14"/>
        <v>7.1285171322592988E-2</v>
      </c>
      <c r="M107">
        <v>0.53759345201459197</v>
      </c>
      <c r="N107">
        <f t="shared" si="15"/>
        <v>0.12260143577155663</v>
      </c>
      <c r="O107">
        <f t="shared" si="16"/>
        <v>1.1089560771558662</v>
      </c>
      <c r="Q107">
        <f t="shared" si="17"/>
        <v>0.11349345201459193</v>
      </c>
    </row>
    <row r="108" spans="1:17" x14ac:dyDescent="0.2">
      <c r="B108">
        <f t="shared" si="18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0.15245700669757861</v>
      </c>
      <c r="H108">
        <f t="shared" si="13"/>
        <v>1.5405420308343278</v>
      </c>
      <c r="J108">
        <f t="shared" si="14"/>
        <v>0.14334902294061391</v>
      </c>
      <c r="M108">
        <v>0.57677133519564605</v>
      </c>
      <c r="N108">
        <f t="shared" si="15"/>
        <v>0.16177931895261072</v>
      </c>
      <c r="O108">
        <f t="shared" si="16"/>
        <v>1.2707353961084769</v>
      </c>
      <c r="Q108">
        <f t="shared" si="17"/>
        <v>0.15267133519564602</v>
      </c>
    </row>
    <row r="109" spans="1:17" x14ac:dyDescent="0.2">
      <c r="B109">
        <f t="shared" si="18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0.1820331068387237</v>
      </c>
      <c r="H109">
        <f t="shared" si="13"/>
        <v>1.7225751376730516</v>
      </c>
      <c r="J109">
        <f t="shared" si="14"/>
        <v>0.172925123081759</v>
      </c>
      <c r="M109">
        <v>0.59905196267769401</v>
      </c>
      <c r="N109">
        <f t="shared" si="15"/>
        <v>0.18405994643465867</v>
      </c>
      <c r="O109">
        <f t="shared" si="16"/>
        <v>1.4547953425431355</v>
      </c>
      <c r="Q109">
        <f t="shared" si="17"/>
        <v>0.17495196267769397</v>
      </c>
    </row>
    <row r="110" spans="1:17" x14ac:dyDescent="0.2">
      <c r="B110">
        <f t="shared" si="18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0.23626564581598869</v>
      </c>
      <c r="H110">
        <f t="shared" si="13"/>
        <v>1.9588407834890402</v>
      </c>
      <c r="J110">
        <f t="shared" si="14"/>
        <v>0.22715766205902399</v>
      </c>
      <c r="M110">
        <v>0.43564999697836598</v>
      </c>
      <c r="N110">
        <f t="shared" si="15"/>
        <v>2.065798073533065E-2</v>
      </c>
      <c r="O110">
        <f t="shared" si="16"/>
        <v>1.4754533232784661</v>
      </c>
      <c r="Q110">
        <f t="shared" si="17"/>
        <v>1.1549996978365951E-2</v>
      </c>
    </row>
    <row r="111" spans="1:17" x14ac:dyDescent="0.2">
      <c r="B111">
        <f t="shared" si="18"/>
        <v>6E-11</v>
      </c>
      <c r="C111">
        <v>12</v>
      </c>
      <c r="D111">
        <v>0.42912200778567999</v>
      </c>
      <c r="F111">
        <v>0.51156011150974601</v>
      </c>
      <c r="G111">
        <f t="shared" si="12"/>
        <v>9.6568095266710674E-2</v>
      </c>
      <c r="H111">
        <f t="shared" si="13"/>
        <v>2.0554088787557507</v>
      </c>
      <c r="J111">
        <f t="shared" si="14"/>
        <v>8.7460111509745975E-2</v>
      </c>
      <c r="M111">
        <v>0.50035545548863702</v>
      </c>
      <c r="N111">
        <f t="shared" si="15"/>
        <v>8.5363439245601691E-2</v>
      </c>
      <c r="O111">
        <f t="shared" si="16"/>
        <v>1.5608167625240679</v>
      </c>
      <c r="Q111">
        <f t="shared" si="17"/>
        <v>7.6255455488636992E-2</v>
      </c>
    </row>
    <row r="112" spans="1:17" x14ac:dyDescent="0.2">
      <c r="B112">
        <f t="shared" si="18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0.24222750864370962</v>
      </c>
      <c r="H112">
        <f t="shared" si="13"/>
        <v>2.2976363873994603</v>
      </c>
      <c r="J112">
        <f t="shared" si="14"/>
        <v>0.23311952488674492</v>
      </c>
      <c r="M112">
        <v>0.59178197015044698</v>
      </c>
      <c r="N112">
        <f t="shared" si="15"/>
        <v>0.17678995390741165</v>
      </c>
      <c r="O112">
        <f t="shared" si="16"/>
        <v>1.7376067164314795</v>
      </c>
      <c r="Q112">
        <f t="shared" si="17"/>
        <v>0.16768197015044695</v>
      </c>
    </row>
    <row r="113" spans="2:17" x14ac:dyDescent="0.2">
      <c r="B113">
        <f t="shared" si="18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6.8567442900447639E-2</v>
      </c>
      <c r="H113">
        <f t="shared" si="13"/>
        <v>2.366203830299908</v>
      </c>
      <c r="J113">
        <f t="shared" si="14"/>
        <v>5.945945914348294E-2</v>
      </c>
      <c r="M113">
        <v>0.45179792388275603</v>
      </c>
      <c r="N113">
        <f t="shared" si="15"/>
        <v>3.6805907639720692E-2</v>
      </c>
      <c r="O113">
        <f t="shared" si="16"/>
        <v>1.7744126240712002</v>
      </c>
      <c r="Q113">
        <f t="shared" si="17"/>
        <v>2.7697923882755993E-2</v>
      </c>
    </row>
    <row r="114" spans="2:17" x14ac:dyDescent="0.2">
      <c r="B114">
        <f t="shared" si="18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5.4072499791599671E-2</v>
      </c>
      <c r="H114">
        <f t="shared" si="13"/>
        <v>2.4202763300915078</v>
      </c>
      <c r="J114">
        <f t="shared" si="14"/>
        <v>4.4964516034634971E-2</v>
      </c>
      <c r="M114">
        <v>0.47686744183701701</v>
      </c>
      <c r="N114">
        <f t="shared" si="15"/>
        <v>6.1875425593981681E-2</v>
      </c>
      <c r="O114">
        <f t="shared" si="16"/>
        <v>1.8362880496651819</v>
      </c>
      <c r="Q114">
        <f t="shared" si="17"/>
        <v>5.2767441837016982E-2</v>
      </c>
    </row>
    <row r="115" spans="2:17" x14ac:dyDescent="0.2">
      <c r="B115">
        <f t="shared" si="18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0.23284660079469471</v>
      </c>
      <c r="H115">
        <f t="shared" si="13"/>
        <v>2.6531229308862025</v>
      </c>
      <c r="J115">
        <f t="shared" si="14"/>
        <v>0.22373861703773001</v>
      </c>
      <c r="M115">
        <v>0.50158446330511197</v>
      </c>
      <c r="N115">
        <f t="shared" si="15"/>
        <v>8.6592447062076638E-2</v>
      </c>
      <c r="O115">
        <f t="shared" si="16"/>
        <v>1.9228804967272586</v>
      </c>
      <c r="Q115">
        <f t="shared" si="17"/>
        <v>7.7484463305111939E-2</v>
      </c>
    </row>
    <row r="116" spans="2:17" x14ac:dyDescent="0.2">
      <c r="B116">
        <f t="shared" si="18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-1.8982159230611306E-2</v>
      </c>
      <c r="H116">
        <f t="shared" si="13"/>
        <v>2.6341407716555914</v>
      </c>
      <c r="J116">
        <f t="shared" si="14"/>
        <v>-2.8090142987576006E-2</v>
      </c>
      <c r="M116">
        <v>0.51091489627474196</v>
      </c>
      <c r="N116">
        <f t="shared" si="15"/>
        <v>9.5922880031706625E-2</v>
      </c>
      <c r="O116">
        <f t="shared" si="16"/>
        <v>2.018803376758965</v>
      </c>
      <c r="Q116">
        <f t="shared" si="17"/>
        <v>8.6814896274741926E-2</v>
      </c>
    </row>
    <row r="117" spans="2:17" x14ac:dyDescent="0.2">
      <c r="B117">
        <f t="shared" si="18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2.3118156753932639E-2</v>
      </c>
      <c r="H117">
        <f t="shared" si="13"/>
        <v>2.657258928409524</v>
      </c>
      <c r="J117">
        <f t="shared" si="14"/>
        <v>1.401017299696794E-2</v>
      </c>
      <c r="M117">
        <v>0.57537956606918494</v>
      </c>
      <c r="N117">
        <f t="shared" si="15"/>
        <v>0.16038754982614961</v>
      </c>
      <c r="O117">
        <f t="shared" si="16"/>
        <v>2.1791909265851146</v>
      </c>
      <c r="Q117">
        <f t="shared" si="17"/>
        <v>0.15127956606918491</v>
      </c>
    </row>
    <row r="118" spans="2:17" x14ac:dyDescent="0.2">
      <c r="B118">
        <f t="shared" si="18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8.2022546847598687E-2</v>
      </c>
      <c r="H118">
        <f t="shared" si="13"/>
        <v>2.7392814752571226</v>
      </c>
      <c r="J118">
        <f t="shared" si="14"/>
        <v>7.2914563090633988E-2</v>
      </c>
      <c r="M118">
        <v>0.61380381551825103</v>
      </c>
      <c r="N118">
        <f t="shared" si="15"/>
        <v>0.19881179927521569</v>
      </c>
      <c r="O118">
        <f t="shared" si="16"/>
        <v>2.3780027258603305</v>
      </c>
      <c r="Q118">
        <f t="shared" si="17"/>
        <v>0.189703815518251</v>
      </c>
    </row>
    <row r="119" spans="2:17" x14ac:dyDescent="0.2">
      <c r="B119">
        <f t="shared" si="18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4.911852282042567E-2</v>
      </c>
      <c r="H119">
        <f t="shared" si="13"/>
        <v>2.7883999980775482</v>
      </c>
      <c r="J119">
        <f t="shared" si="14"/>
        <v>4.001053906346097E-2</v>
      </c>
      <c r="M119">
        <v>0.52585872351819896</v>
      </c>
      <c r="N119">
        <f t="shared" si="15"/>
        <v>0.11086670727516362</v>
      </c>
      <c r="O119">
        <f t="shared" si="16"/>
        <v>2.4888694331354939</v>
      </c>
      <c r="Q119">
        <f t="shared" si="17"/>
        <v>0.10175872351819892</v>
      </c>
    </row>
    <row r="120" spans="2:17" x14ac:dyDescent="0.2">
      <c r="B120">
        <f t="shared" si="18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0.14853089711589867</v>
      </c>
      <c r="H120">
        <f t="shared" si="13"/>
        <v>2.9369308951934467</v>
      </c>
      <c r="J120">
        <f t="shared" si="14"/>
        <v>0.13942291335893398</v>
      </c>
      <c r="M120">
        <v>0.53232431018022597</v>
      </c>
      <c r="N120">
        <f t="shared" si="15"/>
        <v>0.11733229393719063</v>
      </c>
      <c r="O120">
        <f t="shared" si="16"/>
        <v>2.6062017270726847</v>
      </c>
      <c r="Q120">
        <f t="shared" si="17"/>
        <v>0.10822431018022594</v>
      </c>
    </row>
    <row r="121" spans="2:17" x14ac:dyDescent="0.2">
      <c r="B121">
        <f t="shared" si="18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6.0676340146782692E-2</v>
      </c>
      <c r="H121">
        <f t="shared" si="13"/>
        <v>2.9976072353402294</v>
      </c>
      <c r="J121">
        <f t="shared" si="14"/>
        <v>5.1568356389817993E-2</v>
      </c>
      <c r="M121">
        <v>0.51339252848456296</v>
      </c>
      <c r="N121">
        <f t="shared" si="15"/>
        <v>9.8400512241527627E-2</v>
      </c>
      <c r="O121">
        <f t="shared" si="16"/>
        <v>2.7046022393142124</v>
      </c>
      <c r="Q121">
        <f t="shared" si="17"/>
        <v>8.9292528484562927E-2</v>
      </c>
    </row>
    <row r="122" spans="2:17" x14ac:dyDescent="0.2">
      <c r="B122">
        <f t="shared" si="18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0.11585010725966466</v>
      </c>
      <c r="H122">
        <f t="shared" si="13"/>
        <v>3.1134573425998942</v>
      </c>
      <c r="J122">
        <f t="shared" si="14"/>
        <v>0.10674212350269996</v>
      </c>
      <c r="M122">
        <v>0.51063070478162198</v>
      </c>
      <c r="N122">
        <f t="shared" si="15"/>
        <v>9.5638688538586647E-2</v>
      </c>
      <c r="O122">
        <f t="shared" si="16"/>
        <v>2.8002409278527991</v>
      </c>
      <c r="Q122">
        <f t="shared" si="17"/>
        <v>8.6530704781621948E-2</v>
      </c>
    </row>
    <row r="123" spans="2:17" x14ac:dyDescent="0.2">
      <c r="B123">
        <f t="shared" si="18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0.23858628307485469</v>
      </c>
      <c r="H123">
        <f t="shared" si="13"/>
        <v>3.352043625674749</v>
      </c>
      <c r="J123">
        <f t="shared" si="14"/>
        <v>0.22947829931788999</v>
      </c>
      <c r="M123">
        <v>0.47249392033575</v>
      </c>
      <c r="N123">
        <f t="shared" si="15"/>
        <v>5.7501904092714662E-2</v>
      </c>
      <c r="O123">
        <f t="shared" si="16"/>
        <v>2.8577428319455138</v>
      </c>
      <c r="Q123">
        <f t="shared" si="17"/>
        <v>4.8393920335749963E-2</v>
      </c>
    </row>
    <row r="124" spans="2:17" x14ac:dyDescent="0.2">
      <c r="B124">
        <f t="shared" si="18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0.11457295488511671</v>
      </c>
      <c r="H124">
        <f t="shared" si="13"/>
        <v>3.4666165805598657</v>
      </c>
      <c r="J124">
        <f t="shared" si="14"/>
        <v>0.10546497112815201</v>
      </c>
      <c r="M124">
        <v>0.61069929013604396</v>
      </c>
      <c r="N124">
        <f t="shared" si="15"/>
        <v>0.19570727389300863</v>
      </c>
      <c r="O124">
        <f t="shared" si="16"/>
        <v>3.0534501058385226</v>
      </c>
      <c r="Q124">
        <f t="shared" si="17"/>
        <v>0.18659929013604393</v>
      </c>
    </row>
    <row r="125" spans="2:17" x14ac:dyDescent="0.2">
      <c r="B125">
        <f t="shared" si="18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0.1480336099972907</v>
      </c>
      <c r="H125">
        <f t="shared" si="13"/>
        <v>3.6146501905571564</v>
      </c>
      <c r="J125">
        <f t="shared" si="14"/>
        <v>0.13892562624032601</v>
      </c>
      <c r="M125">
        <v>0.482304833618452</v>
      </c>
      <c r="N125">
        <f t="shared" si="15"/>
        <v>6.7312817375416667E-2</v>
      </c>
      <c r="O125">
        <f t="shared" si="16"/>
        <v>3.1207629232139391</v>
      </c>
      <c r="Q125">
        <f t="shared" si="17"/>
        <v>5.8204833618451968E-2</v>
      </c>
    </row>
    <row r="126" spans="2:17" x14ac:dyDescent="0.2">
      <c r="B126">
        <f t="shared" si="18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6.1164313320214658E-2</v>
      </c>
      <c r="H126">
        <f t="shared" si="13"/>
        <v>3.6758145038773709</v>
      </c>
      <c r="J126">
        <f t="shared" si="14"/>
        <v>5.2056329563249959E-2</v>
      </c>
      <c r="M126">
        <v>0.54082829275091504</v>
      </c>
      <c r="N126">
        <f t="shared" si="15"/>
        <v>0.12583627650787971</v>
      </c>
      <c r="O126">
        <f t="shared" si="16"/>
        <v>3.2465991997218189</v>
      </c>
      <c r="Q126">
        <f t="shared" si="17"/>
        <v>0.11672829275091501</v>
      </c>
    </row>
    <row r="127" spans="2:17" x14ac:dyDescent="0.2">
      <c r="B127">
        <f t="shared" si="18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0.12547409537492865</v>
      </c>
      <c r="H127">
        <f t="shared" si="13"/>
        <v>3.8012885992522993</v>
      </c>
      <c r="J127">
        <f t="shared" si="14"/>
        <v>0.11636611161796395</v>
      </c>
      <c r="M127">
        <v>0.45522784057027199</v>
      </c>
      <c r="N127">
        <f t="shared" si="15"/>
        <v>4.0235824327236658E-2</v>
      </c>
      <c r="O127">
        <f t="shared" si="16"/>
        <v>3.2868350240490556</v>
      </c>
      <c r="Q127">
        <f t="shared" si="17"/>
        <v>3.1127840570271958E-2</v>
      </c>
    </row>
    <row r="128" spans="2:17" x14ac:dyDescent="0.2">
      <c r="B128">
        <f t="shared" si="18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0.11596358866113471</v>
      </c>
      <c r="H128">
        <f t="shared" si="13"/>
        <v>3.9172521879134341</v>
      </c>
      <c r="J128">
        <f t="shared" si="14"/>
        <v>0.10685560490417001</v>
      </c>
      <c r="M128">
        <v>0.51580402931805402</v>
      </c>
      <c r="N128">
        <f t="shared" si="15"/>
        <v>0.10081201307501869</v>
      </c>
      <c r="O128">
        <f t="shared" si="16"/>
        <v>3.3876470371240743</v>
      </c>
      <c r="Q128">
        <f t="shared" si="17"/>
        <v>9.1704029318053992E-2</v>
      </c>
    </row>
    <row r="129" spans="2:17" x14ac:dyDescent="0.2">
      <c r="B129">
        <f t="shared" si="18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-1.3053120408596353E-2</v>
      </c>
      <c r="H129">
        <f t="shared" si="13"/>
        <v>3.9041990675048379</v>
      </c>
      <c r="J129">
        <f t="shared" si="14"/>
        <v>-2.2161104165561052E-2</v>
      </c>
      <c r="M129">
        <v>0.45643164292081101</v>
      </c>
      <c r="N129">
        <f t="shared" si="15"/>
        <v>4.1439626677775676E-2</v>
      </c>
      <c r="O129">
        <f t="shared" si="16"/>
        <v>3.4290866638018498</v>
      </c>
      <c r="Q129">
        <f t="shared" si="17"/>
        <v>3.2331642920810977E-2</v>
      </c>
    </row>
    <row r="130" spans="2:17" x14ac:dyDescent="0.2">
      <c r="B130">
        <f t="shared" si="18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8.6783347590866644E-2</v>
      </c>
      <c r="H130">
        <f t="shared" si="13"/>
        <v>3.9909824150957047</v>
      </c>
      <c r="J130">
        <f t="shared" si="14"/>
        <v>7.7675363833901945E-2</v>
      </c>
      <c r="M130">
        <v>0.493657049432904</v>
      </c>
      <c r="N130">
        <f t="shared" si="15"/>
        <v>7.8665033189868672E-2</v>
      </c>
      <c r="O130">
        <f t="shared" si="16"/>
        <v>3.5077516969917184</v>
      </c>
      <c r="Q130">
        <f t="shared" si="17"/>
        <v>6.9557049432903972E-2</v>
      </c>
    </row>
    <row r="131" spans="2:17" x14ac:dyDescent="0.2">
      <c r="B131">
        <f t="shared" si="18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-7.1037987435411343E-2</v>
      </c>
      <c r="H131">
        <f t="shared" si="13"/>
        <v>3.9199444276602935</v>
      </c>
      <c r="J131">
        <f t="shared" si="14"/>
        <v>-8.0145971192376042E-2</v>
      </c>
      <c r="M131">
        <v>0.53375891057171698</v>
      </c>
      <c r="N131">
        <f t="shared" si="15"/>
        <v>0.11876689432868165</v>
      </c>
      <c r="O131">
        <f t="shared" si="16"/>
        <v>3.6265185913204001</v>
      </c>
      <c r="Q131">
        <f t="shared" si="17"/>
        <v>0.10965891057171695</v>
      </c>
    </row>
    <row r="132" spans="2:17" x14ac:dyDescent="0.2">
      <c r="B132">
        <f t="shared" si="18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-9.6995363769153409E-3</v>
      </c>
      <c r="H132">
        <f t="shared" si="13"/>
        <v>3.9102448912833783</v>
      </c>
      <c r="J132">
        <f t="shared" si="14"/>
        <v>-1.880752013388004E-2</v>
      </c>
      <c r="M132">
        <v>0.57707690545901802</v>
      </c>
      <c r="N132">
        <f t="shared" si="15"/>
        <v>0.16208488921598269</v>
      </c>
      <c r="O132">
        <f t="shared" si="16"/>
        <v>3.7886034805363829</v>
      </c>
      <c r="Q132">
        <f t="shared" si="17"/>
        <v>0.15297690545901799</v>
      </c>
    </row>
    <row r="133" spans="2:17" x14ac:dyDescent="0.2">
      <c r="B133">
        <f t="shared" si="18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2.8348868443064668E-2</v>
      </c>
      <c r="H133">
        <f t="shared" si="13"/>
        <v>3.9385937597264431</v>
      </c>
      <c r="J133">
        <f t="shared" si="14"/>
        <v>1.9240884686099968E-2</v>
      </c>
      <c r="M133">
        <v>0.59614044653722997</v>
      </c>
      <c r="N133">
        <f t="shared" si="15"/>
        <v>0.18114843029419464</v>
      </c>
      <c r="O133">
        <f t="shared" si="16"/>
        <v>3.9697519108305777</v>
      </c>
      <c r="Q133">
        <f t="shared" si="17"/>
        <v>0.17204044653722994</v>
      </c>
    </row>
    <row r="134" spans="2:17" x14ac:dyDescent="0.2">
      <c r="B134">
        <f t="shared" si="18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0.24882564565453164</v>
      </c>
      <c r="H134">
        <f t="shared" si="13"/>
        <v>4.1874194053809743</v>
      </c>
      <c r="J134">
        <f t="shared" si="14"/>
        <v>0.23971766189756694</v>
      </c>
      <c r="M134">
        <v>0.54630161026926205</v>
      </c>
      <c r="N134">
        <f t="shared" si="15"/>
        <v>0.13130959402622672</v>
      </c>
      <c r="O134">
        <f t="shared" si="16"/>
        <v>4.101061504856804</v>
      </c>
      <c r="Q134">
        <f t="shared" si="17"/>
        <v>0.12220161026926202</v>
      </c>
    </row>
    <row r="135" spans="2:17" x14ac:dyDescent="0.2">
      <c r="B135">
        <f t="shared" si="18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2.7861306321696644E-2</v>
      </c>
      <c r="H135">
        <f t="shared" si="13"/>
        <v>4.2152807117026709</v>
      </c>
      <c r="J135">
        <f t="shared" si="14"/>
        <v>1.8753322564731945E-2</v>
      </c>
      <c r="M135">
        <v>0.51641946561093199</v>
      </c>
      <c r="N135">
        <f t="shared" si="15"/>
        <v>0.10142744936789666</v>
      </c>
      <c r="O135">
        <f t="shared" si="16"/>
        <v>4.2024889542247008</v>
      </c>
      <c r="Q135">
        <f t="shared" si="17"/>
        <v>9.2319465610931961E-2</v>
      </c>
    </row>
    <row r="136" spans="2:17" x14ac:dyDescent="0.2">
      <c r="B136">
        <f t="shared" si="18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9.2519675077676722E-2</v>
      </c>
      <c r="H136">
        <f t="shared" si="13"/>
        <v>4.3078003867803476</v>
      </c>
      <c r="J136">
        <f t="shared" si="14"/>
        <v>8.3411691320712023E-2</v>
      </c>
      <c r="M136">
        <v>0.50891891222503105</v>
      </c>
      <c r="N136">
        <f t="shared" si="15"/>
        <v>9.3926895981995717E-2</v>
      </c>
      <c r="O136">
        <f t="shared" si="16"/>
        <v>4.2964158502066967</v>
      </c>
      <c r="Q136">
        <f t="shared" si="17"/>
        <v>8.4818912225031018E-2</v>
      </c>
    </row>
    <row r="137" spans="2:17" x14ac:dyDescent="0.2">
      <c r="B137">
        <f t="shared" si="18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1.5205544911935653E-2</v>
      </c>
      <c r="H137">
        <f t="shared" si="13"/>
        <v>4.3230059316922835</v>
      </c>
      <c r="J137">
        <f t="shared" si="14"/>
        <v>6.0975611549709541E-3</v>
      </c>
      <c r="M137">
        <v>0.51730305172977997</v>
      </c>
      <c r="N137">
        <f t="shared" si="15"/>
        <v>0.10231103548674464</v>
      </c>
      <c r="O137">
        <f t="shared" si="16"/>
        <v>4.3987268856934412</v>
      </c>
      <c r="Q137">
        <f t="shared" si="17"/>
        <v>9.320305172977994E-2</v>
      </c>
    </row>
    <row r="138" spans="2:17" x14ac:dyDescent="0.2">
      <c r="B138">
        <f t="shared" si="18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-2.0119028824316931E-5</v>
      </c>
      <c r="H138">
        <f t="shared" si="13"/>
        <v>4.3229858126634593</v>
      </c>
      <c r="J138">
        <f t="shared" si="14"/>
        <v>-9.1281027857890162E-3</v>
      </c>
      <c r="M138">
        <v>0.47063783906241202</v>
      </c>
      <c r="N138">
        <f t="shared" si="15"/>
        <v>5.5645822819376689E-2</v>
      </c>
      <c r="O138">
        <f t="shared" si="16"/>
        <v>4.4543727085128175</v>
      </c>
      <c r="Q138">
        <f t="shared" si="17"/>
        <v>4.653783906241199E-2</v>
      </c>
    </row>
    <row r="139" spans="2:17" x14ac:dyDescent="0.2">
      <c r="B139">
        <f t="shared" si="18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2.1178905969658657E-2</v>
      </c>
      <c r="H139">
        <f>H138+G139</f>
        <v>4.3441647186331176</v>
      </c>
      <c r="J139">
        <f t="shared" si="14"/>
        <v>1.2070922212693957E-2</v>
      </c>
      <c r="M139">
        <v>0.60136515536595103</v>
      </c>
      <c r="N139">
        <f t="shared" si="15"/>
        <v>0.1863731391229157</v>
      </c>
      <c r="O139">
        <f t="shared" si="16"/>
        <v>4.6407458476357331</v>
      </c>
      <c r="Q139">
        <f t="shared" si="17"/>
        <v>0.177265155365951</v>
      </c>
    </row>
    <row r="141" spans="2:17" x14ac:dyDescent="0.2">
      <c r="B141" t="s">
        <v>46</v>
      </c>
      <c r="C141" t="s">
        <v>0</v>
      </c>
      <c r="D141">
        <f>AVERAGE(D100:D139)</f>
        <v>0.41499201624303533</v>
      </c>
      <c r="F141">
        <f>AVERAGE(F100:F139)</f>
        <v>0.52359613420886331</v>
      </c>
      <c r="G141">
        <f>AVERAGE(G100:G139)</f>
        <v>0.10860411796582795</v>
      </c>
      <c r="J141">
        <f>AVERAGE(J100:J139)</f>
        <v>9.9496134208863246E-2</v>
      </c>
      <c r="M141">
        <f>AVERAGE(M100:M139)</f>
        <v>0.53101066243392858</v>
      </c>
      <c r="N141">
        <f>AVERAGE(N100:N139)</f>
        <v>0.11601864619089333</v>
      </c>
      <c r="Q141">
        <f>AVERAGE(Q100:Q139)</f>
        <v>0.10691066243392862</v>
      </c>
    </row>
    <row r="142" spans="2:17" x14ac:dyDescent="0.2">
      <c r="B142">
        <f>(0.0000000000000025)*2000</f>
        <v>4.9999999999999997E-12</v>
      </c>
      <c r="G142">
        <f>G141/B142/6*(10^-20)</f>
        <v>3.6201372655275988E-11</v>
      </c>
      <c r="H142">
        <f>H139/B139/6*(10^-20)</f>
        <v>3.6201372655275975E-11</v>
      </c>
      <c r="J142">
        <f>J141/B142/6*(10^-20)</f>
        <v>3.3165378069621085E-11</v>
      </c>
      <c r="N142">
        <f>N141/B142/6*(10^-20)</f>
        <v>3.8672882063631111E-11</v>
      </c>
      <c r="Q142">
        <f>Q141/B142/6*(10^-20)</f>
        <v>3.5636887477976209E-11</v>
      </c>
    </row>
    <row r="143" spans="2:17" x14ac:dyDescent="0.2">
      <c r="D143">
        <v>0.42410000000000003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cols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 x14ac:dyDescent="0.2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 x14ac:dyDescent="0.2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 x14ac:dyDescent="0.2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 x14ac:dyDescent="0.2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 x14ac:dyDescent="0.2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7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 x14ac:dyDescent="0.2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 x14ac:dyDescent="0.2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 x14ac:dyDescent="0.2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 x14ac:dyDescent="0.2">
      <c r="G22" s="1"/>
      <c r="H22" s="2"/>
    </row>
    <row r="23" spans="2:17" x14ac:dyDescent="0.2">
      <c r="G23" s="1"/>
      <c r="H23" s="2"/>
    </row>
    <row r="24" spans="2:17" x14ac:dyDescent="0.2">
      <c r="G24" s="1"/>
      <c r="H24" s="2"/>
    </row>
    <row r="25" spans="2:17" x14ac:dyDescent="0.2">
      <c r="G25" s="1"/>
      <c r="H25" s="2"/>
    </row>
    <row r="26" spans="2:17" x14ac:dyDescent="0.2">
      <c r="G26" s="1"/>
      <c r="H26" s="2"/>
    </row>
    <row r="27" spans="2:17" x14ac:dyDescent="0.2">
      <c r="G27" s="1"/>
      <c r="H27" s="2"/>
    </row>
    <row r="28" spans="2:17" x14ac:dyDescent="0.2">
      <c r="G28" s="1"/>
      <c r="H28" s="2"/>
    </row>
    <row r="30" spans="2:17" x14ac:dyDescent="0.2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 x14ac:dyDescent="0.2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 x14ac:dyDescent="0.2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 x14ac:dyDescent="0.2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 x14ac:dyDescent="0.2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 x14ac:dyDescent="0.2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 x14ac:dyDescent="0.2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 x14ac:dyDescent="0.2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 x14ac:dyDescent="0.2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 x14ac:dyDescent="0.2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 x14ac:dyDescent="0.2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 x14ac:dyDescent="0.2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 x14ac:dyDescent="0.2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 x14ac:dyDescent="0.2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 x14ac:dyDescent="0.2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 x14ac:dyDescent="0.2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 x14ac:dyDescent="0.2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 x14ac:dyDescent="0.2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 x14ac:dyDescent="0.2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 x14ac:dyDescent="0.2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 x14ac:dyDescent="0.2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 x14ac:dyDescent="0.2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 x14ac:dyDescent="0.2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 x14ac:dyDescent="0.2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 x14ac:dyDescent="0.2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 x14ac:dyDescent="0.2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 x14ac:dyDescent="0.2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 x14ac:dyDescent="0.2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 x14ac:dyDescent="0.2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 x14ac:dyDescent="0.2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 x14ac:dyDescent="0.2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 x14ac:dyDescent="0.2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 x14ac:dyDescent="0.2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 x14ac:dyDescent="0.2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 x14ac:dyDescent="0.2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 x14ac:dyDescent="0.2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 x14ac:dyDescent="0.2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 x14ac:dyDescent="0.2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 x14ac:dyDescent="0.2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 x14ac:dyDescent="0.2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 x14ac:dyDescent="0.2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 x14ac:dyDescent="0.2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 x14ac:dyDescent="0.2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 x14ac:dyDescent="0.2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 x14ac:dyDescent="0.2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 x14ac:dyDescent="0.2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 x14ac:dyDescent="0.2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 x14ac:dyDescent="0.2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 x14ac:dyDescent="0.2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 x14ac:dyDescent="0.2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 x14ac:dyDescent="0.2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 x14ac:dyDescent="0.2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 x14ac:dyDescent="0.2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 x14ac:dyDescent="0.2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0.24687840784768034</v>
      </c>
      <c r="H98">
        <f>H97+G98</f>
        <v>0.24687840784768034</v>
      </c>
      <c r="L98">
        <v>0.71318089245528404</v>
      </c>
      <c r="M98">
        <f>L98-$D$140</f>
        <v>0.12982089535746943</v>
      </c>
      <c r="N98">
        <f>N97+M98</f>
        <v>0.12982089535746943</v>
      </c>
    </row>
    <row r="99" spans="1:14" x14ac:dyDescent="0.2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0.14516467539549438</v>
      </c>
      <c r="H99">
        <f t="shared" ref="H99:H137" si="11">H98+G99</f>
        <v>0.39204308324317472</v>
      </c>
      <c r="L99">
        <v>0.76636213333555703</v>
      </c>
      <c r="M99">
        <f t="shared" ref="M99:M101" si="12">L99-$D$140</f>
        <v>0.18300213623774242</v>
      </c>
      <c r="N99">
        <f t="shared" ref="N99:N137" si="13">N98+M99</f>
        <v>0.31282303159521185</v>
      </c>
    </row>
    <row r="100" spans="1:14" x14ac:dyDescent="0.2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-1.2188856699126616E-2</v>
      </c>
      <c r="H100">
        <f t="shared" si="11"/>
        <v>0.3798542265440481</v>
      </c>
      <c r="L100">
        <v>1.01438561351217</v>
      </c>
      <c r="M100">
        <f t="shared" si="12"/>
        <v>0.43102561641435544</v>
      </c>
      <c r="N100">
        <f t="shared" si="13"/>
        <v>0.74384864800956729</v>
      </c>
    </row>
    <row r="101" spans="1:14" x14ac:dyDescent="0.2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0.33512112303310937</v>
      </c>
      <c r="H101">
        <f t="shared" si="11"/>
        <v>0.71497534957715747</v>
      </c>
      <c r="L101">
        <v>0.753818416404476</v>
      </c>
      <c r="M101">
        <f t="shared" si="12"/>
        <v>0.17045841930666139</v>
      </c>
      <c r="N101">
        <f t="shared" si="13"/>
        <v>0.91430706731622868</v>
      </c>
    </row>
    <row r="102" spans="1:14" x14ac:dyDescent="0.2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0.40589886756287841</v>
      </c>
      <c r="H102">
        <f t="shared" si="11"/>
        <v>1.1208742171400359</v>
      </c>
      <c r="L102">
        <v>0.76868439331586103</v>
      </c>
      <c r="M102">
        <f t="shared" ref="M102:M137" si="15">L102-$D$140</f>
        <v>0.18532439621804642</v>
      </c>
      <c r="N102">
        <f t="shared" si="13"/>
        <v>1.099631463534275</v>
      </c>
    </row>
    <row r="103" spans="1:14" x14ac:dyDescent="0.2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0.23677516227246542</v>
      </c>
      <c r="H103">
        <f t="shared" si="11"/>
        <v>1.3576493794125013</v>
      </c>
      <c r="L103">
        <v>1.4788607081673</v>
      </c>
      <c r="M103">
        <f t="shared" si="15"/>
        <v>0.89550071106948537</v>
      </c>
      <c r="N103">
        <f t="shared" si="13"/>
        <v>1.9951321746037602</v>
      </c>
    </row>
    <row r="104" spans="1:14" x14ac:dyDescent="0.2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0.30217892382690037</v>
      </c>
      <c r="H104">
        <f t="shared" si="11"/>
        <v>1.6598283032394017</v>
      </c>
      <c r="L104">
        <v>0.71233722406928801</v>
      </c>
      <c r="M104">
        <f t="shared" si="15"/>
        <v>0.1289772269714734</v>
      </c>
      <c r="N104">
        <f t="shared" si="13"/>
        <v>2.1241094015752338</v>
      </c>
    </row>
    <row r="105" spans="1:14" x14ac:dyDescent="0.2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1.8008715998343416E-2</v>
      </c>
      <c r="H105">
        <f t="shared" si="11"/>
        <v>1.677837019237745</v>
      </c>
      <c r="L105">
        <v>0.96232493701082999</v>
      </c>
      <c r="M105">
        <f t="shared" si="15"/>
        <v>0.37896493991301539</v>
      </c>
      <c r="N105">
        <f t="shared" si="13"/>
        <v>2.503074341488249</v>
      </c>
    </row>
    <row r="106" spans="1:14" x14ac:dyDescent="0.2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0.19680065603312635</v>
      </c>
      <c r="H106">
        <f t="shared" si="11"/>
        <v>1.8746376752708713</v>
      </c>
      <c r="L106">
        <v>0.87962574719061704</v>
      </c>
      <c r="M106">
        <f t="shared" si="15"/>
        <v>0.29626575009280243</v>
      </c>
      <c r="N106">
        <f t="shared" si="13"/>
        <v>2.7993400915810516</v>
      </c>
    </row>
    <row r="107" spans="1:14" x14ac:dyDescent="0.2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0.23866170190984537</v>
      </c>
      <c r="H107">
        <f t="shared" si="11"/>
        <v>2.1132993771807165</v>
      </c>
      <c r="L107">
        <v>1.1984018130001599</v>
      </c>
      <c r="M107">
        <f t="shared" si="15"/>
        <v>0.6150418159023453</v>
      </c>
      <c r="N107">
        <f t="shared" si="13"/>
        <v>3.414381907483397</v>
      </c>
    </row>
    <row r="108" spans="1:14" x14ac:dyDescent="0.2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0.24309755630032637</v>
      </c>
      <c r="H108">
        <f t="shared" si="11"/>
        <v>2.3563969334810428</v>
      </c>
      <c r="L108">
        <v>0.650357205170635</v>
      </c>
      <c r="M108">
        <f t="shared" si="15"/>
        <v>6.6997208072820391E-2</v>
      </c>
      <c r="N108">
        <f t="shared" si="13"/>
        <v>3.4813791155562175</v>
      </c>
    </row>
    <row r="109" spans="1:14" x14ac:dyDescent="0.2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-5.8399373173521618E-2</v>
      </c>
      <c r="H109">
        <f t="shared" si="11"/>
        <v>2.2979975603075213</v>
      </c>
      <c r="L109">
        <v>0.609849279697663</v>
      </c>
      <c r="M109">
        <f t="shared" si="15"/>
        <v>2.6489282599848396E-2</v>
      </c>
      <c r="N109">
        <f t="shared" si="13"/>
        <v>3.5078683981560657</v>
      </c>
    </row>
    <row r="110" spans="1:14" x14ac:dyDescent="0.2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0.35669452819330238</v>
      </c>
      <c r="H110">
        <f t="shared" si="11"/>
        <v>2.6546920885008238</v>
      </c>
      <c r="L110">
        <v>0.84209701706030604</v>
      </c>
      <c r="M110">
        <f t="shared" si="15"/>
        <v>0.25873701996249143</v>
      </c>
      <c r="N110">
        <f t="shared" si="13"/>
        <v>3.7666054181185569</v>
      </c>
    </row>
    <row r="111" spans="1:14" x14ac:dyDescent="0.2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0.19139611286392744</v>
      </c>
      <c r="H111">
        <f t="shared" si="11"/>
        <v>2.8460882013647515</v>
      </c>
      <c r="L111">
        <v>0.79779237767219102</v>
      </c>
      <c r="M111">
        <f t="shared" si="15"/>
        <v>0.21443238057437641</v>
      </c>
      <c r="N111">
        <f t="shared" si="13"/>
        <v>3.9810377986929333</v>
      </c>
    </row>
    <row r="112" spans="1:14" x14ac:dyDescent="0.2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0.24246188651957135</v>
      </c>
      <c r="H112">
        <f t="shared" si="11"/>
        <v>3.0885500878843226</v>
      </c>
      <c r="L112">
        <v>0.95072234820576396</v>
      </c>
      <c r="M112">
        <f t="shared" si="15"/>
        <v>0.36736235110794935</v>
      </c>
      <c r="N112">
        <f t="shared" si="13"/>
        <v>4.3484001498008826</v>
      </c>
    </row>
    <row r="113" spans="2:14" x14ac:dyDescent="0.2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6.2859691374693716E-3</v>
      </c>
      <c r="H113">
        <f t="shared" si="11"/>
        <v>3.0948360570217921</v>
      </c>
      <c r="L113">
        <v>0.98496236091931</v>
      </c>
      <c r="M113">
        <f t="shared" si="15"/>
        <v>0.40160236382149539</v>
      </c>
      <c r="N113">
        <f t="shared" si="13"/>
        <v>4.7500025136223778</v>
      </c>
    </row>
    <row r="114" spans="2:14" x14ac:dyDescent="0.2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0.51387776657315543</v>
      </c>
      <c r="H114">
        <f t="shared" si="11"/>
        <v>3.6087138235949476</v>
      </c>
      <c r="L114">
        <v>0.60360450802910603</v>
      </c>
      <c r="M114">
        <f t="shared" si="15"/>
        <v>2.0244510931291426E-2</v>
      </c>
      <c r="N114">
        <f t="shared" si="13"/>
        <v>4.7702470245536688</v>
      </c>
    </row>
    <row r="115" spans="2:14" x14ac:dyDescent="0.2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0.47099161728196537</v>
      </c>
      <c r="H115">
        <f t="shared" si="11"/>
        <v>4.0797054408769133</v>
      </c>
      <c r="L115">
        <v>0.73207125131895801</v>
      </c>
      <c r="M115">
        <f t="shared" si="15"/>
        <v>0.1487112542211434</v>
      </c>
      <c r="N115">
        <f t="shared" si="13"/>
        <v>4.9189582787748121</v>
      </c>
    </row>
    <row r="116" spans="2:14" x14ac:dyDescent="0.2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5.3745065921993351E-2</v>
      </c>
      <c r="H116">
        <f t="shared" si="11"/>
        <v>4.1334505067989067</v>
      </c>
      <c r="L116">
        <v>0.81419144752087902</v>
      </c>
      <c r="M116">
        <f t="shared" si="15"/>
        <v>0.23083145042306441</v>
      </c>
      <c r="N116">
        <f t="shared" si="13"/>
        <v>5.1497897291978765</v>
      </c>
    </row>
    <row r="117" spans="2:14" x14ac:dyDescent="0.2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0.46175648854016538</v>
      </c>
      <c r="H117">
        <f t="shared" si="11"/>
        <v>4.5952069953390717</v>
      </c>
      <c r="L117">
        <v>1.2625514275540299</v>
      </c>
      <c r="M117">
        <f t="shared" si="15"/>
        <v>0.67919143045621533</v>
      </c>
      <c r="N117">
        <f t="shared" si="13"/>
        <v>5.8289811596540915</v>
      </c>
    </row>
    <row r="118" spans="2:14" x14ac:dyDescent="0.2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0.24333171866250536</v>
      </c>
      <c r="H118">
        <f t="shared" si="11"/>
        <v>4.8385387140015768</v>
      </c>
      <c r="L118">
        <v>0.67090240697191705</v>
      </c>
      <c r="M118">
        <f t="shared" si="15"/>
        <v>8.7542409874102445E-2</v>
      </c>
      <c r="N118">
        <f t="shared" si="13"/>
        <v>5.9165235695281941</v>
      </c>
    </row>
    <row r="119" spans="2:14" x14ac:dyDescent="0.2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0.4787439176453353</v>
      </c>
      <c r="H119">
        <f t="shared" si="11"/>
        <v>5.3172826316469122</v>
      </c>
      <c r="L119">
        <v>0.74751724743189196</v>
      </c>
      <c r="M119">
        <f t="shared" si="15"/>
        <v>0.16415725033407735</v>
      </c>
      <c r="N119">
        <f t="shared" si="13"/>
        <v>6.0806808198622715</v>
      </c>
    </row>
    <row r="120" spans="2:14" x14ac:dyDescent="0.2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0.27888325099316136</v>
      </c>
      <c r="H120">
        <f t="shared" si="11"/>
        <v>5.596165882640074</v>
      </c>
      <c r="L120">
        <v>0.81194019692296504</v>
      </c>
      <c r="M120">
        <f t="shared" si="15"/>
        <v>0.22858019982515043</v>
      </c>
      <c r="N120">
        <f t="shared" si="13"/>
        <v>6.3092610196874217</v>
      </c>
    </row>
    <row r="121" spans="2:14" x14ac:dyDescent="0.2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3.4278906275395427E-2</v>
      </c>
      <c r="H121">
        <f t="shared" si="11"/>
        <v>5.6304447889154696</v>
      </c>
      <c r="L121">
        <v>0.58348098480757304</v>
      </c>
      <c r="M121">
        <f t="shared" si="15"/>
        <v>1.2098770975843554E-4</v>
      </c>
      <c r="N121">
        <f t="shared" si="13"/>
        <v>6.30938200739718</v>
      </c>
    </row>
    <row r="122" spans="2:14" x14ac:dyDescent="0.2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0.62419358321826535</v>
      </c>
      <c r="H122">
        <f t="shared" si="11"/>
        <v>6.2546383721337353</v>
      </c>
      <c r="L122">
        <v>1.01717221865563</v>
      </c>
      <c r="M122">
        <f t="shared" si="15"/>
        <v>0.4338122215578154</v>
      </c>
      <c r="N122">
        <f t="shared" si="13"/>
        <v>6.7431942289549953</v>
      </c>
    </row>
    <row r="123" spans="2:14" x14ac:dyDescent="0.2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0.50247317898617549</v>
      </c>
      <c r="H123">
        <f t="shared" si="11"/>
        <v>6.7571115511199107</v>
      </c>
      <c r="L123">
        <v>1.0090561782393901</v>
      </c>
      <c r="M123">
        <f t="shared" si="15"/>
        <v>0.42569618114157548</v>
      </c>
      <c r="N123">
        <f t="shared" si="13"/>
        <v>7.1688904100965711</v>
      </c>
    </row>
    <row r="124" spans="2:14" x14ac:dyDescent="0.2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0.42757852037292532</v>
      </c>
      <c r="H124">
        <f t="shared" si="11"/>
        <v>7.1846900714928363</v>
      </c>
      <c r="L124">
        <v>1.3993839427874799</v>
      </c>
      <c r="M124">
        <f t="shared" si="15"/>
        <v>0.8160239456896653</v>
      </c>
      <c r="N124">
        <f t="shared" si="13"/>
        <v>7.9849143557862368</v>
      </c>
    </row>
    <row r="125" spans="2:14" x14ac:dyDescent="0.2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0.17551987196344643</v>
      </c>
      <c r="H125">
        <f t="shared" si="11"/>
        <v>7.3602099434562831</v>
      </c>
      <c r="L125">
        <v>0.89961422976659</v>
      </c>
      <c r="M125">
        <f t="shared" si="15"/>
        <v>0.31625423266877539</v>
      </c>
      <c r="N125">
        <f t="shared" si="13"/>
        <v>8.3011685884550115</v>
      </c>
    </row>
    <row r="126" spans="2:14" x14ac:dyDescent="0.2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0.29551417287811843</v>
      </c>
      <c r="H126">
        <f t="shared" si="11"/>
        <v>7.6557241163344019</v>
      </c>
      <c r="L126">
        <v>0.76446213033506305</v>
      </c>
      <c r="M126">
        <f t="shared" si="15"/>
        <v>0.18110213323724844</v>
      </c>
      <c r="N126">
        <f t="shared" si="13"/>
        <v>8.4822707216922595</v>
      </c>
    </row>
    <row r="127" spans="2:14" x14ac:dyDescent="0.2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0.23919895579325634</v>
      </c>
      <c r="H127">
        <f t="shared" si="11"/>
        <v>7.894923072127658</v>
      </c>
      <c r="L127">
        <v>0.73822532993452405</v>
      </c>
      <c r="M127">
        <f t="shared" si="15"/>
        <v>0.15486533283670945</v>
      </c>
      <c r="N127">
        <f t="shared" si="13"/>
        <v>8.6371360545289697</v>
      </c>
    </row>
    <row r="128" spans="2:14" x14ac:dyDescent="0.2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0.12386647918291638</v>
      </c>
      <c r="H128">
        <f t="shared" si="11"/>
        <v>8.018789551310574</v>
      </c>
      <c r="L128">
        <v>1.04745977443177</v>
      </c>
      <c r="M128">
        <f t="shared" si="15"/>
        <v>0.46409977733395535</v>
      </c>
      <c r="N128">
        <f t="shared" si="13"/>
        <v>9.1012358318629243</v>
      </c>
    </row>
    <row r="129" spans="2:14" x14ac:dyDescent="0.2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0.19623831192363339</v>
      </c>
      <c r="H129">
        <f t="shared" si="11"/>
        <v>8.2150278632342069</v>
      </c>
      <c r="L129">
        <v>1.0457195940264401</v>
      </c>
      <c r="M129">
        <f t="shared" si="15"/>
        <v>0.46235959692862549</v>
      </c>
      <c r="N129">
        <f t="shared" si="13"/>
        <v>9.5635954287915492</v>
      </c>
    </row>
    <row r="130" spans="2:14" x14ac:dyDescent="0.2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3.5676226361272434E-2</v>
      </c>
      <c r="H130">
        <f t="shared" si="11"/>
        <v>8.2507040895954802</v>
      </c>
      <c r="L130">
        <v>1.29117613515078</v>
      </c>
      <c r="M130">
        <f t="shared" si="15"/>
        <v>0.70781613805296539</v>
      </c>
      <c r="N130">
        <f t="shared" si="13"/>
        <v>10.271411566844515</v>
      </c>
    </row>
    <row r="131" spans="2:14" x14ac:dyDescent="0.2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0.11522157906049735</v>
      </c>
      <c r="H131">
        <f t="shared" si="11"/>
        <v>8.3659256686559775</v>
      </c>
      <c r="L131">
        <v>0.95491878125880503</v>
      </c>
      <c r="M131">
        <f t="shared" si="15"/>
        <v>0.37155878416099042</v>
      </c>
      <c r="N131">
        <f t="shared" si="13"/>
        <v>10.642970351005506</v>
      </c>
    </row>
    <row r="132" spans="2:14" x14ac:dyDescent="0.2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0.17188557855479936</v>
      </c>
      <c r="H132">
        <f t="shared" si="11"/>
        <v>8.5378112472107777</v>
      </c>
      <c r="L132">
        <v>0.67170229597720299</v>
      </c>
      <c r="M132">
        <f t="shared" si="15"/>
        <v>8.8342298879388381E-2</v>
      </c>
      <c r="N132">
        <f t="shared" si="13"/>
        <v>10.731312649884893</v>
      </c>
    </row>
    <row r="133" spans="2:14" x14ac:dyDescent="0.2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0.14397598786749444</v>
      </c>
      <c r="H133">
        <f t="shared" si="11"/>
        <v>8.6817872350782714</v>
      </c>
      <c r="L133">
        <v>1.10073773403224</v>
      </c>
      <c r="M133">
        <f t="shared" si="15"/>
        <v>0.51737773693442535</v>
      </c>
      <c r="N133">
        <f t="shared" si="13"/>
        <v>11.24869038681932</v>
      </c>
    </row>
    <row r="134" spans="2:14" x14ac:dyDescent="0.2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9.002709734624037E-2</v>
      </c>
      <c r="H134">
        <f t="shared" si="11"/>
        <v>8.7718143324245119</v>
      </c>
      <c r="L134">
        <v>0.83682027489623101</v>
      </c>
      <c r="M134">
        <f t="shared" si="15"/>
        <v>0.2534602777984164</v>
      </c>
      <c r="N134">
        <f t="shared" si="13"/>
        <v>11.502150664617735</v>
      </c>
    </row>
    <row r="135" spans="2:14" x14ac:dyDescent="0.2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0.14681772888558542</v>
      </c>
      <c r="H135">
        <f t="shared" si="11"/>
        <v>8.9186320613100971</v>
      </c>
      <c r="L135">
        <v>1.1821517417036</v>
      </c>
      <c r="M135">
        <f t="shared" si="15"/>
        <v>0.59879174460578544</v>
      </c>
      <c r="N135">
        <f t="shared" si="13"/>
        <v>12.100942409223521</v>
      </c>
    </row>
    <row r="136" spans="2:14" x14ac:dyDescent="0.2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2.1302034861988339E-2</v>
      </c>
      <c r="H136">
        <f t="shared" si="11"/>
        <v>8.9399340961720846</v>
      </c>
      <c r="L136">
        <v>0.85291420311909405</v>
      </c>
      <c r="M136">
        <f t="shared" si="15"/>
        <v>0.26955420602127944</v>
      </c>
      <c r="N136">
        <f>N135+M136</f>
        <v>12.3704966152448</v>
      </c>
    </row>
    <row r="137" spans="2:14" x14ac:dyDescent="0.2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6.7957961686035406E-2</v>
      </c>
      <c r="H137">
        <f t="shared" si="11"/>
        <v>9.0078920578581201</v>
      </c>
      <c r="L137">
        <v>0.77632162184495701</v>
      </c>
      <c r="M137">
        <f t="shared" si="15"/>
        <v>0.1929616247471424</v>
      </c>
      <c r="N137">
        <f t="shared" si="13"/>
        <v>12.563458239991942</v>
      </c>
    </row>
    <row r="140" spans="2:14" x14ac:dyDescent="0.2">
      <c r="B140" t="s">
        <v>46</v>
      </c>
      <c r="C140" t="s">
        <v>0</v>
      </c>
      <c r="D140">
        <f>AVERAGE(D98:D137)</f>
        <v>0.58335999709781461</v>
      </c>
      <c r="F140">
        <f>AVERAGE(F98:F137)</f>
        <v>0.80855729854426772</v>
      </c>
      <c r="G140">
        <f>AVERAGE(G98:G137)</f>
        <v>0.225197301446453</v>
      </c>
      <c r="L140">
        <f>AVERAGE(L98:L137)</f>
        <v>0.89744645309761295</v>
      </c>
      <c r="M140">
        <f>AVERAGE(M98:M137)</f>
        <v>0.31408645599979856</v>
      </c>
    </row>
    <row r="141" spans="2:14" x14ac:dyDescent="0.2">
      <c r="B141">
        <f>(0.0000000000000025)*2000</f>
        <v>4.9999999999999997E-12</v>
      </c>
      <c r="G141">
        <f>G140/B141/6*(10^-20)</f>
        <v>7.5065767148817674E-11</v>
      </c>
      <c r="M141">
        <f>M140/B141/6*(10^-20)</f>
        <v>1.0469548533326619E-10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AD233"/>
  <sheetViews>
    <sheetView topLeftCell="D44" workbookViewId="0">
      <selection activeCell="T65" sqref="T65"/>
    </sheetView>
  </sheetViews>
  <sheetFormatPr baseColWidth="10" defaultRowHeight="16" x14ac:dyDescent="0.2"/>
  <cols>
    <col min="6" max="7" width="12.1640625" bestFit="1" customWidth="1"/>
    <col min="13" max="13" width="12.1640625" bestFit="1" customWidth="1"/>
    <col min="18" max="18" width="12.1640625" bestFit="1" customWidth="1"/>
    <col min="21" max="21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 x14ac:dyDescent="0.2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 x14ac:dyDescent="0.2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 x14ac:dyDescent="0.2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 x14ac:dyDescent="0.2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 x14ac:dyDescent="0.2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 x14ac:dyDescent="0.2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 x14ac:dyDescent="0.2">
      <c r="I11">
        <f>SUM(H10:I10)</f>
        <v>0.1488120028956984</v>
      </c>
      <c r="J11">
        <f>SUM(H10,J10)</f>
        <v>0.17557977107157782</v>
      </c>
    </row>
    <row r="12" spans="2:11" x14ac:dyDescent="0.2">
      <c r="H12" t="s">
        <v>15</v>
      </c>
      <c r="I12">
        <f>I9-129/128*H9</f>
        <v>0.345944852683715</v>
      </c>
      <c r="J12">
        <f>J9-127/128*H9</f>
        <v>2.0129556164997666</v>
      </c>
    </row>
    <row r="17" spans="2:19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 x14ac:dyDescent="0.2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 x14ac:dyDescent="0.2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 x14ac:dyDescent="0.2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 x14ac:dyDescent="0.2">
      <c r="G22" s="1"/>
      <c r="H22" s="2"/>
    </row>
    <row r="23" spans="2:19" x14ac:dyDescent="0.2">
      <c r="G23" s="1"/>
      <c r="H23" s="2"/>
      <c r="K23">
        <v>-1381.4900800999999</v>
      </c>
      <c r="L23">
        <v>-1.73417</v>
      </c>
    </row>
    <row r="24" spans="2:19" x14ac:dyDescent="0.2">
      <c r="G24" s="1"/>
      <c r="H24" s="2"/>
      <c r="K24">
        <v>-1381.3300612999999</v>
      </c>
      <c r="L24">
        <v>-0.38661000000000001</v>
      </c>
    </row>
    <row r="25" spans="2:19" x14ac:dyDescent="0.2">
      <c r="G25" s="1"/>
      <c r="H25" s="2"/>
      <c r="K25">
        <v>-1380.6427564999999</v>
      </c>
      <c r="L25">
        <v>-1.2427699999999999</v>
      </c>
    </row>
    <row r="26" spans="2:19" x14ac:dyDescent="0.2">
      <c r="G26" s="1"/>
      <c r="H26" s="2"/>
      <c r="K26">
        <v>-1381.0786063999999</v>
      </c>
      <c r="L26">
        <v>-1.0370999999999999</v>
      </c>
    </row>
    <row r="27" spans="2:19" x14ac:dyDescent="0.2">
      <c r="G27" s="1"/>
      <c r="H27" s="2"/>
      <c r="K27">
        <v>-1380.6229060000001</v>
      </c>
      <c r="L27">
        <v>1.60615</v>
      </c>
    </row>
    <row r="28" spans="2:19" x14ac:dyDescent="0.2">
      <c r="G28" s="1"/>
      <c r="H28" s="2"/>
      <c r="K28">
        <v>-1382.0657146999999</v>
      </c>
      <c r="L28">
        <v>-0.99148999999999998</v>
      </c>
    </row>
    <row r="30" spans="2:19" x14ac:dyDescent="0.2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 x14ac:dyDescent="0.2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 x14ac:dyDescent="0.2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 x14ac:dyDescent="0.2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 x14ac:dyDescent="0.2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 x14ac:dyDescent="0.2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 x14ac:dyDescent="0.2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 x14ac:dyDescent="0.2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 x14ac:dyDescent="0.2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 x14ac:dyDescent="0.2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 x14ac:dyDescent="0.2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 x14ac:dyDescent="0.2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 x14ac:dyDescent="0.2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 x14ac:dyDescent="0.2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 x14ac:dyDescent="0.2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 x14ac:dyDescent="0.2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 x14ac:dyDescent="0.2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 x14ac:dyDescent="0.2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 x14ac:dyDescent="0.2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 x14ac:dyDescent="0.2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 x14ac:dyDescent="0.2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 x14ac:dyDescent="0.2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 x14ac:dyDescent="0.2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 x14ac:dyDescent="0.2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 x14ac:dyDescent="0.2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 x14ac:dyDescent="0.2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 x14ac:dyDescent="0.2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 x14ac:dyDescent="0.2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 x14ac:dyDescent="0.2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 x14ac:dyDescent="0.2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 x14ac:dyDescent="0.2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 x14ac:dyDescent="0.2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 x14ac:dyDescent="0.2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 x14ac:dyDescent="0.2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 x14ac:dyDescent="0.2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 x14ac:dyDescent="0.2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 x14ac:dyDescent="0.2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 x14ac:dyDescent="0.2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 x14ac:dyDescent="0.2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 x14ac:dyDescent="0.2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 x14ac:dyDescent="0.2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 x14ac:dyDescent="0.2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 x14ac:dyDescent="0.2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 x14ac:dyDescent="0.2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 x14ac:dyDescent="0.2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 x14ac:dyDescent="0.2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 x14ac:dyDescent="0.2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 x14ac:dyDescent="0.2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 x14ac:dyDescent="0.2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 x14ac:dyDescent="0.2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 x14ac:dyDescent="0.2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 x14ac:dyDescent="0.2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 x14ac:dyDescent="0.2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 x14ac:dyDescent="0.2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 x14ac:dyDescent="0.2">
      <c r="F94" t="s">
        <v>33</v>
      </c>
      <c r="G94">
        <f>G92/6</f>
        <v>1.3216666666666665E-10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 x14ac:dyDescent="0.2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0.51240035593222644</v>
      </c>
      <c r="H98">
        <f>H97+G98</f>
        <v>0.51240035593222644</v>
      </c>
      <c r="L98">
        <v>0.75116177389542005</v>
      </c>
      <c r="M98">
        <f>L98-$D$140</f>
        <v>0.11453847078227652</v>
      </c>
      <c r="N98">
        <v>0.12561903226595961</v>
      </c>
      <c r="O98">
        <f>O97+N98</f>
        <v>0.12561903226595961</v>
      </c>
    </row>
    <row r="99" spans="1:15" x14ac:dyDescent="0.2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1.0216906962938421E-2</v>
      </c>
      <c r="H99">
        <f t="shared" ref="H99:H137" si="11">H98+G99</f>
        <v>0.52261726289516486</v>
      </c>
      <c r="N99">
        <v>0.22533465579851353</v>
      </c>
      <c r="O99">
        <f t="shared" ref="O99:O135" si="12">O98+N99</f>
        <v>0.35095368806447313</v>
      </c>
    </row>
    <row r="100" spans="1:15" x14ac:dyDescent="0.2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-1.8376940460377522E-2</v>
      </c>
      <c r="H100">
        <f t="shared" si="11"/>
        <v>0.50424032243478734</v>
      </c>
      <c r="L100">
        <v>0.85087739742797397</v>
      </c>
      <c r="M100">
        <f t="shared" ref="M100:M137" si="14">L100-$D$140</f>
        <v>0.21425409431483045</v>
      </c>
      <c r="N100">
        <v>0.21606240999434856</v>
      </c>
      <c r="O100">
        <f t="shared" si="12"/>
        <v>0.56701609805882169</v>
      </c>
    </row>
    <row r="101" spans="1:15" x14ac:dyDescent="0.2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0.10294523633517549</v>
      </c>
      <c r="H101">
        <f t="shared" si="11"/>
        <v>0.60718555876996283</v>
      </c>
      <c r="N101">
        <v>1.1447310499235095</v>
      </c>
      <c r="O101">
        <f t="shared" si="12"/>
        <v>1.7117471479823312</v>
      </c>
    </row>
    <row r="102" spans="1:15" x14ac:dyDescent="0.2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8.5716236162501458E-2</v>
      </c>
      <c r="H102">
        <f t="shared" si="11"/>
        <v>0.69290179493246429</v>
      </c>
      <c r="L102">
        <v>0.841605151623809</v>
      </c>
      <c r="M102">
        <f t="shared" si="14"/>
        <v>0.20498184851066548</v>
      </c>
      <c r="N102">
        <v>9.7601307737065546E-2</v>
      </c>
      <c r="O102">
        <f t="shared" si="12"/>
        <v>1.8093484557193968</v>
      </c>
    </row>
    <row r="103" spans="1:15" x14ac:dyDescent="0.2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1.2483987599904465</v>
      </c>
      <c r="H103">
        <f t="shared" si="11"/>
        <v>1.9413005549229108</v>
      </c>
      <c r="L103">
        <v>1.77027379155297</v>
      </c>
      <c r="M103">
        <f t="shared" si="14"/>
        <v>1.1336504884398266</v>
      </c>
      <c r="N103">
        <v>5.4398905151048504E-2</v>
      </c>
      <c r="O103">
        <f t="shared" si="12"/>
        <v>1.8637473608704453</v>
      </c>
    </row>
    <row r="104" spans="1:15" x14ac:dyDescent="0.2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4.7077046442215442E-2</v>
      </c>
      <c r="H104">
        <f t="shared" si="11"/>
        <v>1.9883776013651262</v>
      </c>
      <c r="L104">
        <v>0.72314404936652599</v>
      </c>
      <c r="M104">
        <f t="shared" si="14"/>
        <v>8.6520746253382463E-2</v>
      </c>
      <c r="N104">
        <v>0.18101686623256852</v>
      </c>
      <c r="O104">
        <f t="shared" si="12"/>
        <v>2.044764227103014</v>
      </c>
    </row>
    <row r="105" spans="1:15" x14ac:dyDescent="0.2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0.22038672650876245</v>
      </c>
      <c r="H105">
        <f t="shared" si="11"/>
        <v>2.2087643278738884</v>
      </c>
      <c r="L105">
        <v>0.67994164678050895</v>
      </c>
      <c r="M105">
        <f t="shared" si="14"/>
        <v>4.3318343667365422E-2</v>
      </c>
      <c r="N105">
        <v>0.13670670447064359</v>
      </c>
      <c r="O105">
        <f t="shared" si="12"/>
        <v>2.1814709315736573</v>
      </c>
    </row>
    <row r="106" spans="1:15" x14ac:dyDescent="0.2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-2.6804738461551514E-2</v>
      </c>
      <c r="H106">
        <f t="shared" si="11"/>
        <v>2.1819595894123367</v>
      </c>
      <c r="L106">
        <v>0.80655960786202896</v>
      </c>
      <c r="M106">
        <f t="shared" si="14"/>
        <v>0.16993630474888544</v>
      </c>
      <c r="N106">
        <v>0.53148822171622945</v>
      </c>
      <c r="O106">
        <f t="shared" si="12"/>
        <v>2.7129591532898867</v>
      </c>
    </row>
    <row r="107" spans="1:15" x14ac:dyDescent="0.2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0.12808050771012547</v>
      </c>
      <c r="H107">
        <f t="shared" si="11"/>
        <v>2.3100400971224619</v>
      </c>
      <c r="L107">
        <v>0.76224944610010403</v>
      </c>
      <c r="M107">
        <f t="shared" si="14"/>
        <v>0.12562614298696051</v>
      </c>
      <c r="N107">
        <v>0.41165677528045952</v>
      </c>
      <c r="O107">
        <f t="shared" si="12"/>
        <v>3.1246159285703463</v>
      </c>
    </row>
    <row r="108" spans="1:15" x14ac:dyDescent="0.2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-1.8341661001730514E-2</v>
      </c>
      <c r="H108">
        <f t="shared" si="11"/>
        <v>2.2916984361207313</v>
      </c>
      <c r="L108">
        <v>1.1570309633456899</v>
      </c>
      <c r="M108">
        <f t="shared" si="14"/>
        <v>0.52040766023254637</v>
      </c>
      <c r="N108">
        <v>0.45806437801746946</v>
      </c>
      <c r="O108">
        <f t="shared" si="12"/>
        <v>3.5826803065878159</v>
      </c>
    </row>
    <row r="109" spans="1:15" x14ac:dyDescent="0.2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0.29208739695578945</v>
      </c>
      <c r="H109">
        <f t="shared" si="11"/>
        <v>2.5837858330765209</v>
      </c>
      <c r="L109">
        <v>1.03719951690992</v>
      </c>
      <c r="M109">
        <f t="shared" si="14"/>
        <v>0.40057621379677644</v>
      </c>
      <c r="N109">
        <v>0.66586794130026961</v>
      </c>
      <c r="O109">
        <f t="shared" si="12"/>
        <v>4.2485482478880856</v>
      </c>
    </row>
    <row r="110" spans="1:15" x14ac:dyDescent="0.2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0.39588375389136654</v>
      </c>
      <c r="H110">
        <f t="shared" si="11"/>
        <v>2.9796695869678875</v>
      </c>
      <c r="L110">
        <v>1.0836071196469299</v>
      </c>
      <c r="M110">
        <f t="shared" si="14"/>
        <v>0.44698381653378638</v>
      </c>
      <c r="N110">
        <v>2.2285165545578578E-2</v>
      </c>
      <c r="O110">
        <f t="shared" si="12"/>
        <v>4.2708334134336638</v>
      </c>
    </row>
    <row r="111" spans="1:15" x14ac:dyDescent="0.2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9.0933315506497525E-2</v>
      </c>
      <c r="H111">
        <f t="shared" si="11"/>
        <v>3.0706029024743851</v>
      </c>
      <c r="L111">
        <v>1.29141068292973</v>
      </c>
      <c r="M111">
        <f t="shared" si="14"/>
        <v>0.65478737981658652</v>
      </c>
      <c r="N111">
        <v>0.80120593861993961</v>
      </c>
      <c r="O111">
        <f t="shared" si="12"/>
        <v>5.0720393520536033</v>
      </c>
    </row>
    <row r="112" spans="1:15" x14ac:dyDescent="0.2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0.22855546681051553</v>
      </c>
      <c r="H112">
        <f t="shared" si="11"/>
        <v>3.2991583692849007</v>
      </c>
      <c r="L112">
        <v>0.64782790717503902</v>
      </c>
      <c r="M112">
        <f t="shared" si="14"/>
        <v>1.1204604061895496E-2</v>
      </c>
      <c r="N112">
        <v>0.29614499044829956</v>
      </c>
      <c r="O112">
        <f t="shared" si="12"/>
        <v>5.3681843425019027</v>
      </c>
    </row>
    <row r="113" spans="2:30" x14ac:dyDescent="0.2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0.2619284052490195</v>
      </c>
      <c r="H113">
        <f t="shared" si="11"/>
        <v>3.5610867745339201</v>
      </c>
      <c r="L113">
        <v>1.4267486802494</v>
      </c>
      <c r="M113">
        <f t="shared" si="14"/>
        <v>0.79012537713625652</v>
      </c>
      <c r="N113">
        <v>0.1963414420737436</v>
      </c>
      <c r="O113">
        <f t="shared" si="12"/>
        <v>5.564525784575646</v>
      </c>
    </row>
    <row r="114" spans="2:30" x14ac:dyDescent="0.2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0.3808230890841765</v>
      </c>
      <c r="H114">
        <f t="shared" si="11"/>
        <v>3.9419098636180965</v>
      </c>
      <c r="L114">
        <v>0.92168773207776</v>
      </c>
      <c r="M114">
        <f t="shared" si="14"/>
        <v>0.28506442896461648</v>
      </c>
      <c r="N114">
        <v>0.26394063196039452</v>
      </c>
      <c r="O114">
        <f t="shared" si="12"/>
        <v>5.82846641653604</v>
      </c>
    </row>
    <row r="115" spans="2:30" x14ac:dyDescent="0.2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6.0859133942280486E-2</v>
      </c>
      <c r="H115">
        <f t="shared" si="11"/>
        <v>4.0027689975603771</v>
      </c>
      <c r="L115">
        <v>0.82188418370320404</v>
      </c>
      <c r="M115">
        <f t="shared" si="14"/>
        <v>0.18526088059006052</v>
      </c>
      <c r="N115">
        <v>0.19489821367081361</v>
      </c>
      <c r="O115">
        <f t="shared" si="12"/>
        <v>6.0233646302068538</v>
      </c>
    </row>
    <row r="116" spans="2:30" x14ac:dyDescent="0.2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9.2488063071854532E-2</v>
      </c>
      <c r="H116">
        <f t="shared" si="11"/>
        <v>4.0952570606322318</v>
      </c>
      <c r="L116">
        <v>0.88948337358985496</v>
      </c>
      <c r="M116">
        <f t="shared" si="14"/>
        <v>0.25286007047671144</v>
      </c>
      <c r="N116">
        <v>0.43368985663648962</v>
      </c>
      <c r="O116">
        <f t="shared" si="12"/>
        <v>6.4570544868433437</v>
      </c>
    </row>
    <row r="117" spans="2:30" x14ac:dyDescent="0.2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-6.4328895070953518E-2</v>
      </c>
      <c r="H117">
        <f t="shared" si="11"/>
        <v>4.0309281655612779</v>
      </c>
      <c r="L117">
        <v>0.82044095530027406</v>
      </c>
      <c r="M117">
        <f t="shared" si="14"/>
        <v>0.18381765218713053</v>
      </c>
      <c r="N117">
        <v>0.11179502376226458</v>
      </c>
      <c r="O117">
        <f t="shared" si="12"/>
        <v>6.5688495106056086</v>
      </c>
    </row>
    <row r="118" spans="2:30" x14ac:dyDescent="0.2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0.33263113142754852</v>
      </c>
      <c r="H118">
        <f t="shared" si="11"/>
        <v>4.3635592969888268</v>
      </c>
      <c r="L118">
        <v>1.0592325982659501</v>
      </c>
      <c r="M118">
        <f t="shared" si="14"/>
        <v>0.42260929515280654</v>
      </c>
      <c r="N118">
        <v>0.1190170753420936</v>
      </c>
      <c r="O118">
        <f t="shared" si="12"/>
        <v>6.6878665859477024</v>
      </c>
    </row>
    <row r="119" spans="2:30" x14ac:dyDescent="0.2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0.27001446324504552</v>
      </c>
      <c r="H119">
        <f t="shared" si="11"/>
        <v>4.6335737602338725</v>
      </c>
      <c r="L119">
        <v>0.73733776539172502</v>
      </c>
      <c r="M119">
        <f t="shared" si="14"/>
        <v>0.1007144622785815</v>
      </c>
      <c r="N119">
        <v>8.9709277118301567E-2</v>
      </c>
      <c r="O119">
        <f t="shared" si="12"/>
        <v>6.7775758630660041</v>
      </c>
    </row>
    <row r="120" spans="2:30" x14ac:dyDescent="0.2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-3.6334942010158522E-2</v>
      </c>
      <c r="H120">
        <f t="shared" si="11"/>
        <v>4.5972388182237136</v>
      </c>
      <c r="L120">
        <v>0.74455981697155404</v>
      </c>
      <c r="M120">
        <f t="shared" si="14"/>
        <v>0.10793651385841052</v>
      </c>
      <c r="N120">
        <v>0.27343059703391859</v>
      </c>
      <c r="O120">
        <f t="shared" si="12"/>
        <v>7.0510064600999227</v>
      </c>
    </row>
    <row r="121" spans="2:30" x14ac:dyDescent="0.2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0.1508996059422405</v>
      </c>
      <c r="H121">
        <f t="shared" si="11"/>
        <v>4.7481384241659539</v>
      </c>
      <c r="L121">
        <v>0.71525201874776201</v>
      </c>
      <c r="M121">
        <f t="shared" si="14"/>
        <v>7.8628715634618485E-2</v>
      </c>
      <c r="N121">
        <v>0.13530400188325553</v>
      </c>
      <c r="O121">
        <f t="shared" si="12"/>
        <v>7.1863104619831786</v>
      </c>
    </row>
    <row r="122" spans="2:30" x14ac:dyDescent="0.2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-2.2838048701753544E-2</v>
      </c>
      <c r="H122">
        <f t="shared" si="11"/>
        <v>4.7253003754642</v>
      </c>
      <c r="L122">
        <v>0.89897333866337903</v>
      </c>
      <c r="M122">
        <f t="shared" si="14"/>
        <v>0.26235003555023551</v>
      </c>
      <c r="N122">
        <v>0.3960523196850595</v>
      </c>
      <c r="O122">
        <f t="shared" si="12"/>
        <v>7.5823627816682384</v>
      </c>
    </row>
    <row r="123" spans="2:30" x14ac:dyDescent="0.2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0.43988827988641643</v>
      </c>
      <c r="H123">
        <f t="shared" si="11"/>
        <v>5.1651886553506161</v>
      </c>
      <c r="L123">
        <v>0.76084674351271597</v>
      </c>
      <c r="M123">
        <f t="shared" si="14"/>
        <v>0.12422344039957245</v>
      </c>
      <c r="N123">
        <v>0.14618373891677261</v>
      </c>
      <c r="O123">
        <f t="shared" si="12"/>
        <v>7.7285465205850112</v>
      </c>
    </row>
    <row r="124" spans="2:30" x14ac:dyDescent="0.2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0.5140828138724064</v>
      </c>
      <c r="H124">
        <f t="shared" si="11"/>
        <v>5.6792714692230222</v>
      </c>
      <c r="L124">
        <v>1.0215950613145199</v>
      </c>
      <c r="M124">
        <f t="shared" si="14"/>
        <v>0.38497175820137641</v>
      </c>
      <c r="N124">
        <v>0.29890197756964854</v>
      </c>
      <c r="O124">
        <f t="shared" si="12"/>
        <v>8.0274484981546603</v>
      </c>
      <c r="S124" t="s">
        <v>94</v>
      </c>
      <c r="X124" t="s">
        <v>95</v>
      </c>
      <c r="AB124" t="s">
        <v>96</v>
      </c>
    </row>
    <row r="125" spans="2:30" x14ac:dyDescent="0.2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0.46347543189040652</v>
      </c>
      <c r="H125">
        <f t="shared" si="11"/>
        <v>6.142746901113429</v>
      </c>
      <c r="L125">
        <v>0.77172648054623305</v>
      </c>
      <c r="M125">
        <f t="shared" si="14"/>
        <v>0.13510317743308953</v>
      </c>
      <c r="N125">
        <v>5.4748182009119573E-2</v>
      </c>
      <c r="O125">
        <f t="shared" si="12"/>
        <v>8.0821966801637792</v>
      </c>
    </row>
    <row r="126" spans="2:30" x14ac:dyDescent="0.2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4.5534771366327442E-2</v>
      </c>
      <c r="H126">
        <f t="shared" si="11"/>
        <v>6.1882816724797562</v>
      </c>
      <c r="L126">
        <v>0.92444471919910898</v>
      </c>
      <c r="M126">
        <f t="shared" si="14"/>
        <v>0.28782141608596545</v>
      </c>
      <c r="N126">
        <v>0.66651842026617947</v>
      </c>
      <c r="O126">
        <f t="shared" si="12"/>
        <v>8.7487151004299584</v>
      </c>
      <c r="S126">
        <v>0.58953780466801398</v>
      </c>
      <c r="T126">
        <v>1.14902365904537</v>
      </c>
      <c r="U126">
        <v>0.75116177389542005</v>
      </c>
      <c r="X126" s="2">
        <v>0.598576669783212</v>
      </c>
      <c r="Y126">
        <v>1.23795992449156</v>
      </c>
      <c r="Z126">
        <v>0.70751614676901597</v>
      </c>
      <c r="AB126">
        <f>S126-X126</f>
        <v>-9.0388651151980248E-3</v>
      </c>
      <c r="AC126">
        <f t="shared" ref="AC126:AD135" si="16">T126-Y126</f>
        <v>-8.8936265446190044E-2</v>
      </c>
      <c r="AD126">
        <f t="shared" si="16"/>
        <v>4.3645627126404074E-2</v>
      </c>
    </row>
    <row r="127" spans="2:30" x14ac:dyDescent="0.2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0.15917352357044146</v>
      </c>
      <c r="H127">
        <f t="shared" si="11"/>
        <v>6.3474551960501975</v>
      </c>
      <c r="L127">
        <v>0.68029092363858001</v>
      </c>
      <c r="M127">
        <f t="shared" si="14"/>
        <v>4.366762052543649E-2</v>
      </c>
      <c r="N127">
        <v>0.49393900875801966</v>
      </c>
      <c r="O127">
        <f t="shared" si="12"/>
        <v>9.2426541091879777</v>
      </c>
      <c r="S127">
        <v>0.51759290427882099</v>
      </c>
      <c r="T127">
        <v>0.64684021007608195</v>
      </c>
      <c r="X127">
        <v>0.50894343033001899</v>
      </c>
      <c r="Y127">
        <v>0.75840479230580005</v>
      </c>
      <c r="AB127">
        <f t="shared" ref="AB127:AB135" si="17">S127-X127</f>
        <v>8.649473948802E-3</v>
      </c>
      <c r="AC127">
        <f t="shared" si="16"/>
        <v>-0.1115645822297181</v>
      </c>
      <c r="AD127">
        <f t="shared" si="16"/>
        <v>0</v>
      </c>
    </row>
    <row r="128" spans="2:30" x14ac:dyDescent="0.2">
      <c r="B128">
        <f t="shared" ref="B128:B137" si="18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0.54072051550980638</v>
      </c>
      <c r="H128">
        <f t="shared" si="11"/>
        <v>6.8881757115600042</v>
      </c>
      <c r="L128">
        <v>1.2920611618956399</v>
      </c>
      <c r="M128">
        <f t="shared" si="14"/>
        <v>0.65543785878249639</v>
      </c>
      <c r="N128">
        <v>0.21475463833771757</v>
      </c>
      <c r="O128">
        <f t="shared" si="12"/>
        <v>9.4574087475256956</v>
      </c>
      <c r="S128">
        <v>0.74203932234346204</v>
      </c>
      <c r="T128">
        <v>0.618246362652766</v>
      </c>
      <c r="U128">
        <v>0.85087739742797397</v>
      </c>
      <c r="X128">
        <v>0.72622559053154401</v>
      </c>
      <c r="Y128">
        <v>0.71776581547629204</v>
      </c>
      <c r="Z128">
        <v>0.97288487166162696</v>
      </c>
      <c r="AB128">
        <f t="shared" si="17"/>
        <v>1.581373181191803E-2</v>
      </c>
      <c r="AC128">
        <f t="shared" si="16"/>
        <v>-9.9519452823526033E-2</v>
      </c>
      <c r="AD128">
        <f t="shared" si="16"/>
        <v>-0.12200747423365299</v>
      </c>
    </row>
    <row r="129" spans="2:30" x14ac:dyDescent="0.2">
      <c r="B129">
        <f t="shared" si="18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0.42344976275526658</v>
      </c>
      <c r="H129">
        <f t="shared" si="11"/>
        <v>7.3116254743152709</v>
      </c>
      <c r="L129">
        <v>1.1194817503874801</v>
      </c>
      <c r="M129">
        <f t="shared" si="14"/>
        <v>0.48285844727433658</v>
      </c>
      <c r="N129">
        <v>5.0659687980608603E-2</v>
      </c>
      <c r="O129">
        <f t="shared" si="12"/>
        <v>9.5080684355063045</v>
      </c>
      <c r="S129">
        <v>0.56513402531077495</v>
      </c>
      <c r="T129">
        <v>0.73956853944831902</v>
      </c>
      <c r="X129">
        <v>0.56769660678287304</v>
      </c>
      <c r="Y129">
        <v>0.91794201649144203</v>
      </c>
      <c r="AB129">
        <f t="shared" si="17"/>
        <v>-2.5625814720980911E-3</v>
      </c>
      <c r="AC129">
        <f t="shared" si="16"/>
        <v>-0.17837347704312301</v>
      </c>
      <c r="AD129">
        <f t="shared" si="16"/>
        <v>0</v>
      </c>
    </row>
    <row r="130" spans="2:30" x14ac:dyDescent="0.2">
      <c r="B130">
        <f t="shared" si="18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0.49923641449846656</v>
      </c>
      <c r="H130">
        <f t="shared" si="11"/>
        <v>7.8108618888137373</v>
      </c>
      <c r="L130">
        <v>0.84029737996717802</v>
      </c>
      <c r="M130">
        <f t="shared" si="14"/>
        <v>0.20367407685403449</v>
      </c>
      <c r="N130">
        <v>0.38516911924495967</v>
      </c>
      <c r="O130">
        <f t="shared" si="12"/>
        <v>9.8932375547512645</v>
      </c>
      <c r="S130">
        <v>0.65036434328784398</v>
      </c>
      <c r="T130">
        <v>0.72233953927564498</v>
      </c>
      <c r="U130">
        <v>0.841605151623809</v>
      </c>
      <c r="X130">
        <v>0.62159136527580505</v>
      </c>
      <c r="Y130">
        <v>0.79180298940793703</v>
      </c>
      <c r="Z130">
        <v>0.803588835446443</v>
      </c>
      <c r="AB130">
        <f t="shared" si="17"/>
        <v>2.877297801203893E-2</v>
      </c>
      <c r="AC130">
        <f t="shared" si="16"/>
        <v>-6.9463450132292048E-2</v>
      </c>
      <c r="AD130">
        <f t="shared" si="16"/>
        <v>3.8016316177366005E-2</v>
      </c>
    </row>
    <row r="131" spans="2:30" x14ac:dyDescent="0.2">
      <c r="B131">
        <f t="shared" si="18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0.32296286823861453</v>
      </c>
      <c r="H131">
        <f t="shared" si="11"/>
        <v>8.1338247570523521</v>
      </c>
      <c r="L131">
        <v>0.67620242961006904</v>
      </c>
      <c r="M131">
        <f t="shared" si="14"/>
        <v>3.9579126496925521E-2</v>
      </c>
      <c r="N131">
        <v>4.7169143648080558E-2</v>
      </c>
      <c r="O131">
        <f t="shared" si="12"/>
        <v>9.9404066983993449</v>
      </c>
      <c r="S131">
        <v>0.54862148252060905</v>
      </c>
      <c r="T131">
        <v>1.8850220631035901</v>
      </c>
      <c r="U131">
        <v>1.77027379155297</v>
      </c>
      <c r="X131">
        <v>0.70225051774610903</v>
      </c>
      <c r="Y131">
        <v>1.82032402819415</v>
      </c>
      <c r="Z131">
        <v>1.7944216538701401</v>
      </c>
      <c r="AB131">
        <f t="shared" si="17"/>
        <v>-0.15362903522549998</v>
      </c>
      <c r="AC131">
        <f t="shared" si="16"/>
        <v>6.469803490944015E-2</v>
      </c>
      <c r="AD131">
        <f t="shared" si="16"/>
        <v>-2.4147862317170032E-2</v>
      </c>
    </row>
    <row r="132" spans="2:30" x14ac:dyDescent="0.2">
      <c r="B132">
        <f t="shared" si="18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0.16337025487422552</v>
      </c>
      <c r="H132">
        <f t="shared" si="11"/>
        <v>8.2971950119265774</v>
      </c>
      <c r="L132">
        <v>1.0107118608744201</v>
      </c>
      <c r="M132">
        <f t="shared" si="14"/>
        <v>0.37408855776127659</v>
      </c>
      <c r="N132">
        <v>0.25371973134524561</v>
      </c>
      <c r="O132">
        <f t="shared" si="12"/>
        <v>10.194126429744591</v>
      </c>
      <c r="S132">
        <v>0.60969506419743902</v>
      </c>
      <c r="T132">
        <v>0.68370034955535897</v>
      </c>
      <c r="U132">
        <v>0.72314404936652599</v>
      </c>
      <c r="X132">
        <v>0.706101154245938</v>
      </c>
      <c r="Y132">
        <v>0.80244232072058597</v>
      </c>
      <c r="Z132">
        <v>0.64727145597126501</v>
      </c>
      <c r="AB132">
        <f t="shared" si="17"/>
        <v>-9.6406090048498982E-2</v>
      </c>
      <c r="AC132">
        <f t="shared" si="16"/>
        <v>-0.118741971165227</v>
      </c>
      <c r="AD132">
        <f t="shared" si="16"/>
        <v>7.5872593395260979E-2</v>
      </c>
    </row>
    <row r="133" spans="2:30" x14ac:dyDescent="0.2">
      <c r="B133">
        <f t="shared" si="18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0.30230053406278645</v>
      </c>
      <c r="H133">
        <f t="shared" si="11"/>
        <v>8.5994955459893632</v>
      </c>
      <c r="L133">
        <v>0.672711885277541</v>
      </c>
      <c r="M133">
        <f t="shared" si="14"/>
        <v>3.6088582164397476E-2</v>
      </c>
      <c r="N133">
        <v>1.0139361071618493</v>
      </c>
      <c r="O133">
        <f t="shared" si="12"/>
        <v>11.208062536906439</v>
      </c>
      <c r="S133">
        <v>0.57081793155248695</v>
      </c>
      <c r="T133">
        <v>0.85701002962190598</v>
      </c>
      <c r="U133">
        <v>0.67994164678050895</v>
      </c>
      <c r="X133">
        <v>0.62986187030213603</v>
      </c>
      <c r="Y133">
        <v>0.79936817527802795</v>
      </c>
      <c r="Z133">
        <v>0.63967146437654998</v>
      </c>
      <c r="AB133">
        <f t="shared" si="17"/>
        <v>-5.9043938749649083E-2</v>
      </c>
      <c r="AC133">
        <f t="shared" si="16"/>
        <v>5.764185434387803E-2</v>
      </c>
      <c r="AD133">
        <f t="shared" si="16"/>
        <v>4.0270182403958965E-2</v>
      </c>
    </row>
    <row r="134" spans="2:30" x14ac:dyDescent="0.2">
      <c r="B134">
        <f t="shared" si="18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-0.26133227844642554</v>
      </c>
      <c r="H134">
        <f t="shared" si="11"/>
        <v>8.3381632675429369</v>
      </c>
      <c r="L134">
        <v>0.87926247297470606</v>
      </c>
      <c r="M134">
        <f t="shared" si="14"/>
        <v>0.24263916986156253</v>
      </c>
      <c r="N134">
        <v>1.0503456619909697</v>
      </c>
      <c r="O134">
        <f t="shared" si="12"/>
        <v>12.25840819889741</v>
      </c>
      <c r="S134">
        <v>0.57085097134524299</v>
      </c>
      <c r="T134">
        <v>0.60981856465159201</v>
      </c>
      <c r="U134">
        <v>0.80655960786202896</v>
      </c>
      <c r="X134">
        <v>0.57197758638295904</v>
      </c>
      <c r="Y134">
        <v>0.72640831970985598</v>
      </c>
      <c r="Z134">
        <v>0.86224358065019602</v>
      </c>
      <c r="AB134">
        <f t="shared" si="17"/>
        <v>-1.12661503771605E-3</v>
      </c>
      <c r="AC134">
        <f t="shared" si="16"/>
        <v>-0.11658975505826397</v>
      </c>
      <c r="AD134">
        <f t="shared" si="16"/>
        <v>-5.5683972788167058E-2</v>
      </c>
    </row>
    <row r="135" spans="2:30" x14ac:dyDescent="0.2">
      <c r="B135">
        <f t="shared" si="18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0.12206087646595742</v>
      </c>
      <c r="H135">
        <f t="shared" si="11"/>
        <v>8.4602241440088939</v>
      </c>
      <c r="L135">
        <v>1.6394788487913099</v>
      </c>
      <c r="M135">
        <f t="shared" si="14"/>
        <v>1.0028555456781665</v>
      </c>
      <c r="N135">
        <v>0.32426797880111657</v>
      </c>
      <c r="O135">
        <f t="shared" si="12"/>
        <v>12.582676177698527</v>
      </c>
      <c r="S135">
        <v>0.71467762864619699</v>
      </c>
      <c r="T135">
        <v>0.76470381082326899</v>
      </c>
      <c r="U135">
        <v>0.76224944610010403</v>
      </c>
      <c r="X135">
        <v>0.70935872977547398</v>
      </c>
      <c r="Y135">
        <v>0.79709679234850095</v>
      </c>
      <c r="Z135">
        <v>0.75020640509368997</v>
      </c>
      <c r="AB135">
        <f t="shared" si="17"/>
        <v>5.31889887072301E-3</v>
      </c>
      <c r="AC135">
        <f t="shared" si="16"/>
        <v>-3.2392981525231956E-2</v>
      </c>
      <c r="AD135">
        <f t="shared" si="16"/>
        <v>1.2043041006414068E-2</v>
      </c>
    </row>
    <row r="136" spans="2:30" x14ac:dyDescent="0.2">
      <c r="B136">
        <f t="shared" si="18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0.73840052124678646</v>
      </c>
      <c r="H136">
        <f t="shared" si="11"/>
        <v>9.1986246652556805</v>
      </c>
      <c r="L136">
        <v>1.67588840362043</v>
      </c>
      <c r="M136">
        <f t="shared" si="14"/>
        <v>1.0392651005072864</v>
      </c>
    </row>
    <row r="137" spans="2:30" x14ac:dyDescent="0.2">
      <c r="B137">
        <f t="shared" si="18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0.48490359823855644</v>
      </c>
      <c r="H137">
        <f t="shared" si="11"/>
        <v>9.683528263494237</v>
      </c>
      <c r="L137">
        <v>0.94981072043057702</v>
      </c>
      <c r="M137">
        <f t="shared" si="14"/>
        <v>0.31318741731743349</v>
      </c>
      <c r="S137" t="s">
        <v>12</v>
      </c>
      <c r="T137" t="s">
        <v>14</v>
      </c>
      <c r="U137" t="s">
        <v>13</v>
      </c>
      <c r="AB137" t="s">
        <v>97</v>
      </c>
    </row>
    <row r="138" spans="2:30" x14ac:dyDescent="0.2">
      <c r="Q138" t="s">
        <v>85</v>
      </c>
      <c r="S138">
        <v>0.63662330311314352</v>
      </c>
      <c r="T138">
        <v>0.87871150970049938</v>
      </c>
      <c r="U138">
        <v>0.95666579893731629</v>
      </c>
      <c r="AB138" t="s">
        <v>98</v>
      </c>
    </row>
    <row r="139" spans="2:30" x14ac:dyDescent="0.2">
      <c r="Q139" t="s">
        <v>86</v>
      </c>
      <c r="S139">
        <v>0.61432412017023774</v>
      </c>
      <c r="T139">
        <v>0.70926767389395495</v>
      </c>
      <c r="U139">
        <v>0.78084171775266353</v>
      </c>
    </row>
    <row r="140" spans="2:30" x14ac:dyDescent="0.2">
      <c r="B140" t="s">
        <v>46</v>
      </c>
      <c r="C140" t="s">
        <v>0</v>
      </c>
      <c r="D140">
        <f>AVERAGE(D98:D137)</f>
        <v>0.63662330311314352</v>
      </c>
      <c r="F140">
        <f>AVERAGE(F98:F137)</f>
        <v>0.87871150970049938</v>
      </c>
      <c r="G140">
        <f>AVERAGE(G98:G137)</f>
        <v>0.24208820658735591</v>
      </c>
      <c r="L140">
        <f>AVERAGE(L98:L137)</f>
        <v>0.95666579893731629</v>
      </c>
      <c r="M140">
        <f>AVERAGE(N98:N137)</f>
        <v>0.33112305730785596</v>
      </c>
      <c r="Q140" t="s">
        <v>87</v>
      </c>
      <c r="AB140" t="s">
        <v>99</v>
      </c>
    </row>
    <row r="141" spans="2:30" x14ac:dyDescent="0.2">
      <c r="B141">
        <f>(0.0000000000000025)*2000</f>
        <v>4.9999999999999997E-12</v>
      </c>
      <c r="G141">
        <f>G140/B141/6*(10^-20)</f>
        <v>8.0696068862451964E-11</v>
      </c>
      <c r="M141">
        <f>M140/B141/6*(10^-20)</f>
        <v>1.1037435243595199E-10</v>
      </c>
      <c r="AB141" t="s">
        <v>100</v>
      </c>
    </row>
    <row r="143" spans="2:30" x14ac:dyDescent="0.2">
      <c r="B143" t="s">
        <v>83</v>
      </c>
      <c r="P143" t="s">
        <v>93</v>
      </c>
    </row>
    <row r="144" spans="2:30" x14ac:dyDescent="0.2">
      <c r="D144" t="s">
        <v>22</v>
      </c>
      <c r="F144" t="s">
        <v>74</v>
      </c>
      <c r="H144" t="s">
        <v>29</v>
      </c>
      <c r="L144" t="s">
        <v>77</v>
      </c>
      <c r="N144" t="s">
        <v>29</v>
      </c>
      <c r="S144" t="s">
        <v>22</v>
      </c>
      <c r="U144" t="s">
        <v>74</v>
      </c>
      <c r="W144" t="s">
        <v>29</v>
      </c>
      <c r="AA144" t="s">
        <v>77</v>
      </c>
      <c r="AC144" t="s">
        <v>29</v>
      </c>
    </row>
    <row r="145" spans="1:29" x14ac:dyDescent="0.2">
      <c r="A145" t="s">
        <v>26</v>
      </c>
      <c r="B145" t="s">
        <v>27</v>
      </c>
      <c r="F145" t="s">
        <v>75</v>
      </c>
      <c r="G145" t="s">
        <v>76</v>
      </c>
      <c r="H145">
        <v>0</v>
      </c>
      <c r="L145" t="s">
        <v>75</v>
      </c>
      <c r="M145" t="s">
        <v>76</v>
      </c>
      <c r="N145">
        <v>0</v>
      </c>
      <c r="P145" t="s">
        <v>26</v>
      </c>
      <c r="Q145" t="s">
        <v>27</v>
      </c>
      <c r="U145" t="s">
        <v>75</v>
      </c>
      <c r="V145" t="s">
        <v>76</v>
      </c>
      <c r="W145">
        <v>0</v>
      </c>
      <c r="AA145" t="s">
        <v>75</v>
      </c>
      <c r="AB145" t="s">
        <v>76</v>
      </c>
      <c r="AC145">
        <v>0</v>
      </c>
    </row>
    <row r="146" spans="1:29" x14ac:dyDescent="0.2">
      <c r="A146">
        <f>2.5*1000</f>
        <v>2500</v>
      </c>
      <c r="B146">
        <f>A146*10^-15</f>
        <v>2.5000000000000003E-12</v>
      </c>
      <c r="C146">
        <v>1</v>
      </c>
      <c r="D146" s="3">
        <v>0.53226607107035795</v>
      </c>
      <c r="E146" t="s">
        <v>71</v>
      </c>
      <c r="F146">
        <v>0.72956989779521697</v>
      </c>
      <c r="G146">
        <f>F146-$D$177</f>
        <v>0.11524577762497923</v>
      </c>
      <c r="H146">
        <f>H145+G146</f>
        <v>0.11524577762497923</v>
      </c>
      <c r="L146">
        <v>0.621917125789479</v>
      </c>
      <c r="M146">
        <f>L146-$D$177</f>
        <v>7.5930056192412554E-3</v>
      </c>
      <c r="N146">
        <f>N145+M146</f>
        <v>7.5930056192412554E-3</v>
      </c>
      <c r="P146">
        <f>2.5*1000</f>
        <v>2500</v>
      </c>
      <c r="Q146">
        <f>P146*10^-15</f>
        <v>2.5000000000000003E-12</v>
      </c>
      <c r="R146">
        <v>1</v>
      </c>
      <c r="S146" s="2">
        <v>0.598576669783212</v>
      </c>
      <c r="T146" t="s">
        <v>71</v>
      </c>
      <c r="U146">
        <v>1.23795992449156</v>
      </c>
      <c r="V146">
        <f>U146-$S$177</f>
        <v>0.60370157237595312</v>
      </c>
      <c r="W146">
        <f>W145+V146</f>
        <v>0.60370157237595312</v>
      </c>
      <c r="AA146">
        <v>0.70751614676901597</v>
      </c>
      <c r="AB146">
        <f>AA146-$S$177</f>
        <v>7.3257794653409092E-2</v>
      </c>
      <c r="AC146">
        <f>AC145+AB146</f>
        <v>7.3257794653409092E-2</v>
      </c>
    </row>
    <row r="147" spans="1:29" x14ac:dyDescent="0.2">
      <c r="B147">
        <f>$B$146*C147</f>
        <v>5.0000000000000005E-12</v>
      </c>
      <c r="C147">
        <v>2</v>
      </c>
      <c r="D147" s="3">
        <v>0.63718630317672398</v>
      </c>
      <c r="F147">
        <v>0.92750987280795105</v>
      </c>
      <c r="G147">
        <f t="shared" ref="G147:G174" si="19">F147-$D$177</f>
        <v>0.31318575263771331</v>
      </c>
      <c r="H147">
        <f t="shared" ref="H147:H175" si="20">H146+G147</f>
        <v>0.42843153026269254</v>
      </c>
      <c r="L147">
        <v>0.69479513777611801</v>
      </c>
      <c r="M147">
        <f t="shared" ref="M147:M174" si="21">L147-$D$177</f>
        <v>8.0471017605880268E-2</v>
      </c>
      <c r="N147">
        <f t="shared" ref="N147:N175" si="22">N146+M147</f>
        <v>8.8064023225121524E-2</v>
      </c>
      <c r="Q147">
        <f>$Q$146*R147</f>
        <v>5.0000000000000005E-12</v>
      </c>
      <c r="R147">
        <v>2</v>
      </c>
      <c r="S147">
        <v>0.50894343033001899</v>
      </c>
      <c r="U147">
        <v>0.75840479230580005</v>
      </c>
      <c r="V147">
        <f t="shared" ref="V147:V154" si="23">U147-$S$177</f>
        <v>0.12414644019019316</v>
      </c>
    </row>
    <row r="148" spans="1:29" x14ac:dyDescent="0.2">
      <c r="B148">
        <f t="shared" ref="B148:B175" si="24">$B$146*C148</f>
        <v>7.5E-12</v>
      </c>
      <c r="C148">
        <v>3</v>
      </c>
      <c r="D148" s="3">
        <v>0.71237148346520696</v>
      </c>
      <c r="F148">
        <v>0.53152755573075094</v>
      </c>
      <c r="G148">
        <f t="shared" si="19"/>
        <v>-8.2796564439486797E-2</v>
      </c>
      <c r="H148">
        <f t="shared" si="20"/>
        <v>0.34563496582320574</v>
      </c>
      <c r="L148">
        <v>0.85949685660560804</v>
      </c>
      <c r="M148">
        <f t="shared" si="21"/>
        <v>0.2451727364353703</v>
      </c>
      <c r="N148">
        <f t="shared" si="22"/>
        <v>0.33323675966049182</v>
      </c>
      <c r="Q148">
        <f t="shared" ref="Q148:Q155" si="25">$Q$146*R148</f>
        <v>7.5E-12</v>
      </c>
      <c r="R148">
        <v>3</v>
      </c>
      <c r="S148">
        <v>0.72622559053154401</v>
      </c>
      <c r="U148">
        <v>0.71776581547629204</v>
      </c>
      <c r="V148">
        <f t="shared" si="23"/>
        <v>8.3507463360685152E-2</v>
      </c>
      <c r="AA148">
        <v>0.97288487166162696</v>
      </c>
    </row>
    <row r="149" spans="1:29" x14ac:dyDescent="0.2">
      <c r="B149">
        <f t="shared" si="24"/>
        <v>1.0000000000000001E-11</v>
      </c>
      <c r="C149">
        <v>4</v>
      </c>
      <c r="D149" s="3">
        <v>0.58231003235867795</v>
      </c>
      <c r="F149">
        <v>0.783710793157403</v>
      </c>
      <c r="G149">
        <f t="shared" si="19"/>
        <v>0.16938667298716525</v>
      </c>
      <c r="H149">
        <f t="shared" si="20"/>
        <v>0.515021638810371</v>
      </c>
      <c r="L149">
        <v>0.57654235189482295</v>
      </c>
      <c r="M149">
        <f t="shared" si="21"/>
        <v>-3.7781768275414795E-2</v>
      </c>
      <c r="N149">
        <f t="shared" si="22"/>
        <v>0.29545499138507703</v>
      </c>
      <c r="Q149">
        <f t="shared" si="25"/>
        <v>1.0000000000000001E-11</v>
      </c>
      <c r="R149">
        <v>4</v>
      </c>
      <c r="S149">
        <v>0.56769660678287304</v>
      </c>
      <c r="U149">
        <v>0.91794201649144203</v>
      </c>
      <c r="V149">
        <f t="shared" si="23"/>
        <v>0.28368366437583514</v>
      </c>
    </row>
    <row r="150" spans="1:29" x14ac:dyDescent="0.2">
      <c r="B150">
        <f t="shared" si="24"/>
        <v>1.2500000000000002E-11</v>
      </c>
      <c r="C150">
        <v>5</v>
      </c>
      <c r="D150" s="3">
        <v>0.601962287325298</v>
      </c>
      <c r="F150">
        <v>0.89035395488839897</v>
      </c>
      <c r="G150">
        <f t="shared" si="19"/>
        <v>0.27602983471816123</v>
      </c>
      <c r="H150">
        <f t="shared" si="20"/>
        <v>0.79105147352853222</v>
      </c>
      <c r="L150">
        <v>0.76511080870175496</v>
      </c>
      <c r="M150">
        <f t="shared" si="21"/>
        <v>0.15078668853151722</v>
      </c>
      <c r="N150">
        <f t="shared" si="22"/>
        <v>0.44624167991659425</v>
      </c>
      <c r="Q150">
        <f t="shared" si="25"/>
        <v>1.2500000000000002E-11</v>
      </c>
      <c r="R150">
        <v>5</v>
      </c>
      <c r="S150">
        <v>0.62159136527580505</v>
      </c>
      <c r="U150">
        <v>0.79180298940793703</v>
      </c>
      <c r="V150">
        <f t="shared" si="23"/>
        <v>0.15754463729233015</v>
      </c>
      <c r="AA150">
        <v>0.803588835446443</v>
      </c>
    </row>
    <row r="151" spans="1:29" x14ac:dyDescent="0.2">
      <c r="B151">
        <f t="shared" si="24"/>
        <v>1.5E-11</v>
      </c>
      <c r="C151">
        <v>6</v>
      </c>
      <c r="D151" s="3">
        <v>0.61897780561305904</v>
      </c>
      <c r="F151">
        <v>0.75608013920413997</v>
      </c>
      <c r="G151">
        <f t="shared" si="19"/>
        <v>0.14175601903390223</v>
      </c>
      <c r="H151">
        <f t="shared" si="20"/>
        <v>0.93280749256243445</v>
      </c>
      <c r="L151">
        <v>0.64122210202068597</v>
      </c>
      <c r="M151">
        <f t="shared" si="21"/>
        <v>2.6897981850448227E-2</v>
      </c>
      <c r="N151">
        <f t="shared" si="22"/>
        <v>0.47313966176704247</v>
      </c>
      <c r="Q151">
        <f t="shared" si="25"/>
        <v>1.5E-11</v>
      </c>
      <c r="R151">
        <v>6</v>
      </c>
      <c r="S151">
        <v>0.70225051774610903</v>
      </c>
      <c r="U151">
        <v>1.82032402819415</v>
      </c>
      <c r="V151">
        <f t="shared" si="23"/>
        <v>1.1860656760785431</v>
      </c>
      <c r="AA151">
        <v>1.7944216538701401</v>
      </c>
    </row>
    <row r="152" spans="1:29" x14ac:dyDescent="0.2">
      <c r="B152">
        <f t="shared" si="24"/>
        <v>1.7500000000000001E-11</v>
      </c>
      <c r="C152">
        <v>7</v>
      </c>
      <c r="D152" s="3">
        <v>0.64784433418021303</v>
      </c>
      <c r="F152">
        <v>0.59276140368268904</v>
      </c>
      <c r="G152">
        <f t="shared" si="19"/>
        <v>-2.1562716487548705E-2</v>
      </c>
      <c r="H152">
        <f t="shared" si="20"/>
        <v>0.91124477607488574</v>
      </c>
      <c r="L152">
        <v>0.62463970255049694</v>
      </c>
      <c r="M152">
        <f t="shared" si="21"/>
        <v>1.0315582380259203E-2</v>
      </c>
      <c r="N152">
        <f t="shared" si="22"/>
        <v>0.48345524414730168</v>
      </c>
      <c r="Q152">
        <f t="shared" si="25"/>
        <v>1.7500000000000001E-11</v>
      </c>
      <c r="R152">
        <v>7</v>
      </c>
      <c r="S152">
        <v>0.706101154245938</v>
      </c>
      <c r="U152">
        <v>0.80244232072058597</v>
      </c>
      <c r="V152">
        <f t="shared" si="23"/>
        <v>0.16818396860497908</v>
      </c>
      <c r="AA152">
        <v>0.64727145597126501</v>
      </c>
    </row>
    <row r="153" spans="1:29" x14ac:dyDescent="0.2">
      <c r="B153">
        <f t="shared" si="24"/>
        <v>2.0000000000000002E-11</v>
      </c>
      <c r="C153">
        <v>8</v>
      </c>
      <c r="D153" s="3">
        <v>0.636382076724193</v>
      </c>
      <c r="F153">
        <v>0.54874272219523801</v>
      </c>
      <c r="G153">
        <f t="shared" si="19"/>
        <v>-6.5581397974999733E-2</v>
      </c>
      <c r="H153">
        <f t="shared" si="20"/>
        <v>0.84566337809988601</v>
      </c>
      <c r="L153">
        <v>0.87159748277099602</v>
      </c>
      <c r="M153">
        <f t="shared" si="21"/>
        <v>0.25727336260075828</v>
      </c>
      <c r="N153">
        <f t="shared" si="22"/>
        <v>0.74072860674805996</v>
      </c>
      <c r="Q153">
        <f t="shared" si="25"/>
        <v>2.0000000000000002E-11</v>
      </c>
      <c r="R153">
        <v>8</v>
      </c>
      <c r="S153">
        <v>0.62986187030213603</v>
      </c>
      <c r="U153">
        <v>0.79936817527802795</v>
      </c>
      <c r="V153">
        <f t="shared" si="23"/>
        <v>0.16510982316242107</v>
      </c>
      <c r="AA153">
        <v>0.63967146437654998</v>
      </c>
    </row>
    <row r="154" spans="1:29" x14ac:dyDescent="0.2">
      <c r="B154">
        <f t="shared" si="24"/>
        <v>2.2500000000000003E-11</v>
      </c>
      <c r="C154">
        <v>9</v>
      </c>
      <c r="D154" s="3">
        <v>0.75231414696343701</v>
      </c>
      <c r="F154">
        <v>0.820205056863614</v>
      </c>
      <c r="G154">
        <f t="shared" si="19"/>
        <v>0.20588093669337626</v>
      </c>
      <c r="H154">
        <f t="shared" si="20"/>
        <v>1.0515443147932624</v>
      </c>
      <c r="L154">
        <v>0.76011304300708604</v>
      </c>
      <c r="M154">
        <f t="shared" si="21"/>
        <v>0.1457889228368483</v>
      </c>
      <c r="N154">
        <f t="shared" si="22"/>
        <v>0.88651752958490826</v>
      </c>
      <c r="Q154">
        <f t="shared" si="25"/>
        <v>2.2500000000000003E-11</v>
      </c>
      <c r="R154">
        <v>9</v>
      </c>
      <c r="S154">
        <v>0.57197758638295904</v>
      </c>
      <c r="U154">
        <v>0.72640831970985598</v>
      </c>
      <c r="V154">
        <f t="shared" si="23"/>
        <v>9.2149967594249094E-2</v>
      </c>
      <c r="AA154">
        <v>0.86224358065019602</v>
      </c>
    </row>
    <row r="155" spans="1:29" x14ac:dyDescent="0.2">
      <c r="B155">
        <f t="shared" si="24"/>
        <v>2.5000000000000004E-11</v>
      </c>
      <c r="C155">
        <v>10</v>
      </c>
      <c r="D155" s="3">
        <v>0.56394729841031099</v>
      </c>
      <c r="F155">
        <v>0.60456177346375095</v>
      </c>
      <c r="G155">
        <f t="shared" si="19"/>
        <v>-9.7623467064867908E-3</v>
      </c>
      <c r="H155">
        <f t="shared" si="20"/>
        <v>1.0417819680867755</v>
      </c>
      <c r="L155">
        <v>0.63244160669178995</v>
      </c>
      <c r="M155">
        <f t="shared" si="21"/>
        <v>1.8117486521552206E-2</v>
      </c>
      <c r="N155">
        <f t="shared" si="22"/>
        <v>0.90463501610646047</v>
      </c>
      <c r="Q155">
        <f t="shared" si="25"/>
        <v>2.5000000000000004E-11</v>
      </c>
      <c r="R155">
        <v>10</v>
      </c>
      <c r="S155">
        <v>0.70935872977547398</v>
      </c>
      <c r="U155">
        <v>0.79709679234850095</v>
      </c>
      <c r="V155">
        <f>U155-$S$177</f>
        <v>0.16283844023289407</v>
      </c>
      <c r="AA155">
        <v>0.75020640509368997</v>
      </c>
    </row>
    <row r="156" spans="1:29" x14ac:dyDescent="0.2">
      <c r="B156">
        <f t="shared" si="24"/>
        <v>2.7500000000000002E-11</v>
      </c>
      <c r="C156">
        <v>11</v>
      </c>
      <c r="D156">
        <v>0.55080570504036996</v>
      </c>
      <c r="E156" t="s">
        <v>72</v>
      </c>
      <c r="F156">
        <v>1.1482452424093601</v>
      </c>
      <c r="G156">
        <f t="shared" si="19"/>
        <v>0.53392112223912236</v>
      </c>
      <c r="H156">
        <f t="shared" si="20"/>
        <v>1.5757030903258977</v>
      </c>
      <c r="L156">
        <v>0.79851102341970304</v>
      </c>
      <c r="M156">
        <f t="shared" si="21"/>
        <v>0.18418690324946529</v>
      </c>
      <c r="N156">
        <f t="shared" si="22"/>
        <v>1.0888219193559259</v>
      </c>
    </row>
    <row r="157" spans="1:29" x14ac:dyDescent="0.2">
      <c r="B157">
        <f t="shared" si="24"/>
        <v>3E-11</v>
      </c>
      <c r="C157">
        <v>12</v>
      </c>
      <c r="D157">
        <v>0.69661496282479995</v>
      </c>
      <c r="F157">
        <v>0.64745301002001998</v>
      </c>
      <c r="G157">
        <f t="shared" si="19"/>
        <v>3.3128889849782239E-2</v>
      </c>
      <c r="H157">
        <f t="shared" si="20"/>
        <v>1.6088319801756801</v>
      </c>
      <c r="L157">
        <v>0.66217479475224195</v>
      </c>
      <c r="M157">
        <f t="shared" si="21"/>
        <v>4.7850674582004205E-2</v>
      </c>
      <c r="N157">
        <f t="shared" si="22"/>
        <v>1.1366725939379301</v>
      </c>
    </row>
    <row r="158" spans="1:29" x14ac:dyDescent="0.2">
      <c r="B158">
        <f t="shared" si="24"/>
        <v>3.2500000000000004E-11</v>
      </c>
      <c r="C158">
        <v>13</v>
      </c>
      <c r="D158">
        <v>0.53814491817614196</v>
      </c>
      <c r="F158">
        <v>0.66819200154522795</v>
      </c>
      <c r="G158">
        <f t="shared" si="19"/>
        <v>5.3867881374990212E-2</v>
      </c>
      <c r="H158">
        <f t="shared" si="20"/>
        <v>1.6626998615506703</v>
      </c>
      <c r="L158">
        <v>1.0730419972591201</v>
      </c>
      <c r="M158">
        <f t="shared" si="21"/>
        <v>0.45871787708888234</v>
      </c>
      <c r="N158">
        <f t="shared" si="22"/>
        <v>1.5953904710268123</v>
      </c>
    </row>
    <row r="159" spans="1:29" x14ac:dyDescent="0.2">
      <c r="B159">
        <f t="shared" si="24"/>
        <v>3.5000000000000002E-11</v>
      </c>
      <c r="C159">
        <v>14</v>
      </c>
      <c r="D159">
        <v>0.526344689342649</v>
      </c>
      <c r="F159">
        <v>0.72534336180266101</v>
      </c>
      <c r="G159">
        <f t="shared" si="19"/>
        <v>0.11101924163242327</v>
      </c>
      <c r="H159">
        <f t="shared" si="20"/>
        <v>1.7737191031830934</v>
      </c>
      <c r="L159">
        <v>1.0964896896235801</v>
      </c>
      <c r="M159">
        <f t="shared" si="21"/>
        <v>0.48216556945334232</v>
      </c>
      <c r="N159">
        <f t="shared" si="22"/>
        <v>2.0775560404801547</v>
      </c>
    </row>
    <row r="160" spans="1:29" x14ac:dyDescent="0.2">
      <c r="B160">
        <f t="shared" si="24"/>
        <v>3.7500000000000006E-11</v>
      </c>
      <c r="C160">
        <v>15</v>
      </c>
      <c r="D160">
        <v>0.64912302663154897</v>
      </c>
      <c r="F160">
        <v>0.700657963350374</v>
      </c>
      <c r="G160">
        <f t="shared" si="19"/>
        <v>8.633384318013626E-2</v>
      </c>
      <c r="H160">
        <f t="shared" si="20"/>
        <v>1.8600529463632296</v>
      </c>
      <c r="L160">
        <v>0.80553206600889204</v>
      </c>
      <c r="M160">
        <f t="shared" si="21"/>
        <v>0.1912079458386543</v>
      </c>
      <c r="N160">
        <f t="shared" si="22"/>
        <v>2.2687639863188092</v>
      </c>
      <c r="R160" s="9"/>
    </row>
    <row r="161" spans="2:14" x14ac:dyDescent="0.2">
      <c r="B161">
        <f t="shared" si="24"/>
        <v>4.0000000000000004E-11</v>
      </c>
      <c r="C161">
        <v>16</v>
      </c>
      <c r="D161">
        <v>0.63087694996209998</v>
      </c>
      <c r="F161">
        <v>0.69488388203657203</v>
      </c>
      <c r="G161">
        <f t="shared" si="19"/>
        <v>8.055976186633429E-2</v>
      </c>
      <c r="H161">
        <f t="shared" si="20"/>
        <v>1.9406127082295639</v>
      </c>
      <c r="L161">
        <v>0.81856559439127696</v>
      </c>
      <c r="M161">
        <f t="shared" si="21"/>
        <v>0.20424147422103922</v>
      </c>
      <c r="N161">
        <f t="shared" si="22"/>
        <v>2.4730054605398486</v>
      </c>
    </row>
    <row r="162" spans="2:14" x14ac:dyDescent="0.2">
      <c r="B162">
        <f t="shared" si="24"/>
        <v>4.2500000000000002E-11</v>
      </c>
      <c r="C162">
        <v>17</v>
      </c>
      <c r="D162">
        <v>0.62653584867761603</v>
      </c>
      <c r="F162">
        <v>0.80330912825890999</v>
      </c>
      <c r="G162">
        <f t="shared" si="19"/>
        <v>0.18898500808867225</v>
      </c>
      <c r="H162">
        <f t="shared" si="20"/>
        <v>2.1295977163182362</v>
      </c>
      <c r="L162">
        <v>0.95005573748951899</v>
      </c>
      <c r="M162">
        <f t="shared" si="21"/>
        <v>0.33573161731928125</v>
      </c>
      <c r="N162">
        <f t="shared" si="22"/>
        <v>2.8087370778591296</v>
      </c>
    </row>
    <row r="163" spans="2:14" x14ac:dyDescent="0.2">
      <c r="B163">
        <f t="shared" si="24"/>
        <v>4.5000000000000006E-11</v>
      </c>
      <c r="C163">
        <v>18</v>
      </c>
      <c r="D163">
        <v>0.56711447688641503</v>
      </c>
      <c r="F163">
        <v>0.72505209179924701</v>
      </c>
      <c r="G163">
        <f t="shared" si="19"/>
        <v>0.11072797162900927</v>
      </c>
      <c r="H163">
        <f t="shared" si="20"/>
        <v>2.2403256879472453</v>
      </c>
      <c r="L163">
        <v>0.92646792902460795</v>
      </c>
      <c r="M163">
        <f t="shared" si="21"/>
        <v>0.31214380885437021</v>
      </c>
      <c r="N163">
        <f t="shared" si="22"/>
        <v>3.1208808867134996</v>
      </c>
    </row>
    <row r="164" spans="2:14" x14ac:dyDescent="0.2">
      <c r="B164">
        <f t="shared" si="24"/>
        <v>4.7500000000000004E-11</v>
      </c>
      <c r="C164">
        <v>19</v>
      </c>
      <c r="D164">
        <v>0.60628582621625404</v>
      </c>
      <c r="F164">
        <v>0.80101139294102497</v>
      </c>
      <c r="G164">
        <f t="shared" si="19"/>
        <v>0.18668727277078723</v>
      </c>
      <c r="H164">
        <f t="shared" si="20"/>
        <v>2.4270129607180326</v>
      </c>
      <c r="L164">
        <v>0.844294445017156</v>
      </c>
      <c r="M164">
        <f t="shared" si="21"/>
        <v>0.22997032484691826</v>
      </c>
      <c r="N164">
        <f t="shared" si="22"/>
        <v>3.3508512115604177</v>
      </c>
    </row>
    <row r="165" spans="2:14" x14ac:dyDescent="0.2">
      <c r="B165">
        <f t="shared" si="24"/>
        <v>5.0000000000000008E-11</v>
      </c>
      <c r="C165">
        <v>20</v>
      </c>
      <c r="D165">
        <v>0.48527011296543299</v>
      </c>
      <c r="F165">
        <v>0.50095959467206497</v>
      </c>
      <c r="G165">
        <f t="shared" si="19"/>
        <v>-0.11336452549817277</v>
      </c>
      <c r="H165">
        <f t="shared" si="20"/>
        <v>2.3136484352198599</v>
      </c>
      <c r="L165">
        <v>0.78201139084989302</v>
      </c>
      <c r="M165">
        <f t="shared" si="21"/>
        <v>0.16768727067965528</v>
      </c>
      <c r="N165">
        <f t="shared" si="22"/>
        <v>3.5185384822400732</v>
      </c>
    </row>
    <row r="166" spans="2:14" x14ac:dyDescent="0.2">
      <c r="B166">
        <f t="shared" si="24"/>
        <v>5.2500000000000006E-11</v>
      </c>
      <c r="C166">
        <v>21</v>
      </c>
      <c r="D166">
        <v>0.69838838049639496</v>
      </c>
      <c r="E166" t="s">
        <v>73</v>
      </c>
      <c r="F166">
        <v>0.77334475523340696</v>
      </c>
      <c r="G166">
        <f t="shared" si="19"/>
        <v>0.15902063506316921</v>
      </c>
      <c r="H166">
        <f t="shared" si="20"/>
        <v>2.472669070283029</v>
      </c>
      <c r="L166">
        <v>0.882629174102041</v>
      </c>
      <c r="M166">
        <f t="shared" si="21"/>
        <v>0.26830505393180326</v>
      </c>
      <c r="N166">
        <f t="shared" si="22"/>
        <v>3.7868435361718764</v>
      </c>
    </row>
    <row r="167" spans="2:14" x14ac:dyDescent="0.2">
      <c r="B167">
        <f t="shared" si="24"/>
        <v>5.5000000000000004E-11</v>
      </c>
      <c r="C167">
        <v>22</v>
      </c>
      <c r="D167">
        <v>0.60853808181000901</v>
      </c>
      <c r="F167">
        <v>0.63598167105862002</v>
      </c>
      <c r="G167">
        <f t="shared" si="19"/>
        <v>2.1657550888382282E-2</v>
      </c>
      <c r="H167">
        <f t="shared" si="20"/>
        <v>2.4943266211714112</v>
      </c>
      <c r="L167">
        <v>0.62148439382283505</v>
      </c>
      <c r="M167">
        <f t="shared" si="21"/>
        <v>7.1602736525973043E-3</v>
      </c>
      <c r="N167">
        <f t="shared" si="22"/>
        <v>3.7940038098244737</v>
      </c>
    </row>
    <row r="168" spans="2:14" x14ac:dyDescent="0.2">
      <c r="B168">
        <f t="shared" si="24"/>
        <v>5.7500000000000008E-11</v>
      </c>
      <c r="C168">
        <v>23</v>
      </c>
      <c r="D168">
        <v>0.59872715684886402</v>
      </c>
      <c r="F168">
        <v>0.58439231880424403</v>
      </c>
      <c r="G168">
        <f t="shared" si="19"/>
        <v>-2.9931801365993715E-2</v>
      </c>
      <c r="H168">
        <f t="shared" si="20"/>
        <v>2.4643948198054177</v>
      </c>
      <c r="L168">
        <v>0.75152037055613496</v>
      </c>
      <c r="M168">
        <f t="shared" si="21"/>
        <v>0.13719625038589722</v>
      </c>
      <c r="N168">
        <f t="shared" si="22"/>
        <v>3.9312000602103709</v>
      </c>
    </row>
    <row r="169" spans="2:14" x14ac:dyDescent="0.2">
      <c r="B169">
        <f t="shared" si="24"/>
        <v>6E-11</v>
      </c>
      <c r="C169">
        <v>24</v>
      </c>
      <c r="D169">
        <v>0.51110799589239997</v>
      </c>
      <c r="F169">
        <v>0.85135544617553705</v>
      </c>
      <c r="G169">
        <f t="shared" si="19"/>
        <v>0.2370313260052993</v>
      </c>
      <c r="H169">
        <f t="shared" si="20"/>
        <v>2.7014261458107169</v>
      </c>
      <c r="L169">
        <v>0.79270820084096605</v>
      </c>
      <c r="M169">
        <f t="shared" si="21"/>
        <v>0.17838408067072831</v>
      </c>
      <c r="N169">
        <f t="shared" si="22"/>
        <v>4.1095841408810996</v>
      </c>
    </row>
    <row r="170" spans="2:14" x14ac:dyDescent="0.2">
      <c r="B170">
        <f t="shared" si="24"/>
        <v>6.2500000000000004E-11</v>
      </c>
      <c r="C170">
        <v>25</v>
      </c>
      <c r="D170">
        <v>0.64408811624116202</v>
      </c>
      <c r="F170">
        <v>0.72776934479056898</v>
      </c>
      <c r="G170">
        <f t="shared" si="19"/>
        <v>0.11344522462033124</v>
      </c>
      <c r="H170">
        <f t="shared" si="20"/>
        <v>2.8148713704310482</v>
      </c>
      <c r="L170">
        <v>0.74436215289600005</v>
      </c>
      <c r="M170">
        <f t="shared" si="21"/>
        <v>0.13003803272576231</v>
      </c>
      <c r="N170">
        <f t="shared" si="22"/>
        <v>4.239622173606862</v>
      </c>
    </row>
    <row r="171" spans="2:14" x14ac:dyDescent="0.2">
      <c r="B171">
        <f t="shared" si="24"/>
        <v>6.5000000000000008E-11</v>
      </c>
      <c r="C171">
        <v>26</v>
      </c>
      <c r="D171">
        <v>0.61554227350482105</v>
      </c>
      <c r="F171">
        <v>0.59800356736865301</v>
      </c>
      <c r="G171">
        <f t="shared" si="19"/>
        <v>-1.6320552801584731E-2</v>
      </c>
      <c r="H171">
        <f t="shared" si="20"/>
        <v>2.7985508176294633</v>
      </c>
      <c r="L171">
        <v>0.96035516053299796</v>
      </c>
      <c r="M171">
        <f t="shared" si="21"/>
        <v>0.34603104036276022</v>
      </c>
      <c r="N171">
        <f t="shared" si="22"/>
        <v>4.5856532139696222</v>
      </c>
    </row>
    <row r="172" spans="2:14" x14ac:dyDescent="0.2">
      <c r="B172">
        <f t="shared" si="24"/>
        <v>6.7500000000000012E-11</v>
      </c>
      <c r="C172">
        <v>27</v>
      </c>
      <c r="D172">
        <v>0.73841981547073199</v>
      </c>
      <c r="F172">
        <v>0.62670803015502397</v>
      </c>
      <c r="G172">
        <f t="shared" si="19"/>
        <v>1.2383909984786223E-2</v>
      </c>
      <c r="H172">
        <f t="shared" si="20"/>
        <v>2.8109347276142493</v>
      </c>
      <c r="L172">
        <v>0.56541116947529502</v>
      </c>
      <c r="M172">
        <f t="shared" si="21"/>
        <v>-4.8912950694942725E-2</v>
      </c>
      <c r="N172">
        <f t="shared" si="22"/>
        <v>4.5367402632746794</v>
      </c>
    </row>
    <row r="173" spans="2:14" x14ac:dyDescent="0.2">
      <c r="B173">
        <f t="shared" si="24"/>
        <v>7.0000000000000004E-11</v>
      </c>
      <c r="C173">
        <v>28</v>
      </c>
      <c r="D173">
        <v>0.56856993629798702</v>
      </c>
      <c r="F173">
        <v>0.66968822257251204</v>
      </c>
      <c r="G173">
        <f t="shared" si="19"/>
        <v>5.5364102402274296E-2</v>
      </c>
      <c r="H173">
        <f t="shared" si="20"/>
        <v>2.8662988300165235</v>
      </c>
      <c r="L173">
        <v>0.87683447983362295</v>
      </c>
      <c r="M173">
        <f t="shared" si="21"/>
        <v>0.26251035966338521</v>
      </c>
      <c r="N173">
        <f t="shared" si="22"/>
        <v>4.7992506229380645</v>
      </c>
    </row>
    <row r="174" spans="2:14" x14ac:dyDescent="0.2">
      <c r="B174">
        <f t="shared" si="24"/>
        <v>7.2500000000000008E-11</v>
      </c>
      <c r="C174">
        <v>29</v>
      </c>
      <c r="D174">
        <v>0.66390768170962999</v>
      </c>
      <c r="F174">
        <v>0.600969932687063</v>
      </c>
      <c r="G174">
        <f t="shared" si="19"/>
        <v>-1.335418748317474E-2</v>
      </c>
      <c r="H174">
        <f t="shared" si="20"/>
        <v>2.8529446425333487</v>
      </c>
      <c r="L174">
        <v>0.69479106662210099</v>
      </c>
      <c r="M174">
        <f t="shared" si="21"/>
        <v>8.0466946451863253E-2</v>
      </c>
      <c r="N174">
        <f t="shared" si="22"/>
        <v>4.8797175693899275</v>
      </c>
    </row>
    <row r="175" spans="2:14" x14ac:dyDescent="0.2">
      <c r="B175">
        <f t="shared" si="24"/>
        <v>7.5000000000000012E-11</v>
      </c>
      <c r="C175">
        <v>30</v>
      </c>
      <c r="D175">
        <v>0.61975581082432196</v>
      </c>
      <c r="F175">
        <v>0.60968608934840696</v>
      </c>
      <c r="G175">
        <f>F175-$D$177</f>
        <v>-4.6380308218307853E-3</v>
      </c>
      <c r="H175">
        <f t="shared" si="20"/>
        <v>2.8483066117115179</v>
      </c>
      <c r="L175">
        <v>0.73013447825308297</v>
      </c>
      <c r="M175">
        <f>L175-$D$177</f>
        <v>0.11581035808284523</v>
      </c>
      <c r="N175">
        <f t="shared" si="22"/>
        <v>4.9955279274727724</v>
      </c>
    </row>
    <row r="177" spans="1:28" x14ac:dyDescent="0.2">
      <c r="C177" t="s">
        <v>0</v>
      </c>
      <c r="D177">
        <f>AVERAGE(D146:D175)</f>
        <v>0.61432412017023774</v>
      </c>
      <c r="F177">
        <f>AVERAGE(F146:F175)</f>
        <v>0.70926767389395495</v>
      </c>
      <c r="G177">
        <f>AVERAGE(G146:G175)</f>
        <v>9.4943553723717267E-2</v>
      </c>
      <c r="L177">
        <f>AVERAGE(L146:L175)</f>
        <v>0.78084171775266353</v>
      </c>
      <c r="M177">
        <f>AVERAGE(M146:M175)</f>
        <v>0.16651759758242574</v>
      </c>
      <c r="R177" t="s">
        <v>0</v>
      </c>
      <c r="S177">
        <f>AVERAGE(S146:S175)</f>
        <v>0.63425835211560688</v>
      </c>
      <c r="T177" t="s">
        <v>0</v>
      </c>
      <c r="U177">
        <f>AVERAGE(U146:U175)</f>
        <v>0.93695151744241512</v>
      </c>
      <c r="V177">
        <f>AVERAGE(V146:V175)</f>
        <v>0.30269316532680829</v>
      </c>
      <c r="Z177" t="s">
        <v>0</v>
      </c>
      <c r="AA177">
        <f>AVERAGE(AA146:AA175)</f>
        <v>0.89722555172986584</v>
      </c>
      <c r="AB177">
        <f>AVERAGE(AB146:AB175)</f>
        <v>7.3257794653409092E-2</v>
      </c>
    </row>
    <row r="178" spans="1:28" x14ac:dyDescent="0.2">
      <c r="C178" t="s">
        <v>88</v>
      </c>
      <c r="D178">
        <f>AVERAGE(D146:D155)</f>
        <v>0.6285561839287479</v>
      </c>
      <c r="G178">
        <f>G177/B146/6*(10^-20)</f>
        <v>6.329570248247817E-11</v>
      </c>
      <c r="M178">
        <f>M177/B146/6*(10^-20)</f>
        <v>1.1101173172161714E-10</v>
      </c>
      <c r="V178">
        <f>V177/Q146/6*(10^-20)</f>
        <v>2.0179544355120548E-10</v>
      </c>
    </row>
    <row r="180" spans="1:28" x14ac:dyDescent="0.2">
      <c r="B180" t="s">
        <v>84</v>
      </c>
      <c r="R180" t="s">
        <v>89</v>
      </c>
    </row>
    <row r="181" spans="1:28" x14ac:dyDescent="0.2">
      <c r="D181" t="s">
        <v>22</v>
      </c>
      <c r="F181" t="s">
        <v>74</v>
      </c>
      <c r="H181" t="s">
        <v>29</v>
      </c>
      <c r="L181" t="s">
        <v>77</v>
      </c>
      <c r="N181" t="s">
        <v>29</v>
      </c>
      <c r="P181" t="s">
        <v>90</v>
      </c>
      <c r="Q181">
        <v>0</v>
      </c>
      <c r="V181" t="s">
        <v>76</v>
      </c>
    </row>
    <row r="182" spans="1:28" x14ac:dyDescent="0.2">
      <c r="A182" t="s">
        <v>26</v>
      </c>
      <c r="B182" t="s">
        <v>27</v>
      </c>
      <c r="F182" t="s">
        <v>75</v>
      </c>
      <c r="G182" t="s">
        <v>76</v>
      </c>
      <c r="H182">
        <v>0</v>
      </c>
      <c r="L182" t="s">
        <v>75</v>
      </c>
      <c r="M182" t="s">
        <v>76</v>
      </c>
      <c r="N182">
        <v>0</v>
      </c>
      <c r="P182">
        <f>(0.0000000000000025)*100*Q182</f>
        <v>2.4999999999999999E-13</v>
      </c>
      <c r="Q182">
        <v>1</v>
      </c>
      <c r="R182">
        <v>0.40124783449378698</v>
      </c>
      <c r="S182">
        <v>0.12610432092181401</v>
      </c>
      <c r="T182">
        <v>0.14287571144821501</v>
      </c>
      <c r="U182">
        <v>0.13226780212375699</v>
      </c>
    </row>
    <row r="183" spans="1:28" x14ac:dyDescent="0.2">
      <c r="A183">
        <f>2*2000</f>
        <v>4000</v>
      </c>
      <c r="B183">
        <f>A183*10^-15</f>
        <v>3.9999999999999999E-12</v>
      </c>
      <c r="C183">
        <v>1</v>
      </c>
      <c r="D183">
        <v>0.69230613028233801</v>
      </c>
      <c r="E183" t="s">
        <v>71</v>
      </c>
      <c r="F183">
        <v>0.84853480600597697</v>
      </c>
      <c r="G183">
        <f>F183-$D$214</f>
        <v>0.2163302743213017</v>
      </c>
      <c r="H183">
        <f>H182+G183</f>
        <v>0.2163302743213017</v>
      </c>
      <c r="L183">
        <v>0.87114002590956796</v>
      </c>
      <c r="M183">
        <f>L183-$D$214</f>
        <v>0.23893549422489269</v>
      </c>
      <c r="N183">
        <f>N182+M183</f>
        <v>0.23893549422489269</v>
      </c>
      <c r="P183">
        <f t="shared" ref="P183:P230" si="26">(0.0000000000000025)*100*Q183</f>
        <v>4.9999999999999999E-13</v>
      </c>
      <c r="Q183">
        <v>2</v>
      </c>
      <c r="R183">
        <v>0.51789510663753302</v>
      </c>
      <c r="S183">
        <v>0.18054749610055801</v>
      </c>
      <c r="T183">
        <v>0.17029166182458499</v>
      </c>
      <c r="U183">
        <v>0.16705594871238899</v>
      </c>
    </row>
    <row r="184" spans="1:28" x14ac:dyDescent="0.2">
      <c r="B184">
        <f>$B$183*C184</f>
        <v>7.9999999999999998E-12</v>
      </c>
      <c r="C184">
        <v>2</v>
      </c>
      <c r="D184">
        <v>0.52893570054743499</v>
      </c>
      <c r="F184">
        <v>1.1130264497914799</v>
      </c>
      <c r="G184">
        <f t="shared" ref="G184:G212" si="27">F184-$D$214</f>
        <v>0.48082191810680464</v>
      </c>
      <c r="H184">
        <f t="shared" ref="H184:H212" si="28">H183+G184</f>
        <v>0.69715219242810633</v>
      </c>
      <c r="L184">
        <v>0.71994031615965304</v>
      </c>
      <c r="M184">
        <f t="shared" ref="M184:M212" si="29">L184-$D$214</f>
        <v>8.7735784474977763E-2</v>
      </c>
      <c r="N184">
        <f t="shared" ref="N184:N212" si="30">N183+M184</f>
        <v>0.32667127869987045</v>
      </c>
      <c r="P184">
        <f t="shared" si="26"/>
        <v>7.5000000000000004E-13</v>
      </c>
      <c r="Q184">
        <v>3</v>
      </c>
      <c r="R184">
        <v>0.60637185552976702</v>
      </c>
      <c r="S184">
        <v>0.227515019166567</v>
      </c>
      <c r="T184">
        <v>0.170435478466992</v>
      </c>
      <c r="U184">
        <v>0.208421357896208</v>
      </c>
    </row>
    <row r="185" spans="1:28" x14ac:dyDescent="0.2">
      <c r="B185">
        <f t="shared" ref="B185:B212" si="31">$B$183*C185</f>
        <v>1.2000000000000001E-11</v>
      </c>
      <c r="C185">
        <v>3</v>
      </c>
      <c r="D185">
        <v>0.59006915075727295</v>
      </c>
      <c r="F185">
        <v>0.64994286698511705</v>
      </c>
      <c r="G185">
        <f t="shared" si="27"/>
        <v>1.7738335300441777E-2</v>
      </c>
      <c r="H185">
        <f t="shared" si="28"/>
        <v>0.71489052772854811</v>
      </c>
      <c r="L185">
        <v>0.59487046259893595</v>
      </c>
      <c r="M185">
        <f t="shared" si="29"/>
        <v>-3.733406908573933E-2</v>
      </c>
      <c r="N185">
        <f t="shared" si="30"/>
        <v>0.28933720961413112</v>
      </c>
      <c r="P185">
        <f t="shared" si="26"/>
        <v>9.9999999999999998E-13</v>
      </c>
      <c r="Q185">
        <v>4</v>
      </c>
      <c r="R185">
        <v>0.70437287725306297</v>
      </c>
      <c r="S185">
        <v>0.238369283490588</v>
      </c>
      <c r="T185">
        <v>0.233764638884779</v>
      </c>
      <c r="U185">
        <v>0.232238954877695</v>
      </c>
    </row>
    <row r="186" spans="1:28" x14ac:dyDescent="0.2">
      <c r="B186">
        <f t="shared" si="31"/>
        <v>1.6E-11</v>
      </c>
      <c r="C186">
        <v>4</v>
      </c>
      <c r="D186">
        <v>0.68169965937110899</v>
      </c>
      <c r="F186">
        <v>0.81742906767837098</v>
      </c>
      <c r="G186">
        <f t="shared" si="27"/>
        <v>0.1852245359936957</v>
      </c>
      <c r="H186">
        <f t="shared" si="28"/>
        <v>0.90011506372224381</v>
      </c>
      <c r="L186">
        <v>0.66002621826756502</v>
      </c>
      <c r="M186">
        <f t="shared" si="29"/>
        <v>2.7821686582889749E-2</v>
      </c>
      <c r="N186">
        <f t="shared" si="30"/>
        <v>0.31715889619702087</v>
      </c>
      <c r="P186">
        <f t="shared" si="26"/>
        <v>1.2499999999999999E-12</v>
      </c>
      <c r="Q186">
        <v>5</v>
      </c>
      <c r="R186">
        <v>0.65792557011161201</v>
      </c>
      <c r="S186">
        <v>0.243530192496522</v>
      </c>
      <c r="T186">
        <v>0.21921819595092401</v>
      </c>
      <c r="U186">
        <v>0.19517718166416401</v>
      </c>
    </row>
    <row r="187" spans="1:28" x14ac:dyDescent="0.2">
      <c r="B187">
        <f t="shared" si="31"/>
        <v>1.9999999999999999E-11</v>
      </c>
      <c r="C187">
        <v>5</v>
      </c>
      <c r="D187">
        <v>0.61178236456134505</v>
      </c>
      <c r="F187">
        <v>0.97792378552524994</v>
      </c>
      <c r="G187">
        <f t="shared" si="27"/>
        <v>0.34571925384057467</v>
      </c>
      <c r="H187">
        <f t="shared" si="28"/>
        <v>1.2458343175628186</v>
      </c>
      <c r="L187">
        <v>0.65820868644035202</v>
      </c>
      <c r="M187">
        <f t="shared" si="29"/>
        <v>2.6004154755676745E-2</v>
      </c>
      <c r="N187">
        <f t="shared" si="30"/>
        <v>0.34316305095269761</v>
      </c>
      <c r="P187">
        <f t="shared" si="26"/>
        <v>1.5000000000000001E-12</v>
      </c>
      <c r="Q187">
        <v>6</v>
      </c>
      <c r="R187">
        <v>0.64327039086761995</v>
      </c>
      <c r="S187">
        <v>0.21146694407716901</v>
      </c>
      <c r="T187">
        <v>0.22959831079804</v>
      </c>
      <c r="U187">
        <v>0.20220513599241</v>
      </c>
    </row>
    <row r="188" spans="1:28" x14ac:dyDescent="0.2">
      <c r="B188">
        <f t="shared" si="31"/>
        <v>2.4000000000000001E-11</v>
      </c>
      <c r="C188">
        <v>6</v>
      </c>
      <c r="D188">
        <v>0.53220348695702102</v>
      </c>
      <c r="F188">
        <v>0.676781731669437</v>
      </c>
      <c r="G188">
        <f t="shared" si="27"/>
        <v>4.4577199984761728E-2</v>
      </c>
      <c r="H188">
        <f t="shared" si="28"/>
        <v>1.2904115175475803</v>
      </c>
      <c r="L188">
        <v>0.94541817675266204</v>
      </c>
      <c r="M188">
        <f t="shared" si="29"/>
        <v>0.31321364506798677</v>
      </c>
      <c r="N188">
        <f t="shared" si="30"/>
        <v>0.65637669602068438</v>
      </c>
      <c r="P188">
        <f t="shared" si="26"/>
        <v>1.75E-12</v>
      </c>
      <c r="Q188">
        <v>7</v>
      </c>
      <c r="R188">
        <v>0.68662279656408398</v>
      </c>
      <c r="S188">
        <v>0.27841457371327499</v>
      </c>
      <c r="T188">
        <v>0.218460170721575</v>
      </c>
      <c r="U188">
        <v>0.18974805212923301</v>
      </c>
    </row>
    <row r="189" spans="1:28" x14ac:dyDescent="0.2">
      <c r="B189">
        <f t="shared" si="31"/>
        <v>2.8E-11</v>
      </c>
      <c r="C189">
        <v>7</v>
      </c>
      <c r="D189">
        <v>0.59217939071207804</v>
      </c>
      <c r="F189">
        <v>0.82677295677968998</v>
      </c>
      <c r="G189">
        <f t="shared" si="27"/>
        <v>0.19456842509501471</v>
      </c>
      <c r="H189">
        <f t="shared" si="28"/>
        <v>1.4849799426425951</v>
      </c>
      <c r="L189">
        <v>0.80414663962586996</v>
      </c>
      <c r="M189">
        <f t="shared" si="29"/>
        <v>0.17194210794119469</v>
      </c>
      <c r="N189">
        <f t="shared" si="30"/>
        <v>0.82831880396187907</v>
      </c>
      <c r="P189">
        <f t="shared" si="26"/>
        <v>2E-12</v>
      </c>
      <c r="Q189">
        <v>8</v>
      </c>
      <c r="R189">
        <v>0.77309598209128605</v>
      </c>
      <c r="S189">
        <v>0.23035398879456101</v>
      </c>
      <c r="T189">
        <v>0.28622366283478901</v>
      </c>
      <c r="U189">
        <v>0.25651833046193501</v>
      </c>
    </row>
    <row r="190" spans="1:28" x14ac:dyDescent="0.2">
      <c r="B190">
        <f t="shared" si="31"/>
        <v>3.1999999999999999E-11</v>
      </c>
      <c r="C190">
        <v>8</v>
      </c>
      <c r="D190">
        <v>0.68773837509708202</v>
      </c>
      <c r="F190">
        <v>0.95919922417360703</v>
      </c>
      <c r="G190">
        <f t="shared" si="27"/>
        <v>0.32699469248893176</v>
      </c>
      <c r="H190">
        <f t="shared" si="28"/>
        <v>1.8119746351315269</v>
      </c>
      <c r="L190">
        <v>0.81913397827089696</v>
      </c>
      <c r="M190">
        <f t="shared" si="29"/>
        <v>0.18692944658622168</v>
      </c>
      <c r="N190">
        <f t="shared" si="30"/>
        <v>1.0152482505481006</v>
      </c>
      <c r="P190">
        <f t="shared" si="26"/>
        <v>2.2499999999999999E-12</v>
      </c>
      <c r="Q190">
        <v>9</v>
      </c>
      <c r="R190">
        <v>0.78462676408795795</v>
      </c>
      <c r="S190">
        <v>0.26656722551260298</v>
      </c>
      <c r="T190">
        <v>0.28234149943696701</v>
      </c>
      <c r="U190">
        <v>0.23571803913838801</v>
      </c>
    </row>
    <row r="191" spans="1:28" x14ac:dyDescent="0.2">
      <c r="B191">
        <f t="shared" si="31"/>
        <v>3.5999999999999998E-11</v>
      </c>
      <c r="C191">
        <v>9</v>
      </c>
      <c r="D191">
        <v>0.81783665890218404</v>
      </c>
      <c r="F191">
        <v>0.81753026555966601</v>
      </c>
      <c r="G191">
        <f t="shared" si="27"/>
        <v>0.18532573387499074</v>
      </c>
      <c r="H191">
        <f t="shared" si="28"/>
        <v>1.9973003690065176</v>
      </c>
      <c r="L191">
        <v>0.76233491395783004</v>
      </c>
      <c r="M191">
        <f t="shared" si="29"/>
        <v>0.13013038227315477</v>
      </c>
      <c r="N191">
        <f t="shared" si="30"/>
        <v>1.1453786328212554</v>
      </c>
      <c r="P191">
        <f t="shared" si="26"/>
        <v>2.4999999999999998E-12</v>
      </c>
      <c r="Q191">
        <v>10</v>
      </c>
      <c r="R191">
        <v>0.834842925739259</v>
      </c>
      <c r="S191">
        <v>0.26511791898410503</v>
      </c>
      <c r="T191">
        <v>0.28582653093599902</v>
      </c>
      <c r="U191">
        <v>0.28389847581915301</v>
      </c>
    </row>
    <row r="192" spans="1:28" x14ac:dyDescent="0.2">
      <c r="B192">
        <f t="shared" si="31"/>
        <v>3.9999999999999998E-11</v>
      </c>
      <c r="C192">
        <v>10</v>
      </c>
      <c r="D192">
        <v>0.66535037687641596</v>
      </c>
      <c r="F192">
        <v>1.15821572078683</v>
      </c>
      <c r="G192">
        <f t="shared" si="27"/>
        <v>0.52601118910215472</v>
      </c>
      <c r="H192">
        <f t="shared" si="28"/>
        <v>2.5233115581086722</v>
      </c>
      <c r="L192">
        <v>0.90118300780188698</v>
      </c>
      <c r="M192">
        <f t="shared" si="29"/>
        <v>0.26897847611721171</v>
      </c>
      <c r="N192">
        <f t="shared" si="30"/>
        <v>1.414357108938467</v>
      </c>
      <c r="P192">
        <f t="shared" si="26"/>
        <v>2.7499999999999998E-12</v>
      </c>
      <c r="Q192">
        <v>11</v>
      </c>
      <c r="R192">
        <v>0.754097976196064</v>
      </c>
      <c r="S192">
        <v>0.242348193848859</v>
      </c>
      <c r="T192">
        <v>0.22084554660550401</v>
      </c>
      <c r="U192">
        <v>0.29090423574169999</v>
      </c>
    </row>
    <row r="193" spans="2:21" x14ac:dyDescent="0.2">
      <c r="B193">
        <f t="shared" si="31"/>
        <v>4.3999999999999997E-11</v>
      </c>
      <c r="C193">
        <v>11</v>
      </c>
      <c r="D193">
        <v>0.58848639233698696</v>
      </c>
      <c r="E193" t="s">
        <v>72</v>
      </c>
      <c r="F193">
        <v>0.69834475347585701</v>
      </c>
      <c r="G193">
        <f t="shared" si="27"/>
        <v>6.614022179118173E-2</v>
      </c>
      <c r="H193">
        <f t="shared" si="28"/>
        <v>2.589451779899854</v>
      </c>
      <c r="L193">
        <v>0.79673652885812996</v>
      </c>
      <c r="M193">
        <f t="shared" si="29"/>
        <v>0.16453199717345468</v>
      </c>
      <c r="P193">
        <f t="shared" si="26"/>
        <v>3.0000000000000001E-12</v>
      </c>
      <c r="Q193">
        <v>12</v>
      </c>
      <c r="R193">
        <v>0.77422688843468301</v>
      </c>
      <c r="S193">
        <v>0.25478514480129999</v>
      </c>
      <c r="T193">
        <v>0.26235221456562202</v>
      </c>
      <c r="U193">
        <v>0.25708952906776</v>
      </c>
    </row>
    <row r="194" spans="2:21" x14ac:dyDescent="0.2">
      <c r="B194">
        <f t="shared" si="31"/>
        <v>4.8000000000000002E-11</v>
      </c>
      <c r="C194">
        <v>12</v>
      </c>
      <c r="D194">
        <v>0.65342959199924</v>
      </c>
      <c r="F194">
        <v>0.47102781582644998</v>
      </c>
      <c r="G194">
        <f t="shared" si="27"/>
        <v>-0.16117671585822529</v>
      </c>
      <c r="H194">
        <f t="shared" si="28"/>
        <v>2.4282750640416286</v>
      </c>
      <c r="L194">
        <v>0.90031164573183597</v>
      </c>
      <c r="M194">
        <f t="shared" si="29"/>
        <v>0.2681071140471607</v>
      </c>
      <c r="P194">
        <f t="shared" si="26"/>
        <v>3.2500000000000001E-12</v>
      </c>
      <c r="Q194">
        <v>13</v>
      </c>
      <c r="R194">
        <v>0.82098204717026702</v>
      </c>
      <c r="S194">
        <v>0.275978280488406</v>
      </c>
      <c r="T194">
        <v>0.31531249455957699</v>
      </c>
      <c r="U194">
        <v>0.22969127212228299</v>
      </c>
    </row>
    <row r="195" spans="2:21" x14ac:dyDescent="0.2">
      <c r="B195">
        <f t="shared" si="31"/>
        <v>5.2000000000000001E-11</v>
      </c>
      <c r="C195">
        <v>13</v>
      </c>
      <c r="D195">
        <v>0.55158655317199501</v>
      </c>
      <c r="F195">
        <v>0.59802443629041502</v>
      </c>
      <c r="G195">
        <f t="shared" si="27"/>
        <v>-3.4180095394260257E-2</v>
      </c>
      <c r="H195">
        <f t="shared" si="28"/>
        <v>2.3940949686473685</v>
      </c>
      <c r="L195">
        <v>1.5309998953261501</v>
      </c>
      <c r="M195">
        <f t="shared" si="29"/>
        <v>0.89879536364147483</v>
      </c>
      <c r="P195">
        <f t="shared" si="26"/>
        <v>3.5E-12</v>
      </c>
      <c r="Q195">
        <v>14</v>
      </c>
      <c r="R195">
        <v>0.77170706089574004</v>
      </c>
      <c r="S195">
        <v>0.21836942723086</v>
      </c>
      <c r="T195">
        <v>0.303295488479153</v>
      </c>
      <c r="U195">
        <v>0.25004214518572598</v>
      </c>
    </row>
    <row r="196" spans="2:21" x14ac:dyDescent="0.2">
      <c r="B196">
        <f t="shared" si="31"/>
        <v>5.6E-11</v>
      </c>
      <c r="C196">
        <v>14</v>
      </c>
      <c r="D196">
        <v>0.58947546016085794</v>
      </c>
      <c r="F196">
        <v>0.58646153743780605</v>
      </c>
      <c r="G196">
        <f t="shared" si="27"/>
        <v>-4.5742994246869229E-2</v>
      </c>
      <c r="H196">
        <f t="shared" si="28"/>
        <v>2.348351974400499</v>
      </c>
      <c r="L196">
        <v>1.6312717355578601</v>
      </c>
      <c r="M196">
        <f t="shared" si="29"/>
        <v>0.99906720387318482</v>
      </c>
      <c r="P196">
        <f t="shared" si="26"/>
        <v>3.75E-12</v>
      </c>
      <c r="Q196">
        <v>15</v>
      </c>
      <c r="R196">
        <v>0.76844258170824098</v>
      </c>
      <c r="S196">
        <v>0.21512134640327599</v>
      </c>
      <c r="T196">
        <v>0.30573737324924199</v>
      </c>
      <c r="U196">
        <v>0.247583862055722</v>
      </c>
    </row>
    <row r="197" spans="2:21" x14ac:dyDescent="0.2">
      <c r="B197">
        <f t="shared" si="31"/>
        <v>6E-11</v>
      </c>
      <c r="C197">
        <v>15</v>
      </c>
      <c r="D197">
        <v>0.56091582816183505</v>
      </c>
      <c r="F197">
        <v>0.87754266108411405</v>
      </c>
      <c r="G197">
        <f t="shared" si="27"/>
        <v>0.24533812939943878</v>
      </c>
      <c r="H197">
        <f t="shared" si="28"/>
        <v>2.593690103799938</v>
      </c>
      <c r="L197">
        <v>0.90747097333053695</v>
      </c>
      <c r="M197">
        <f t="shared" si="29"/>
        <v>0.27526644164586167</v>
      </c>
      <c r="P197">
        <f t="shared" si="26"/>
        <v>3.9999999999999999E-12</v>
      </c>
      <c r="Q197">
        <v>16</v>
      </c>
      <c r="R197">
        <v>0.829584217887815</v>
      </c>
      <c r="S197">
        <v>0.26609946312598298</v>
      </c>
      <c r="T197">
        <v>0.30033994306528999</v>
      </c>
      <c r="U197">
        <v>0.26314481169654103</v>
      </c>
    </row>
    <row r="198" spans="2:21" x14ac:dyDescent="0.2">
      <c r="B198">
        <f t="shared" si="31"/>
        <v>6.3999999999999999E-11</v>
      </c>
      <c r="C198">
        <v>16</v>
      </c>
      <c r="D198">
        <v>0.62529871171066698</v>
      </c>
      <c r="F198">
        <v>1.2838744169237799</v>
      </c>
      <c r="G198">
        <f t="shared" si="27"/>
        <v>0.65166988523910463</v>
      </c>
      <c r="H198">
        <f t="shared" si="28"/>
        <v>3.2453599890390428</v>
      </c>
      <c r="L198">
        <v>0.72996746156497305</v>
      </c>
      <c r="M198">
        <f t="shared" si="29"/>
        <v>9.7762929880297778E-2</v>
      </c>
      <c r="P198">
        <f t="shared" si="26"/>
        <v>4.2499999999999999E-12</v>
      </c>
      <c r="Q198">
        <v>17</v>
      </c>
      <c r="R198">
        <v>0.78215753156203405</v>
      </c>
      <c r="S198">
        <v>0.21846554408173099</v>
      </c>
      <c r="T198">
        <v>0.33954123881699599</v>
      </c>
      <c r="U198">
        <v>0.224150748663307</v>
      </c>
    </row>
    <row r="199" spans="2:21" x14ac:dyDescent="0.2">
      <c r="B199">
        <f t="shared" si="31"/>
        <v>6.7999999999999998E-11</v>
      </c>
      <c r="C199">
        <v>17</v>
      </c>
      <c r="D199">
        <v>0.743093753412298</v>
      </c>
      <c r="F199">
        <v>0.73701466415501404</v>
      </c>
      <c r="G199">
        <f t="shared" si="27"/>
        <v>0.10481013247033877</v>
      </c>
      <c r="H199">
        <f t="shared" si="28"/>
        <v>3.3501701215093815</v>
      </c>
      <c r="L199">
        <v>0.85829121716823498</v>
      </c>
      <c r="M199">
        <f t="shared" si="29"/>
        <v>0.2260866854835597</v>
      </c>
      <c r="P199">
        <f t="shared" si="26"/>
        <v>4.4999999999999998E-12</v>
      </c>
      <c r="Q199">
        <v>18</v>
      </c>
      <c r="R199">
        <v>0.78141256544528004</v>
      </c>
      <c r="S199">
        <v>0.26359761877902399</v>
      </c>
      <c r="T199">
        <v>0.31281446599823598</v>
      </c>
      <c r="U199">
        <v>0.20500048066801799</v>
      </c>
    </row>
    <row r="200" spans="2:21" x14ac:dyDescent="0.2">
      <c r="B200">
        <f t="shared" si="31"/>
        <v>7.1999999999999997E-11</v>
      </c>
      <c r="C200">
        <v>18</v>
      </c>
      <c r="D200">
        <v>0.60107329590559799</v>
      </c>
      <c r="F200">
        <v>0.90915910341269901</v>
      </c>
      <c r="G200">
        <f t="shared" si="27"/>
        <v>0.27695457172802374</v>
      </c>
      <c r="H200">
        <f t="shared" si="28"/>
        <v>3.6271246932374055</v>
      </c>
      <c r="L200">
        <v>0.90546291637328902</v>
      </c>
      <c r="M200">
        <f t="shared" si="29"/>
        <v>0.27325838468861374</v>
      </c>
      <c r="P200">
        <f t="shared" si="26"/>
        <v>4.7499999999999998E-12</v>
      </c>
      <c r="Q200">
        <v>19</v>
      </c>
      <c r="R200">
        <v>0.67554820869224896</v>
      </c>
      <c r="S200">
        <v>0.23373315466156599</v>
      </c>
      <c r="T200">
        <v>0.23611016145164501</v>
      </c>
      <c r="U200">
        <v>0.20570489257903701</v>
      </c>
    </row>
    <row r="201" spans="2:21" x14ac:dyDescent="0.2">
      <c r="B201">
        <f t="shared" si="31"/>
        <v>7.5999999999999996E-11</v>
      </c>
      <c r="C201">
        <v>19</v>
      </c>
      <c r="D201">
        <v>0.55993134760471497</v>
      </c>
      <c r="F201">
        <v>0.70354371912716995</v>
      </c>
      <c r="G201">
        <f t="shared" si="27"/>
        <v>7.1339187442494678E-2</v>
      </c>
      <c r="H201">
        <f t="shared" si="28"/>
        <v>3.6984638806799</v>
      </c>
      <c r="P201">
        <f t="shared" si="26"/>
        <v>4.9999999999999997E-12</v>
      </c>
      <c r="Q201">
        <v>20</v>
      </c>
      <c r="R201">
        <v>0.66244659947715201</v>
      </c>
      <c r="S201">
        <v>0.23550297226860101</v>
      </c>
      <c r="T201">
        <v>0.21713920749478999</v>
      </c>
      <c r="U201">
        <v>0.20980441971376099</v>
      </c>
    </row>
    <row r="202" spans="2:21" x14ac:dyDescent="0.2">
      <c r="B202">
        <f t="shared" si="31"/>
        <v>7.9999999999999995E-11</v>
      </c>
      <c r="C202">
        <v>20</v>
      </c>
      <c r="D202">
        <v>0.612858610377087</v>
      </c>
      <c r="F202">
        <v>0.72814085564277098</v>
      </c>
      <c r="G202">
        <f t="shared" si="27"/>
        <v>9.5936323958095704E-2</v>
      </c>
      <c r="H202">
        <f t="shared" si="28"/>
        <v>3.7944002046379959</v>
      </c>
      <c r="L202">
        <v>0.65729861257929001</v>
      </c>
      <c r="M202">
        <f t="shared" si="29"/>
        <v>2.5094080894614734E-2</v>
      </c>
      <c r="P202">
        <f t="shared" si="26"/>
        <v>5.2499999999999996E-12</v>
      </c>
      <c r="Q202">
        <v>21</v>
      </c>
      <c r="R202">
        <v>0.67245828596495005</v>
      </c>
      <c r="S202">
        <v>0.21591803163135501</v>
      </c>
      <c r="T202">
        <v>0.24394699392561001</v>
      </c>
      <c r="U202">
        <v>0.21259326040798299</v>
      </c>
    </row>
    <row r="203" spans="2:21" x14ac:dyDescent="0.2">
      <c r="B203">
        <f t="shared" si="31"/>
        <v>8.3999999999999994E-11</v>
      </c>
      <c r="C203">
        <v>21</v>
      </c>
      <c r="D203">
        <v>0.747845946185558</v>
      </c>
      <c r="E203" t="s">
        <v>73</v>
      </c>
      <c r="F203">
        <v>0.58484970228126798</v>
      </c>
      <c r="G203">
        <f t="shared" si="27"/>
        <v>-4.7354829403407295E-2</v>
      </c>
      <c r="H203">
        <f t="shared" si="28"/>
        <v>3.7470453752345887</v>
      </c>
      <c r="L203">
        <v>0.91535404440965695</v>
      </c>
      <c r="M203">
        <f t="shared" si="29"/>
        <v>0.28314951272498168</v>
      </c>
      <c r="N203">
        <f t="shared" si="30"/>
        <v>0.28314951272498168</v>
      </c>
      <c r="P203">
        <f t="shared" si="26"/>
        <v>5.4999999999999996E-12</v>
      </c>
      <c r="Q203">
        <v>22</v>
      </c>
      <c r="R203">
        <v>0.73247184331381199</v>
      </c>
      <c r="S203">
        <v>0.213286953099176</v>
      </c>
      <c r="T203">
        <v>0.237371759831005</v>
      </c>
      <c r="U203">
        <v>0.28181313038362998</v>
      </c>
    </row>
    <row r="204" spans="2:21" x14ac:dyDescent="0.2">
      <c r="B204">
        <f t="shared" si="31"/>
        <v>8.7999999999999993E-11</v>
      </c>
      <c r="C204">
        <v>22</v>
      </c>
      <c r="D204">
        <v>0.67305152992277495</v>
      </c>
      <c r="F204">
        <v>0.63436907125870501</v>
      </c>
      <c r="G204">
        <f t="shared" si="27"/>
        <v>2.1645395740297335E-3</v>
      </c>
      <c r="H204">
        <f t="shared" si="28"/>
        <v>3.7492099148086186</v>
      </c>
      <c r="L204">
        <v>0.61744481834791998</v>
      </c>
      <c r="M204">
        <f t="shared" si="29"/>
        <v>-1.4759713336755298E-2</v>
      </c>
      <c r="N204">
        <f t="shared" si="30"/>
        <v>0.26838979938822638</v>
      </c>
      <c r="P204">
        <f t="shared" si="26"/>
        <v>5.7499999999999995E-12</v>
      </c>
      <c r="Q204">
        <v>23</v>
      </c>
      <c r="R204">
        <v>0.82356831588179102</v>
      </c>
      <c r="S204">
        <v>0.28213748797297</v>
      </c>
      <c r="T204">
        <v>0.25093715741731298</v>
      </c>
      <c r="U204">
        <v>0.29049367049150698</v>
      </c>
    </row>
    <row r="205" spans="2:21" x14ac:dyDescent="0.2">
      <c r="B205">
        <f t="shared" si="31"/>
        <v>9.1999999999999992E-11</v>
      </c>
      <c r="C205">
        <v>23</v>
      </c>
      <c r="D205">
        <v>0.66726645270738505</v>
      </c>
      <c r="F205">
        <v>0.91467121303389198</v>
      </c>
      <c r="G205">
        <f t="shared" si="27"/>
        <v>0.28246668134921671</v>
      </c>
      <c r="H205">
        <f t="shared" si="28"/>
        <v>4.0316765961578351</v>
      </c>
      <c r="L205">
        <v>0.64101248133238098</v>
      </c>
      <c r="M205">
        <f t="shared" si="29"/>
        <v>8.807949647705704E-3</v>
      </c>
      <c r="N205">
        <f t="shared" si="30"/>
        <v>0.27719774903593208</v>
      </c>
      <c r="P205">
        <f t="shared" si="26"/>
        <v>6.0000000000000003E-12</v>
      </c>
      <c r="Q205">
        <v>24</v>
      </c>
      <c r="R205">
        <v>0.78467585165465803</v>
      </c>
      <c r="S205">
        <v>0.20773447076363699</v>
      </c>
      <c r="T205">
        <v>0.29112443376569402</v>
      </c>
      <c r="U205">
        <v>0.28581694712532602</v>
      </c>
    </row>
    <row r="206" spans="2:21" x14ac:dyDescent="0.2">
      <c r="B206">
        <f t="shared" si="31"/>
        <v>9.6000000000000005E-11</v>
      </c>
      <c r="C206">
        <v>24</v>
      </c>
      <c r="D206">
        <v>0.60189883189017501</v>
      </c>
      <c r="F206">
        <v>0.84122950962828402</v>
      </c>
      <c r="G206">
        <f t="shared" si="27"/>
        <v>0.20902497794360875</v>
      </c>
      <c r="H206">
        <f t="shared" si="28"/>
        <v>4.2407015741014442</v>
      </c>
      <c r="L206">
        <v>0.71139382517593697</v>
      </c>
      <c r="M206">
        <f t="shared" si="29"/>
        <v>7.9189293491261692E-2</v>
      </c>
      <c r="N206">
        <f t="shared" si="30"/>
        <v>0.35638704252719378</v>
      </c>
      <c r="P206">
        <f t="shared" si="26"/>
        <v>6.2500000000000002E-12</v>
      </c>
      <c r="Q206">
        <v>25</v>
      </c>
      <c r="R206">
        <v>0.78934749022912798</v>
      </c>
      <c r="S206">
        <v>0.26669665910181001</v>
      </c>
      <c r="T206">
        <v>0.26553094208712502</v>
      </c>
      <c r="U206">
        <v>0.25711988904019201</v>
      </c>
    </row>
    <row r="207" spans="2:21" x14ac:dyDescent="0.2">
      <c r="B207">
        <f t="shared" si="31"/>
        <v>1E-10</v>
      </c>
      <c r="C207">
        <v>25</v>
      </c>
      <c r="D207">
        <v>0.58944020347012804</v>
      </c>
      <c r="F207">
        <v>0.85369671872674202</v>
      </c>
      <c r="G207">
        <f t="shared" si="27"/>
        <v>0.22149218704206675</v>
      </c>
      <c r="H207">
        <f t="shared" si="28"/>
        <v>4.462193761143511</v>
      </c>
      <c r="L207">
        <v>0.82115131607940395</v>
      </c>
      <c r="M207">
        <f t="shared" si="29"/>
        <v>0.18894678439472867</v>
      </c>
      <c r="N207">
        <f t="shared" si="30"/>
        <v>0.54533382692192245</v>
      </c>
      <c r="P207">
        <f t="shared" si="26"/>
        <v>6.5000000000000002E-12</v>
      </c>
      <c r="Q207">
        <v>26</v>
      </c>
      <c r="R207">
        <v>0.79784771359724005</v>
      </c>
      <c r="S207">
        <v>0.255247171283912</v>
      </c>
      <c r="T207">
        <v>0.23543685677312701</v>
      </c>
      <c r="U207">
        <v>0.30716368554020002</v>
      </c>
    </row>
    <row r="208" spans="2:21" x14ac:dyDescent="0.2">
      <c r="B208">
        <f t="shared" si="31"/>
        <v>1.04E-10</v>
      </c>
      <c r="C208">
        <v>26</v>
      </c>
      <c r="D208">
        <v>0.67584995578377705</v>
      </c>
      <c r="F208">
        <v>0.75361034935232496</v>
      </c>
      <c r="G208">
        <f t="shared" si="27"/>
        <v>0.12140581766764968</v>
      </c>
      <c r="H208">
        <f t="shared" si="28"/>
        <v>4.5835995788111603</v>
      </c>
      <c r="L208">
        <v>0.74216931255681295</v>
      </c>
      <c r="M208">
        <f t="shared" si="29"/>
        <v>0.10996478087213768</v>
      </c>
      <c r="N208">
        <f t="shared" si="30"/>
        <v>0.65529860779406013</v>
      </c>
      <c r="P208">
        <f t="shared" si="26"/>
        <v>6.7500000000000001E-12</v>
      </c>
      <c r="Q208">
        <v>27</v>
      </c>
      <c r="R208">
        <v>0.74932336771068797</v>
      </c>
      <c r="S208">
        <v>0.22489584965149301</v>
      </c>
      <c r="T208">
        <v>0.221871978758472</v>
      </c>
      <c r="U208">
        <v>0.30255553930072099</v>
      </c>
    </row>
    <row r="209" spans="2:21" x14ac:dyDescent="0.2">
      <c r="B209">
        <f t="shared" si="31"/>
        <v>1.08E-10</v>
      </c>
      <c r="C209">
        <v>27</v>
      </c>
      <c r="D209">
        <v>0.60900103527415606</v>
      </c>
      <c r="F209">
        <v>0.78187825499703101</v>
      </c>
      <c r="G209">
        <f t="shared" si="27"/>
        <v>0.14967372331235573</v>
      </c>
      <c r="H209">
        <f t="shared" si="28"/>
        <v>4.733273302123516</v>
      </c>
      <c r="L209">
        <v>1.04889221071262</v>
      </c>
      <c r="M209">
        <f t="shared" si="29"/>
        <v>0.41668767902794468</v>
      </c>
      <c r="N209">
        <f t="shared" si="30"/>
        <v>1.0719862868220047</v>
      </c>
      <c r="P209">
        <f t="shared" si="26"/>
        <v>7.0000000000000001E-12</v>
      </c>
      <c r="Q209">
        <v>28</v>
      </c>
      <c r="R209">
        <v>0.77175768633946096</v>
      </c>
      <c r="S209">
        <v>0.23275095443784399</v>
      </c>
      <c r="T209">
        <v>0.22168251219364801</v>
      </c>
      <c r="U209">
        <v>0.31732421970796698</v>
      </c>
    </row>
    <row r="210" spans="2:21" x14ac:dyDescent="0.2">
      <c r="B210">
        <f t="shared" si="31"/>
        <v>1.12E-10</v>
      </c>
      <c r="C210">
        <v>28</v>
      </c>
      <c r="D210">
        <v>0.59474286788917097</v>
      </c>
      <c r="F210">
        <v>0.59769516659178401</v>
      </c>
      <c r="G210">
        <f t="shared" si="27"/>
        <v>-3.4509365092891264E-2</v>
      </c>
      <c r="H210">
        <f t="shared" si="28"/>
        <v>4.6987639370306251</v>
      </c>
      <c r="L210">
        <v>1.17757345499989</v>
      </c>
      <c r="M210">
        <f t="shared" si="29"/>
        <v>0.54536892331521469</v>
      </c>
      <c r="N210">
        <f t="shared" si="30"/>
        <v>1.6173552101372195</v>
      </c>
      <c r="P210">
        <f t="shared" si="26"/>
        <v>7.25E-12</v>
      </c>
      <c r="Q210">
        <v>29</v>
      </c>
      <c r="R210">
        <v>0.79561023616632598</v>
      </c>
      <c r="S210">
        <v>0.26713676074493298</v>
      </c>
      <c r="T210">
        <v>0.25311279783688501</v>
      </c>
      <c r="U210">
        <v>0.275360677584507</v>
      </c>
    </row>
    <row r="211" spans="2:21" x14ac:dyDescent="0.2">
      <c r="B211">
        <f t="shared" si="31"/>
        <v>1.16E-10</v>
      </c>
      <c r="C211">
        <v>29</v>
      </c>
      <c r="D211">
        <v>0.714606320597162</v>
      </c>
      <c r="F211">
        <v>0.66945740183151103</v>
      </c>
      <c r="G211">
        <f t="shared" si="27"/>
        <v>3.7252870146835759E-2</v>
      </c>
      <c r="H211">
        <f t="shared" si="28"/>
        <v>4.7360168071774611</v>
      </c>
      <c r="L211">
        <v>0.913585604350589</v>
      </c>
      <c r="M211">
        <f t="shared" si="29"/>
        <v>0.28138107266591372</v>
      </c>
      <c r="N211">
        <f t="shared" si="30"/>
        <v>1.8987362828031333</v>
      </c>
      <c r="P211">
        <f t="shared" si="26"/>
        <v>7.5E-12</v>
      </c>
      <c r="Q211">
        <v>30</v>
      </c>
      <c r="R211">
        <v>0.84578341404812996</v>
      </c>
      <c r="S211">
        <v>0.29300846121306701</v>
      </c>
      <c r="T211">
        <v>0.234166496816478</v>
      </c>
      <c r="U211">
        <v>0.31860845601858301</v>
      </c>
    </row>
    <row r="212" spans="2:21" x14ac:dyDescent="0.2">
      <c r="B212">
        <f t="shared" si="31"/>
        <v>1.2E-10</v>
      </c>
      <c r="C212">
        <v>30</v>
      </c>
      <c r="D212">
        <v>0.60618196791441203</v>
      </c>
      <c r="F212">
        <v>0.84468608498501996</v>
      </c>
      <c r="G212">
        <f t="shared" si="27"/>
        <v>0.21248155330034468</v>
      </c>
      <c r="H212">
        <f t="shared" si="28"/>
        <v>4.9484983604778057</v>
      </c>
      <c r="L212">
        <v>1.0665752692536099</v>
      </c>
      <c r="M212">
        <f t="shared" si="29"/>
        <v>0.43437073756893463</v>
      </c>
      <c r="N212">
        <f t="shared" si="30"/>
        <v>2.3331070203720681</v>
      </c>
      <c r="P212">
        <f t="shared" si="26"/>
        <v>7.7499999999999991E-12</v>
      </c>
      <c r="Q212">
        <v>31</v>
      </c>
      <c r="R212">
        <v>1.02489209405301</v>
      </c>
      <c r="S212">
        <v>0.29786096824438002</v>
      </c>
      <c r="T212">
        <v>0.35376070828649397</v>
      </c>
      <c r="U212">
        <v>0.37327041752214402</v>
      </c>
    </row>
    <row r="213" spans="2:21" x14ac:dyDescent="0.2">
      <c r="P213">
        <f t="shared" si="26"/>
        <v>7.9999999999999998E-12</v>
      </c>
      <c r="Q213">
        <v>32</v>
      </c>
      <c r="R213">
        <v>1.1417586850991599</v>
      </c>
      <c r="S213">
        <v>0.326359090358596</v>
      </c>
      <c r="T213">
        <v>0.37133918515766701</v>
      </c>
      <c r="U213">
        <v>0.444060409582897</v>
      </c>
    </row>
    <row r="214" spans="2:21" x14ac:dyDescent="0.2">
      <c r="C214" t="s">
        <v>0</v>
      </c>
      <c r="D214">
        <f>AVERAGE(D183:D212)</f>
        <v>0.63220453168467527</v>
      </c>
      <c r="F214">
        <f>AVERAGE(F183:F212)</f>
        <v>0.79715447703393549</v>
      </c>
      <c r="G214">
        <f>AVERAGE(G183:G212)</f>
        <v>0.16494994534926019</v>
      </c>
      <c r="L214">
        <f>AVERAGE(L183:L212)</f>
        <v>0.87273674998256345</v>
      </c>
      <c r="M214">
        <f>AVERAGE(M183:M212)</f>
        <v>0.2405322182978881</v>
      </c>
      <c r="P214">
        <f t="shared" si="26"/>
        <v>8.2500000000000006E-12</v>
      </c>
      <c r="Q214">
        <v>33</v>
      </c>
      <c r="R214">
        <v>1.1376389917635901</v>
      </c>
      <c r="S214">
        <v>0.33739006334258198</v>
      </c>
      <c r="T214">
        <v>0.29392473501932997</v>
      </c>
      <c r="U214">
        <v>0.506324193401681</v>
      </c>
    </row>
    <row r="215" spans="2:21" x14ac:dyDescent="0.2">
      <c r="P215">
        <f t="shared" si="26"/>
        <v>8.4999999999999997E-12</v>
      </c>
      <c r="Q215">
        <v>34</v>
      </c>
      <c r="R215">
        <v>1.10331273816933</v>
      </c>
      <c r="S215">
        <v>0.31409496870799303</v>
      </c>
      <c r="T215">
        <v>0.30010280803574002</v>
      </c>
      <c r="U215">
        <v>0.48911496142559902</v>
      </c>
    </row>
    <row r="216" spans="2:21" x14ac:dyDescent="0.2">
      <c r="P216">
        <f t="shared" si="26"/>
        <v>8.7500000000000005E-12</v>
      </c>
      <c r="Q216">
        <v>35</v>
      </c>
      <c r="R216">
        <v>1.0896905646666299</v>
      </c>
      <c r="S216">
        <v>0.36412621764638298</v>
      </c>
      <c r="T216">
        <v>0.29846854775174603</v>
      </c>
      <c r="U216">
        <v>0.42709579926850599</v>
      </c>
    </row>
    <row r="217" spans="2:21" x14ac:dyDescent="0.2">
      <c r="P217">
        <f t="shared" si="26"/>
        <v>8.9999999999999996E-12</v>
      </c>
      <c r="Q217">
        <v>36</v>
      </c>
      <c r="R217">
        <v>1.1990687891754299</v>
      </c>
      <c r="S217">
        <v>0.40986072011010499</v>
      </c>
      <c r="T217">
        <v>0.33693553992661102</v>
      </c>
      <c r="U217">
        <v>0.45227252913871302</v>
      </c>
    </row>
    <row r="218" spans="2:21" x14ac:dyDescent="0.2">
      <c r="P218">
        <f t="shared" si="26"/>
        <v>9.2500000000000004E-12</v>
      </c>
      <c r="Q218">
        <v>37</v>
      </c>
      <c r="R218">
        <v>1.1514996829178199</v>
      </c>
      <c r="S218">
        <v>0.37373076437241798</v>
      </c>
      <c r="T218">
        <v>0.28353331298905998</v>
      </c>
      <c r="U218">
        <v>0.49423560555634499</v>
      </c>
    </row>
    <row r="219" spans="2:21" x14ac:dyDescent="0.2">
      <c r="P219">
        <f t="shared" si="26"/>
        <v>9.4999999999999995E-12</v>
      </c>
      <c r="Q219">
        <v>38</v>
      </c>
      <c r="R219">
        <v>1.0855107828775901</v>
      </c>
      <c r="S219">
        <v>0.33138016292068401</v>
      </c>
      <c r="T219">
        <v>0.29781218186945901</v>
      </c>
      <c r="U219">
        <v>0.45631843808744599</v>
      </c>
    </row>
    <row r="220" spans="2:21" x14ac:dyDescent="0.2">
      <c r="P220">
        <f t="shared" si="26"/>
        <v>9.7500000000000003E-12</v>
      </c>
      <c r="Q220">
        <v>39</v>
      </c>
      <c r="R220">
        <v>0.94261503567486704</v>
      </c>
      <c r="S220">
        <v>0.24785648185377401</v>
      </c>
      <c r="T220">
        <v>0.25638571715668201</v>
      </c>
      <c r="U220">
        <v>0.43837283666441101</v>
      </c>
    </row>
    <row r="221" spans="2:21" x14ac:dyDescent="0.2">
      <c r="P221">
        <f t="shared" si="26"/>
        <v>9.9999999999999994E-12</v>
      </c>
      <c r="Q221">
        <v>40</v>
      </c>
      <c r="R221">
        <v>1.0151555478687999</v>
      </c>
      <c r="S221">
        <v>0.292812598198462</v>
      </c>
      <c r="T221">
        <v>0.23784855880928699</v>
      </c>
      <c r="U221">
        <v>0.484494390861056</v>
      </c>
    </row>
    <row r="222" spans="2:21" x14ac:dyDescent="0.2">
      <c r="P222">
        <f t="shared" si="26"/>
        <v>1.025E-11</v>
      </c>
      <c r="Q222">
        <v>41</v>
      </c>
      <c r="R222">
        <v>1.1162645689219399</v>
      </c>
      <c r="S222">
        <v>0.332832290106922</v>
      </c>
      <c r="T222">
        <v>0.298239188604009</v>
      </c>
      <c r="U222">
        <v>0.48519309021101198</v>
      </c>
    </row>
    <row r="223" spans="2:21" x14ac:dyDescent="0.2">
      <c r="P223">
        <f t="shared" si="26"/>
        <v>1.0499999999999999E-11</v>
      </c>
      <c r="Q223">
        <v>42</v>
      </c>
      <c r="R223">
        <v>1.0336485238478199</v>
      </c>
      <c r="S223">
        <v>0.31036883610777199</v>
      </c>
      <c r="T223">
        <v>0.29385046632445</v>
      </c>
      <c r="U223">
        <v>0.42942922141560103</v>
      </c>
    </row>
    <row r="224" spans="2:21" x14ac:dyDescent="0.2">
      <c r="P224">
        <f t="shared" si="26"/>
        <v>1.075E-11</v>
      </c>
      <c r="Q224">
        <v>43</v>
      </c>
      <c r="R224">
        <v>0.931903548866578</v>
      </c>
      <c r="S224">
        <v>0.205059069800829</v>
      </c>
      <c r="T224">
        <v>0.27824388412373002</v>
      </c>
      <c r="U224">
        <v>0.44860059494201798</v>
      </c>
    </row>
    <row r="225" spans="16:21" x14ac:dyDescent="0.2">
      <c r="P225">
        <f t="shared" si="26"/>
        <v>1.0999999999999999E-11</v>
      </c>
      <c r="Q225">
        <v>44</v>
      </c>
      <c r="R225">
        <v>0.91876429339934595</v>
      </c>
      <c r="S225">
        <v>0.25218022906992299</v>
      </c>
      <c r="T225">
        <v>0.20349137945416201</v>
      </c>
      <c r="U225">
        <v>0.46309268487526001</v>
      </c>
    </row>
    <row r="226" spans="16:21" x14ac:dyDescent="0.2">
      <c r="P226">
        <f t="shared" si="26"/>
        <v>1.125E-11</v>
      </c>
      <c r="Q226">
        <v>45</v>
      </c>
      <c r="R226">
        <v>0.92878787152660702</v>
      </c>
      <c r="S226">
        <v>0.24299565598800901</v>
      </c>
      <c r="T226">
        <v>0.214051576079584</v>
      </c>
      <c r="U226">
        <v>0.47174063945901401</v>
      </c>
    </row>
    <row r="227" spans="16:21" x14ac:dyDescent="0.2">
      <c r="P227">
        <f t="shared" si="26"/>
        <v>1.1499999999999999E-11</v>
      </c>
      <c r="Q227">
        <v>46</v>
      </c>
      <c r="R227">
        <v>0.84313039262586098</v>
      </c>
      <c r="S227">
        <v>0.22844125664574899</v>
      </c>
      <c r="T227">
        <v>0.217688499189611</v>
      </c>
      <c r="U227">
        <v>0.39700063679050002</v>
      </c>
    </row>
    <row r="228" spans="16:21" x14ac:dyDescent="0.2">
      <c r="P228">
        <f t="shared" si="26"/>
        <v>1.175E-11</v>
      </c>
      <c r="Q228">
        <v>47</v>
      </c>
      <c r="R228">
        <v>0.97177778319354302</v>
      </c>
      <c r="S228">
        <v>0.26163572024878801</v>
      </c>
      <c r="T228">
        <v>0.26915189731766997</v>
      </c>
      <c r="U228">
        <v>0.44099016562708399</v>
      </c>
    </row>
    <row r="229" spans="16:21" x14ac:dyDescent="0.2">
      <c r="P229">
        <f t="shared" si="26"/>
        <v>1.2000000000000001E-11</v>
      </c>
      <c r="Q229">
        <v>48</v>
      </c>
      <c r="R229">
        <v>0.98164106498200498</v>
      </c>
      <c r="S229">
        <v>0.21652311251075301</v>
      </c>
      <c r="T229">
        <v>0.29680720765282198</v>
      </c>
      <c r="U229">
        <v>0.46831074481842899</v>
      </c>
    </row>
    <row r="230" spans="16:21" x14ac:dyDescent="0.2">
      <c r="P230">
        <f t="shared" si="26"/>
        <v>1.225E-11</v>
      </c>
      <c r="Q230">
        <v>49</v>
      </c>
      <c r="R230">
        <v>0.924136062509061</v>
      </c>
      <c r="S230">
        <v>0.22223241706119901</v>
      </c>
      <c r="T230">
        <v>0.26680283902721602</v>
      </c>
      <c r="U230">
        <v>0.43510080642064403</v>
      </c>
    </row>
    <row r="232" spans="16:21" x14ac:dyDescent="0.2">
      <c r="R232">
        <f>R230-S177</f>
        <v>0.28987771039345411</v>
      </c>
      <c r="T232" t="s">
        <v>91</v>
      </c>
      <c r="U232" s="4">
        <v>37370000000</v>
      </c>
    </row>
    <row r="233" spans="16:21" x14ac:dyDescent="0.2">
      <c r="R233">
        <f>R232/6/P230*(10^-20)</f>
        <v>3.9439144271218246E-11</v>
      </c>
      <c r="T233" t="s">
        <v>92</v>
      </c>
      <c r="U233">
        <f>U232/6*(10^-20)</f>
        <v>6.2283333333333322E-11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tabSelected="1" topLeftCell="A17" workbookViewId="0">
      <selection activeCell="O24" sqref="O24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 x14ac:dyDescent="0.2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 x14ac:dyDescent="0.2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 x14ac:dyDescent="0.2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 x14ac:dyDescent="0.2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 x14ac:dyDescent="0.2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 x14ac:dyDescent="0.2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 x14ac:dyDescent="0.2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 x14ac:dyDescent="0.2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 x14ac:dyDescent="0.2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 x14ac:dyDescent="0.2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 x14ac:dyDescent="0.2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 x14ac:dyDescent="0.2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 x14ac:dyDescent="0.2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 x14ac:dyDescent="0.2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 x14ac:dyDescent="0.2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 x14ac:dyDescent="0.2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 x14ac:dyDescent="0.2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 x14ac:dyDescent="0.2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</row>
    <row r="20" spans="2:16" x14ac:dyDescent="0.2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</row>
    <row r="21" spans="2:16" x14ac:dyDescent="0.2">
      <c r="M21">
        <v>1000</v>
      </c>
      <c r="N21" s="5">
        <v>109.39304516725701</v>
      </c>
    </row>
    <row r="22" spans="2:16" x14ac:dyDescent="0.2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</row>
    <row r="23" spans="2:16" x14ac:dyDescent="0.2">
      <c r="C23">
        <f t="shared" ref="C23:C30" si="7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</row>
    <row r="24" spans="2:16" x14ac:dyDescent="0.2">
      <c r="C24">
        <f t="shared" si="7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8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</row>
    <row r="25" spans="2:16" x14ac:dyDescent="0.2">
      <c r="C25" s="3">
        <f t="shared" si="7"/>
        <v>2720.5471360000006</v>
      </c>
      <c r="D25" s="3">
        <v>3.49</v>
      </c>
      <c r="E25" s="3">
        <v>-1389.50339411</v>
      </c>
      <c r="F25" s="3">
        <v>0.11452</v>
      </c>
      <c r="G25">
        <f t="shared" si="8"/>
        <v>0</v>
      </c>
      <c r="M25">
        <v>1200</v>
      </c>
      <c r="N25" s="5">
        <v>103.63978239999994</v>
      </c>
    </row>
    <row r="26" spans="2:16" x14ac:dyDescent="0.2">
      <c r="C26">
        <f t="shared" si="7"/>
        <v>2725.2269752319999</v>
      </c>
      <c r="D26">
        <v>3.492</v>
      </c>
      <c r="E26">
        <v>-1389.5275998100001</v>
      </c>
      <c r="F26">
        <v>-1.7976160000000001</v>
      </c>
      <c r="G26">
        <f t="shared" si="8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</row>
    <row r="27" spans="2:16" x14ac:dyDescent="0.2">
      <c r="C27">
        <f t="shared" si="7"/>
        <v>2744</v>
      </c>
      <c r="D27">
        <v>3.5</v>
      </c>
      <c r="E27">
        <v>-1389.0040758333334</v>
      </c>
      <c r="F27">
        <v>-8.6523133333333409</v>
      </c>
      <c r="G27">
        <f t="shared" si="8"/>
        <v>-9.2301545106150371</v>
      </c>
      <c r="M27">
        <v>1300</v>
      </c>
      <c r="N27" s="5">
        <v>98.507297489584161</v>
      </c>
    </row>
    <row r="28" spans="2:16" x14ac:dyDescent="0.2">
      <c r="C28">
        <f t="shared" si="7"/>
        <v>2767.5872639999993</v>
      </c>
      <c r="D28">
        <v>3.51</v>
      </c>
      <c r="E28">
        <v>-1388.4483430999999</v>
      </c>
      <c r="F28">
        <v>-17.773023333333331</v>
      </c>
      <c r="G28">
        <f t="shared" si="8"/>
        <v>-18.121173820768835</v>
      </c>
      <c r="I28" t="s">
        <v>39</v>
      </c>
      <c r="J28" t="s">
        <v>40</v>
      </c>
      <c r="M28">
        <v>1350</v>
      </c>
      <c r="N28" s="5">
        <v>101.45596401969001</v>
      </c>
    </row>
    <row r="29" spans="2:16" x14ac:dyDescent="0.2">
      <c r="C29">
        <f t="shared" si="7"/>
        <v>2791.3093119999999</v>
      </c>
      <c r="D29">
        <v>3.52</v>
      </c>
      <c r="E29">
        <v>-1388.0742009666667</v>
      </c>
      <c r="F29">
        <v>-25.177779999999998</v>
      </c>
      <c r="G29">
        <f t="shared" si="8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</row>
    <row r="30" spans="2:16" x14ac:dyDescent="0.2">
      <c r="C30">
        <f t="shared" si="7"/>
        <v>2815.1665279999997</v>
      </c>
      <c r="D30">
        <v>3.53</v>
      </c>
      <c r="E30">
        <v>-1386.6693079666668</v>
      </c>
      <c r="F30">
        <v>-33.462683333333302</v>
      </c>
      <c r="G30">
        <f t="shared" si="8"/>
        <v>-34.928687891906392</v>
      </c>
    </row>
    <row r="31" spans="2:16" x14ac:dyDescent="0.2">
      <c r="L31" t="s">
        <v>42</v>
      </c>
    </row>
    <row r="32" spans="2:16" x14ac:dyDescent="0.2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6" x14ac:dyDescent="0.2">
      <c r="C33">
        <f t="shared" ref="C33:C40" si="9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</row>
    <row r="34" spans="2:16" x14ac:dyDescent="0.2">
      <c r="C34">
        <f t="shared" si="9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0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</row>
    <row r="35" spans="2:16" x14ac:dyDescent="0.2">
      <c r="C35" s="2">
        <f t="shared" si="9"/>
        <v>2720.5471360000006</v>
      </c>
      <c r="D35" s="2">
        <v>3.49</v>
      </c>
      <c r="E35" s="2">
        <v>-1388.5001387</v>
      </c>
      <c r="F35" s="2">
        <v>2.45764</v>
      </c>
      <c r="G35">
        <f t="shared" si="10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</row>
    <row r="36" spans="2:16" x14ac:dyDescent="0.2">
      <c r="C36" s="3">
        <f t="shared" si="9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0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</row>
    <row r="37" spans="2:16" x14ac:dyDescent="0.2">
      <c r="C37">
        <f t="shared" si="9"/>
        <v>2744</v>
      </c>
      <c r="D37">
        <v>3.5</v>
      </c>
      <c r="E37">
        <v>-1388.1520418999999</v>
      </c>
      <c r="F37">
        <v>-6.9120600000000003</v>
      </c>
      <c r="G37">
        <f t="shared" si="10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</row>
    <row r="38" spans="2:16" x14ac:dyDescent="0.2">
      <c r="C38">
        <f t="shared" si="9"/>
        <v>2767.5872639999993</v>
      </c>
      <c r="D38">
        <v>3.51</v>
      </c>
      <c r="E38">
        <v>-1387.5678624500001</v>
      </c>
      <c r="F38">
        <v>-15.718409999999999</v>
      </c>
      <c r="G38">
        <f t="shared" si="10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</row>
    <row r="39" spans="2:16" x14ac:dyDescent="0.2">
      <c r="C39">
        <f t="shared" si="9"/>
        <v>2791.3093119999999</v>
      </c>
      <c r="D39">
        <v>3.52</v>
      </c>
      <c r="E39">
        <v>-1386.8067015000001</v>
      </c>
      <c r="F39">
        <v>-23.965685000000001</v>
      </c>
      <c r="G39">
        <f t="shared" si="10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</row>
    <row r="40" spans="2:16" x14ac:dyDescent="0.2">
      <c r="C40">
        <f t="shared" si="9"/>
        <v>2815.1665279999997</v>
      </c>
      <c r="D40">
        <v>3.53</v>
      </c>
      <c r="E40">
        <v>-1385.5527112999998</v>
      </c>
      <c r="F40">
        <v>-31.472615000000001</v>
      </c>
      <c r="G40">
        <f t="shared" si="10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</row>
    <row r="41" spans="2:16" x14ac:dyDescent="0.2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</row>
    <row r="42" spans="2:16" x14ac:dyDescent="0.2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</row>
    <row r="43" spans="2:16" x14ac:dyDescent="0.2">
      <c r="C43">
        <f t="shared" ref="C43:C50" si="11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</row>
    <row r="44" spans="2:16" x14ac:dyDescent="0.2">
      <c r="C44">
        <f t="shared" si="11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2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 s="8">
        <f>AVERAGE(M33:M40)</f>
        <v>0.25369407306087055</v>
      </c>
      <c r="N44" s="8">
        <f>AVERAGE(N33:N40)</f>
        <v>1.1315591031468841</v>
      </c>
    </row>
    <row r="45" spans="2:16" x14ac:dyDescent="0.2">
      <c r="C45" s="2">
        <f t="shared" si="11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2"/>
        <v>4.5537675651776501</v>
      </c>
      <c r="L45" t="s">
        <v>101</v>
      </c>
      <c r="M45" s="8">
        <f>AVERAGE(M33:M43)</f>
        <v>0.27669205453519846</v>
      </c>
      <c r="N45" s="8">
        <f>AVERAGE(N33:N43)</f>
        <v>1.3085411784618579</v>
      </c>
    </row>
    <row r="46" spans="2:16" x14ac:dyDescent="0.2">
      <c r="C46" s="3">
        <f t="shared" si="11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2"/>
        <v>0</v>
      </c>
      <c r="I46" t="s">
        <v>38</v>
      </c>
      <c r="J46">
        <v>105.11998104737805</v>
      </c>
    </row>
    <row r="47" spans="2:16" x14ac:dyDescent="0.2">
      <c r="C47">
        <f t="shared" si="11"/>
        <v>2744</v>
      </c>
      <c r="D47">
        <v>3.5</v>
      </c>
      <c r="E47">
        <v>-1387.2906501333334</v>
      </c>
      <c r="F47">
        <v>-5.5719166666666569</v>
      </c>
      <c r="G47">
        <f t="shared" si="12"/>
        <v>-4.4698592305116795</v>
      </c>
    </row>
    <row r="48" spans="2:16" x14ac:dyDescent="0.2">
      <c r="C48">
        <f t="shared" si="11"/>
        <v>2767.5872639999993</v>
      </c>
      <c r="D48">
        <v>3.51</v>
      </c>
      <c r="E48">
        <v>-1386.1986849333334</v>
      </c>
      <c r="F48">
        <v>-13.357643333333334</v>
      </c>
      <c r="G48">
        <f t="shared" si="12"/>
        <v>-13.163216271098424</v>
      </c>
      <c r="I48" t="s">
        <v>39</v>
      </c>
      <c r="J48" t="s">
        <v>40</v>
      </c>
      <c r="M48" t="s">
        <v>43</v>
      </c>
    </row>
    <row r="49" spans="2:20" x14ac:dyDescent="0.2">
      <c r="C49">
        <f t="shared" si="11"/>
        <v>2791.3093119999999</v>
      </c>
      <c r="D49">
        <v>3.52</v>
      </c>
      <c r="E49">
        <v>-1385.5855056</v>
      </c>
      <c r="F49">
        <v>-21.823496666666667</v>
      </c>
      <c r="G49">
        <f t="shared" si="12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 x14ac:dyDescent="0.2">
      <c r="C50">
        <f t="shared" si="11"/>
        <v>2815.1665279999997</v>
      </c>
      <c r="D50">
        <v>3.53</v>
      </c>
      <c r="E50">
        <v>-1384.3750680333333</v>
      </c>
      <c r="F50">
        <v>-28.837599999999998</v>
      </c>
      <c r="G50">
        <f t="shared" si="12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3.7963848619431757E-2</v>
      </c>
      <c r="Q50">
        <f>EXP(-N$44*L50)</f>
        <v>4.6081164879995984E-7</v>
      </c>
      <c r="R50">
        <f>N50*P50</f>
        <v>7.5365446893053871E-13</v>
      </c>
      <c r="S50">
        <f>O50*Q50</f>
        <v>1.421273406110283E-17</v>
      </c>
      <c r="T50">
        <f>SUM(R50:S50)</f>
        <v>7.5366868166459985E-13</v>
      </c>
    </row>
    <row r="51" spans="2:20" x14ac:dyDescent="0.2">
      <c r="L51">
        <f t="shared" ref="L51:L60" si="13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4">EXP(-M$44*L51)</f>
        <v>4.5096228329409425E-2</v>
      </c>
      <c r="Q51">
        <f t="shared" ref="Q51:Q60" si="15">EXP(-N$44*L51)</f>
        <v>9.9316684922400231E-7</v>
      </c>
      <c r="R51">
        <f t="shared" ref="R51:R60" si="16">N51*P51</f>
        <v>4.845501136434169E-13</v>
      </c>
      <c r="S51">
        <f t="shared" ref="S51:S60" si="17">O51*Q51</f>
        <v>3.5268298396375586E-17</v>
      </c>
      <c r="T51">
        <f t="shared" ref="T51:T60" si="18">SUM(R51:S51)</f>
        <v>4.8458538194181331E-13</v>
      </c>
    </row>
    <row r="52" spans="2:20" x14ac:dyDescent="0.2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3"/>
        <v>11.604562914137839</v>
      </c>
      <c r="M52">
        <v>1000</v>
      </c>
      <c r="N52">
        <v>3.135E-11</v>
      </c>
      <c r="O52">
        <v>2.4849999999999997E-11</v>
      </c>
      <c r="P52">
        <f t="shared" si="14"/>
        <v>5.2654223153386352E-2</v>
      </c>
      <c r="Q52">
        <f t="shared" si="15"/>
        <v>1.9823078652206984E-6</v>
      </c>
      <c r="R52">
        <f t="shared" si="16"/>
        <v>1.6507098958586622E-12</v>
      </c>
      <c r="S52">
        <f t="shared" si="17"/>
        <v>4.9260350450734349E-17</v>
      </c>
      <c r="T52">
        <f t="shared" si="18"/>
        <v>1.650759156209113E-12</v>
      </c>
    </row>
    <row r="53" spans="2:20" x14ac:dyDescent="0.2">
      <c r="C53">
        <f t="shared" ref="C53:C60" si="19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3"/>
        <v>11.051964680131276</v>
      </c>
      <c r="M53">
        <v>1050</v>
      </c>
      <c r="N53">
        <v>1.0443688835973109E-11</v>
      </c>
      <c r="O53">
        <v>1.5946511552252944E-11</v>
      </c>
      <c r="P53">
        <f t="shared" si="14"/>
        <v>6.0578336396428692E-2</v>
      </c>
      <c r="Q53">
        <f t="shared" si="15"/>
        <v>3.7045408224417174E-6</v>
      </c>
      <c r="R53">
        <f t="shared" ref="R53" si="20">N53*P53</f>
        <v>6.3266129552520582E-13</v>
      </c>
      <c r="S53">
        <f t="shared" ref="S53" si="21">O53*Q53</f>
        <v>5.9074503020859471E-17</v>
      </c>
      <c r="T53">
        <f t="shared" ref="T53" si="22">SUM(R53:S53)</f>
        <v>6.3272037002822666E-13</v>
      </c>
    </row>
    <row r="54" spans="2:20" x14ac:dyDescent="0.2">
      <c r="C54">
        <f t="shared" si="19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3"/>
        <v>10.549602649216217</v>
      </c>
      <c r="M54">
        <v>1100</v>
      </c>
      <c r="N54">
        <v>6.1883333333333329E-11</v>
      </c>
      <c r="O54">
        <v>5.3666666666666662E-11</v>
      </c>
      <c r="P54">
        <f t="shared" si="14"/>
        <v>6.8812376085714971E-2</v>
      </c>
      <c r="Q54">
        <f t="shared" si="15"/>
        <v>6.5404871185962675E-6</v>
      </c>
      <c r="R54">
        <f t="shared" si="16"/>
        <v>4.2583392067709945E-12</v>
      </c>
      <c r="S54">
        <f t="shared" si="17"/>
        <v>3.5100614203133302E-16</v>
      </c>
      <c r="T54">
        <f t="shared" si="18"/>
        <v>4.2586902129130261E-12</v>
      </c>
    </row>
    <row r="55" spans="2:20" x14ac:dyDescent="0.2">
      <c r="C55" s="2">
        <f t="shared" si="19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3"/>
        <v>10.090924273163338</v>
      </c>
      <c r="M55">
        <v>1150</v>
      </c>
      <c r="N55">
        <v>3.4855324870010052E-11</v>
      </c>
      <c r="O55">
        <v>5.2640733473842473E-11</v>
      </c>
      <c r="P55">
        <f t="shared" si="14"/>
        <v>7.7304146760045322E-2</v>
      </c>
      <c r="Q55">
        <f t="shared" si="15"/>
        <v>1.0990522796677571E-5</v>
      </c>
      <c r="R55">
        <f t="shared" ref="R55" si="23">N55*P55</f>
        <v>2.6944611491203149E-12</v>
      </c>
      <c r="S55">
        <f t="shared" ref="S55" si="24">O55*Q55</f>
        <v>5.7854918127809385E-16</v>
      </c>
      <c r="T55">
        <f t="shared" ref="T55" si="25">SUM(R55:S55)</f>
        <v>2.695039698301593E-12</v>
      </c>
    </row>
    <row r="56" spans="2:20" x14ac:dyDescent="0.2">
      <c r="C56">
        <f t="shared" si="19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3"/>
        <v>9.670469095114866</v>
      </c>
      <c r="M56">
        <v>1200</v>
      </c>
      <c r="N56">
        <v>2.7199999999999997E-11</v>
      </c>
      <c r="O56">
        <v>8.5916666666666654E-11</v>
      </c>
      <c r="P56">
        <f t="shared" si="14"/>
        <v>8.6005787098554956E-2</v>
      </c>
      <c r="Q56">
        <f t="shared" si="15"/>
        <v>1.7686528032837052E-5</v>
      </c>
      <c r="R56">
        <f t="shared" si="16"/>
        <v>2.3393574090806946E-12</v>
      </c>
      <c r="S56">
        <f t="shared" si="17"/>
        <v>1.5195675334879166E-15</v>
      </c>
      <c r="T56">
        <f t="shared" si="18"/>
        <v>2.3408769766141827E-12</v>
      </c>
    </row>
    <row r="57" spans="2:20" x14ac:dyDescent="0.2">
      <c r="C57">
        <f t="shared" si="19"/>
        <v>2744</v>
      </c>
      <c r="D57">
        <v>3.5</v>
      </c>
      <c r="E57">
        <v>-1385.7016177</v>
      </c>
      <c r="F57">
        <v>-2.0863900000000002</v>
      </c>
      <c r="L57">
        <f t="shared" si="13"/>
        <v>9.2836503313102714</v>
      </c>
      <c r="M57">
        <v>1250</v>
      </c>
      <c r="N57">
        <v>3.5235140433095715E-11</v>
      </c>
      <c r="O57">
        <v>8.8814466596709231E-11</v>
      </c>
      <c r="P57">
        <f t="shared" si="14"/>
        <v>9.4873859404743105E-2</v>
      </c>
      <c r="Q57">
        <f t="shared" si="15"/>
        <v>2.7399136961364748E-5</v>
      </c>
      <c r="R57">
        <f t="shared" ref="R57" si="26">N57*P57</f>
        <v>3.3428937595559021E-12</v>
      </c>
      <c r="S57">
        <f t="shared" ref="S57" si="27">O57*Q57</f>
        <v>2.4334397344337908E-15</v>
      </c>
      <c r="T57">
        <f t="shared" ref="T57" si="28">SUM(R57:S57)</f>
        <v>3.3453271992903358E-12</v>
      </c>
    </row>
    <row r="58" spans="2:20" x14ac:dyDescent="0.2">
      <c r="C58">
        <f t="shared" si="19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3"/>
        <v>8.9265868570291058</v>
      </c>
      <c r="M58">
        <v>1300</v>
      </c>
      <c r="N58">
        <v>6.8759079771263418E-11</v>
      </c>
      <c r="O58">
        <v>6.5078698732492441E-11</v>
      </c>
      <c r="P58">
        <f t="shared" si="14"/>
        <v>0.1038692711936193</v>
      </c>
      <c r="Q58">
        <f t="shared" si="15"/>
        <v>4.1040112408678706E-5</v>
      </c>
      <c r="R58">
        <f t="shared" si="16"/>
        <v>7.1419555037850632E-12</v>
      </c>
      <c r="S58">
        <f t="shared" si="17"/>
        <v>2.6708371113920263E-15</v>
      </c>
      <c r="T58">
        <f t="shared" si="18"/>
        <v>7.1446263408964548E-12</v>
      </c>
    </row>
    <row r="59" spans="2:20" x14ac:dyDescent="0.2">
      <c r="C59">
        <f t="shared" si="19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3"/>
        <v>8.5959725289909912</v>
      </c>
      <c r="M59">
        <v>1350</v>
      </c>
      <c r="N59">
        <v>6.5751277096929967E-11</v>
      </c>
      <c r="O59">
        <v>1.0009121170846803E-10</v>
      </c>
      <c r="P59">
        <f t="shared" si="14"/>
        <v>0.11295708820414063</v>
      </c>
      <c r="Q59">
        <f t="shared" si="15"/>
        <v>5.9659869541463883E-5</v>
      </c>
      <c r="R59">
        <f t="shared" ref="R59" si="29">N59*P59</f>
        <v>7.42707280657281E-12</v>
      </c>
      <c r="S59">
        <f t="shared" ref="S59" si="30">O59*Q59</f>
        <v>5.9714286327742451E-15</v>
      </c>
      <c r="T59">
        <f t="shared" ref="T59" si="31">SUM(R59:S59)</f>
        <v>7.433044235205584E-12</v>
      </c>
    </row>
    <row r="60" spans="2:20" x14ac:dyDescent="0.2">
      <c r="C60">
        <f t="shared" si="19"/>
        <v>2815.1665279999997</v>
      </c>
      <c r="D60">
        <v>3.53</v>
      </c>
      <c r="E60">
        <v>-1383.7935924000001</v>
      </c>
      <c r="F60">
        <v>-25.87575</v>
      </c>
      <c r="L60">
        <f t="shared" si="13"/>
        <v>8.2889735100984563</v>
      </c>
      <c r="M60">
        <v>1400</v>
      </c>
      <c r="N60">
        <v>1.3309759445820673E-10</v>
      </c>
      <c r="O60">
        <v>1.2182902926999616E-10</v>
      </c>
      <c r="P60">
        <f t="shared" si="14"/>
        <v>0.12210628179082912</v>
      </c>
      <c r="Q60">
        <f t="shared" si="15"/>
        <v>8.4440498525847432E-5</v>
      </c>
      <c r="R60">
        <f t="shared" si="16"/>
        <v>1.6252052374595288E-11</v>
      </c>
      <c r="S60">
        <f t="shared" si="17"/>
        <v>1.0287303966478533E-14</v>
      </c>
      <c r="T60">
        <f t="shared" si="18"/>
        <v>1.6262339678561767E-11</v>
      </c>
    </row>
    <row r="62" spans="2:20" x14ac:dyDescent="0.2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 x14ac:dyDescent="0.2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 x14ac:dyDescent="0.2">
      <c r="C64">
        <f t="shared" ref="C64:C69" si="32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3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 x14ac:dyDescent="0.2">
      <c r="C65" s="2">
        <f t="shared" si="32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3"/>
        <v>9.0501788183700995</v>
      </c>
      <c r="R65">
        <v>4.3844920016727809E-12</v>
      </c>
      <c r="S65">
        <v>1300</v>
      </c>
      <c r="T65">
        <v>8.9265868570291058</v>
      </c>
    </row>
    <row r="66" spans="2:35" x14ac:dyDescent="0.2">
      <c r="C66" s="3">
        <f t="shared" si="32"/>
        <v>2744</v>
      </c>
      <c r="D66" s="3">
        <v>3.5</v>
      </c>
      <c r="E66" s="3">
        <v>-1385.3301168800001</v>
      </c>
      <c r="F66" s="3">
        <v>-0.25423299999999988</v>
      </c>
      <c r="G66">
        <f t="shared" si="33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 x14ac:dyDescent="0.2">
      <c r="C67">
        <f t="shared" si="32"/>
        <v>2767.5872639999993</v>
      </c>
      <c r="D67">
        <v>3.51</v>
      </c>
      <c r="E67">
        <v>-1384.6883666333333</v>
      </c>
      <c r="F67">
        <v>-8.8299833333333329</v>
      </c>
      <c r="G67">
        <f t="shared" si="33"/>
        <v>-8.7201945845096223</v>
      </c>
    </row>
    <row r="68" spans="2:35" x14ac:dyDescent="0.2">
      <c r="C68">
        <f t="shared" si="32"/>
        <v>2791.3093119999999</v>
      </c>
      <c r="D68">
        <v>3.52</v>
      </c>
      <c r="E68">
        <v>-1383.9027113666664</v>
      </c>
      <c r="F68">
        <v>-17.538776666666667</v>
      </c>
      <c r="G68">
        <f t="shared" si="33"/>
        <v>-17.12089393251739</v>
      </c>
      <c r="I68" t="s">
        <v>39</v>
      </c>
      <c r="J68" t="s">
        <v>40</v>
      </c>
    </row>
    <row r="69" spans="2:35" x14ac:dyDescent="0.2">
      <c r="C69">
        <f t="shared" si="32"/>
        <v>2815.1665279999997</v>
      </c>
      <c r="D69">
        <v>3.53</v>
      </c>
      <c r="E69">
        <v>-1382.5812307666667</v>
      </c>
      <c r="F69">
        <v>-24.457359999999966</v>
      </c>
      <c r="G69">
        <f t="shared" si="33"/>
        <v>-25.21225060677564</v>
      </c>
      <c r="I69">
        <v>2.7199999999999997E-11</v>
      </c>
      <c r="J69">
        <v>8.5916666666666654E-11</v>
      </c>
      <c r="AC69">
        <v>3.3165378069621085E-11</v>
      </c>
      <c r="AD69">
        <v>3.5636887477976209E-11</v>
      </c>
    </row>
    <row r="70" spans="2:35" x14ac:dyDescent="0.2">
      <c r="L70" t="s">
        <v>58</v>
      </c>
      <c r="O70" t="s">
        <v>61</v>
      </c>
    </row>
    <row r="71" spans="2:35" x14ac:dyDescent="0.2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 x14ac:dyDescent="0.2">
      <c r="C72">
        <f t="shared" ref="C72:C79" si="34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 x14ac:dyDescent="0.2">
      <c r="C73">
        <f t="shared" si="34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3.3165378069621085E-11</v>
      </c>
      <c r="AD73">
        <v>3.5636887477976209E-11</v>
      </c>
      <c r="AE73">
        <f>EXP(-M$45*AA73)</f>
        <v>2.8221929831294103E-2</v>
      </c>
      <c r="AF73">
        <f>EXP(-N$44*AA73)</f>
        <v>4.6081164879995984E-7</v>
      </c>
      <c r="AG73">
        <f>AC73*AE73</f>
        <v>9.3599097270918659E-13</v>
      </c>
      <c r="AH73">
        <f>AD73*AF73</f>
        <v>1.642189287682486E-17</v>
      </c>
      <c r="AI73">
        <f t="shared" ref="AI73:AI74" si="35">SUM(AG73:AH73)</f>
        <v>9.3600739460206336E-13</v>
      </c>
    </row>
    <row r="74" spans="2:35" x14ac:dyDescent="0.2">
      <c r="C74" s="2">
        <f t="shared" si="34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6">(X74-$X$77)/($X$77)*100</f>
        <v>-0.22889842632331922</v>
      </c>
      <c r="AA74">
        <f t="shared" ref="AA74:AA83" si="37">1/((0.000086173)*AB74)</f>
        <v>12.215329383302988</v>
      </c>
      <c r="AB74">
        <v>950</v>
      </c>
      <c r="AC74">
        <v>2.3941588450154952E-11</v>
      </c>
      <c r="AD74">
        <v>3.3414786822340999E-11</v>
      </c>
      <c r="AE74">
        <f t="shared" ref="AE74:AE83" si="38">EXP(-M$45*AA74)</f>
        <v>3.405138458615032E-2</v>
      </c>
      <c r="AF74">
        <f t="shared" ref="AF74:AF79" si="39">EXP(-N$44*AA74)</f>
        <v>9.9316684922400231E-7</v>
      </c>
      <c r="AG74">
        <f>AC74*AE74</f>
        <v>8.1524423591956086E-13</v>
      </c>
      <c r="AH74">
        <f>AD74*AF74</f>
        <v>3.3186458545836123E-17</v>
      </c>
      <c r="AI74">
        <f t="shared" si="35"/>
        <v>8.1527742237810672E-13</v>
      </c>
    </row>
    <row r="75" spans="2:35" x14ac:dyDescent="0.2">
      <c r="C75">
        <f t="shared" si="34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6"/>
        <v>-0.14306151645207132</v>
      </c>
      <c r="AA75">
        <f t="shared" si="37"/>
        <v>11.604562914137839</v>
      </c>
      <c r="AB75">
        <v>1000</v>
      </c>
      <c r="AC75">
        <v>3.3295145876191193E-11</v>
      </c>
      <c r="AD75">
        <v>4.2871705099648676E-11</v>
      </c>
      <c r="AE75">
        <f t="shared" si="38"/>
        <v>4.0320697563131752E-2</v>
      </c>
      <c r="AF75">
        <f t="shared" si="39"/>
        <v>1.9823078652206984E-6</v>
      </c>
      <c r="AG75">
        <f t="shared" ref="AG75" si="40">AC75*AE75</f>
        <v>1.3424835071942583E-12</v>
      </c>
      <c r="AH75">
        <f t="shared" ref="AH75" si="41">AD75*AF75</f>
        <v>8.4984918214455894E-17</v>
      </c>
      <c r="AI75">
        <f t="shared" ref="AI75:AI76" si="42">SUM(AG75:AH75)</f>
        <v>1.3425684921124727E-12</v>
      </c>
    </row>
    <row r="76" spans="2:35" x14ac:dyDescent="0.2">
      <c r="C76" s="3">
        <f t="shared" si="34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6"/>
        <v>-5.7224606580836154E-2</v>
      </c>
      <c r="AA76">
        <f t="shared" si="37"/>
        <v>11.051964680131276</v>
      </c>
      <c r="AB76">
        <v>1050</v>
      </c>
      <c r="AC76">
        <v>3.4789505132314837E-11</v>
      </c>
      <c r="AD76">
        <v>3.5385819851030831E-11</v>
      </c>
      <c r="AE76">
        <f t="shared" si="38"/>
        <v>4.6981996023189684E-2</v>
      </c>
      <c r="AF76">
        <f t="shared" si="39"/>
        <v>3.7045408224417174E-6</v>
      </c>
      <c r="AG76">
        <f t="shared" ref="AG76" si="43">AC76*AE76</f>
        <v>1.6344803917751529E-12</v>
      </c>
      <c r="AH76">
        <f t="shared" ref="AH76" si="44">AD76*AF76</f>
        <v>1.3108821417371221E-16</v>
      </c>
      <c r="AI76">
        <f t="shared" si="42"/>
        <v>1.6346114799893265E-12</v>
      </c>
    </row>
    <row r="77" spans="2:35" x14ac:dyDescent="0.2">
      <c r="C77">
        <f t="shared" si="34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6"/>
        <v>0</v>
      </c>
      <c r="AA77">
        <f t="shared" si="37"/>
        <v>10.549602649216217</v>
      </c>
      <c r="AB77">
        <v>1100</v>
      </c>
      <c r="AC77">
        <v>4.4710551023173027E-11</v>
      </c>
      <c r="AD77">
        <v>5.8164875212270325E-11</v>
      </c>
      <c r="AE77">
        <f t="shared" si="38"/>
        <v>5.3988121354011528E-2</v>
      </c>
      <c r="AF77">
        <f t="shared" si="39"/>
        <v>6.5404871185962675E-6</v>
      </c>
      <c r="AG77">
        <f t="shared" ref="AG77:AG83" si="45">AC77*AE77</f>
        <v>2.4138386544437897E-12</v>
      </c>
      <c r="AH77">
        <f t="shared" ref="AH77:AH83" si="46">AD77*AF77</f>
        <v>3.8042661708061341E-16</v>
      </c>
      <c r="AI77">
        <f t="shared" ref="AI77:AI78" si="47">SUM(AG77:AH77)</f>
        <v>2.4142190810608703E-12</v>
      </c>
    </row>
    <row r="78" spans="2:35" x14ac:dyDescent="0.2">
      <c r="C78">
        <f t="shared" si="34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6"/>
        <v>5.7224606580823449E-2</v>
      </c>
      <c r="AA78">
        <f t="shared" si="37"/>
        <v>10.090924273163338</v>
      </c>
      <c r="AB78">
        <v>1150</v>
      </c>
      <c r="AC78">
        <v>4.067986419613182E-11</v>
      </c>
      <c r="AD78">
        <v>4.9537541717891668E-11</v>
      </c>
      <c r="AE78">
        <f t="shared" si="38"/>
        <v>6.1293678257115847E-2</v>
      </c>
      <c r="AF78">
        <f t="shared" si="39"/>
        <v>1.0990522796677571E-5</v>
      </c>
      <c r="AG78">
        <f t="shared" ref="AG78" si="48">AC78*AE78</f>
        <v>2.4934185075808704E-12</v>
      </c>
      <c r="AH78">
        <f t="shared" ref="AH78" si="49">AD78*AF78</f>
        <v>5.4444348154185457E-16</v>
      </c>
      <c r="AI78">
        <f t="shared" si="47"/>
        <v>2.4939629510624122E-12</v>
      </c>
    </row>
    <row r="79" spans="2:35" x14ac:dyDescent="0.2">
      <c r="C79">
        <f t="shared" si="34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6"/>
        <v>0.14306151645207132</v>
      </c>
      <c r="AA79">
        <f t="shared" si="37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8"/>
        <v>6.8855721091658717E-2</v>
      </c>
      <c r="AF79">
        <f t="shared" si="39"/>
        <v>1.7686528032837052E-5</v>
      </c>
      <c r="AG79">
        <f t="shared" si="45"/>
        <v>2.9781847956685738E-12</v>
      </c>
      <c r="AH79">
        <f t="shared" si="46"/>
        <v>1.0071960981919769E-15</v>
      </c>
      <c r="AI79">
        <f t="shared" ref="AI79" si="50">SUM(AG79:AH79)</f>
        <v>2.9791919917667659E-12</v>
      </c>
    </row>
    <row r="80" spans="2:35" x14ac:dyDescent="0.2">
      <c r="O80">
        <v>26.993922168219118</v>
      </c>
      <c r="P80">
        <v>1275</v>
      </c>
      <c r="W80" s="2">
        <v>1250</v>
      </c>
      <c r="X80">
        <v>3.5019999999999998</v>
      </c>
      <c r="Y80">
        <f t="shared" si="36"/>
        <v>0.20028612303289481</v>
      </c>
      <c r="AA80">
        <f t="shared" si="37"/>
        <v>9.2836503313102714</v>
      </c>
      <c r="AB80">
        <v>1250</v>
      </c>
      <c r="AC80">
        <v>3.7488745786574785E-11</v>
      </c>
      <c r="AD80">
        <v>5.7242720176809682E-11</v>
      </c>
      <c r="AE80">
        <f t="shared" si="38"/>
        <v>7.6634164972319743E-2</v>
      </c>
      <c r="AF80">
        <f>EXP(-N$45*AA80)</f>
        <v>5.2987546063060735E-6</v>
      </c>
      <c r="AG80">
        <f t="shared" ref="AG80" si="51">AC80*AE80</f>
        <v>2.8729187292137286E-12</v>
      </c>
      <c r="AH80">
        <f t="shared" ref="AH80" si="52">AD80*AF80</f>
        <v>3.0331512721435993E-16</v>
      </c>
      <c r="AI80">
        <f t="shared" ref="AI80" si="53">SUM(AG80:AH80)</f>
        <v>2.8732220443409429E-12</v>
      </c>
    </row>
    <row r="81" spans="2:35" x14ac:dyDescent="0.2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6"/>
        <v>0.28612303290414265</v>
      </c>
      <c r="AA81">
        <f t="shared" si="37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8"/>
        <v>8.4591993404426261E-2</v>
      </c>
      <c r="AF81">
        <f t="shared" ref="AF81:AF83" si="54">EXP(-N$45*AA81)</f>
        <v>8.4545442038679424E-6</v>
      </c>
      <c r="AG81">
        <f t="shared" si="45"/>
        <v>3.4789588793191891E-12</v>
      </c>
      <c r="AH81">
        <f t="shared" si="46"/>
        <v>4.7280860816901434E-16</v>
      </c>
      <c r="AI81">
        <f t="shared" ref="AI81:AI82" si="55">SUM(AG81:AH81)</f>
        <v>3.4794316879273579E-12</v>
      </c>
    </row>
    <row r="82" spans="2:35" x14ac:dyDescent="0.2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6"/>
        <v>0.34334763948497882</v>
      </c>
      <c r="AA82">
        <f t="shared" si="37"/>
        <v>8.5959725289909912</v>
      </c>
      <c r="AB82">
        <v>1350</v>
      </c>
      <c r="AC82">
        <v>7.5065767148817674E-11</v>
      </c>
      <c r="AD82">
        <v>1.0469548533326619E-10</v>
      </c>
      <c r="AE82">
        <f t="shared" si="38"/>
        <v>9.2695319383298974E-2</v>
      </c>
      <c r="AF82">
        <f t="shared" si="54"/>
        <v>1.3030940066527611E-5</v>
      </c>
      <c r="AG82">
        <f t="shared" ref="AG82" si="56">AC82*AE82</f>
        <v>6.9582452606120061E-12</v>
      </c>
      <c r="AH82">
        <f t="shared" ref="AH82" si="57">AD82*AF82</f>
        <v>1.3642805946138122E-15</v>
      </c>
      <c r="AI82">
        <f t="shared" si="55"/>
        <v>6.9596095412066204E-12</v>
      </c>
    </row>
    <row r="83" spans="2:35" x14ac:dyDescent="0.2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8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6"/>
        <v>0.42918454935621397</v>
      </c>
      <c r="AA83">
        <f t="shared" si="37"/>
        <v>8.2889735100984563</v>
      </c>
      <c r="AB83">
        <v>1400</v>
      </c>
      <c r="AC83">
        <v>8.0696068862451964E-11</v>
      </c>
      <c r="AD83">
        <v>1.1037435243595199E-10</v>
      </c>
      <c r="AE83">
        <f t="shared" si="38"/>
        <v>0.10091334401186679</v>
      </c>
      <c r="AF83">
        <f t="shared" si="54"/>
        <v>1.9473360294755139E-5</v>
      </c>
      <c r="AG83">
        <f t="shared" si="45"/>
        <v>8.1433101575219072E-12</v>
      </c>
      <c r="AH83">
        <f t="shared" si="46"/>
        <v>2.1493595322855777E-15</v>
      </c>
      <c r="AI83">
        <f t="shared" ref="AI83" si="59">SUM(AG83:AH83)</f>
        <v>8.1454595170541927E-12</v>
      </c>
    </row>
    <row r="84" spans="2:35" x14ac:dyDescent="0.2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8"/>
        <v>13.004712761658704</v>
      </c>
    </row>
    <row r="85" spans="2:35" x14ac:dyDescent="0.2">
      <c r="C85">
        <v>2744</v>
      </c>
      <c r="D85">
        <v>3.5</v>
      </c>
      <c r="E85">
        <v>-1383.2595714333336</v>
      </c>
      <c r="F85">
        <v>4.3795966666666706</v>
      </c>
      <c r="G85">
        <f t="shared" si="58"/>
        <v>4.2550200279296071</v>
      </c>
      <c r="I85" t="s">
        <v>38</v>
      </c>
      <c r="J85" s="5">
        <v>98.507297489584161</v>
      </c>
    </row>
    <row r="86" spans="2:35" x14ac:dyDescent="0.2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8"/>
        <v>0</v>
      </c>
    </row>
    <row r="87" spans="2:35" x14ac:dyDescent="0.2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8"/>
        <v>-4.1768380788276946</v>
      </c>
      <c r="I87" t="s">
        <v>39</v>
      </c>
      <c r="J87" t="s">
        <v>40</v>
      </c>
    </row>
    <row r="88" spans="2:35" x14ac:dyDescent="0.2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8"/>
        <v>-12.30095184586961</v>
      </c>
      <c r="I88">
        <v>6.8759079771263418E-11</v>
      </c>
      <c r="J88">
        <v>6.5078698732492441E-11</v>
      </c>
    </row>
    <row r="89" spans="2:35" x14ac:dyDescent="0.2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8"/>
        <v>-20.127088111057795</v>
      </c>
    </row>
    <row r="91" spans="2:35" x14ac:dyDescent="0.2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 x14ac:dyDescent="0.2">
      <c r="C92">
        <f t="shared" ref="C92:C99" si="60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 x14ac:dyDescent="0.2">
      <c r="C93">
        <f t="shared" si="60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 x14ac:dyDescent="0.2">
      <c r="C94" s="2">
        <f t="shared" si="60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 x14ac:dyDescent="0.2">
      <c r="C95">
        <f t="shared" si="60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 x14ac:dyDescent="0.2">
      <c r="C96">
        <f t="shared" si="60"/>
        <v>2760.4969499520003</v>
      </c>
      <c r="D96">
        <v>3.5070000000000001</v>
      </c>
      <c r="E96">
        <v>-1382.444699934</v>
      </c>
      <c r="F96">
        <v>-0.4280562</v>
      </c>
    </row>
    <row r="97" spans="2:27" x14ac:dyDescent="0.2">
      <c r="C97">
        <f t="shared" si="60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27" x14ac:dyDescent="0.2">
      <c r="C98">
        <f t="shared" si="60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27" x14ac:dyDescent="0.2">
      <c r="C99">
        <f t="shared" si="60"/>
        <v>2815.1665279999997</v>
      </c>
      <c r="D99">
        <v>3.53</v>
      </c>
      <c r="E99">
        <v>-1380.9810897999998</v>
      </c>
      <c r="F99">
        <v>-19.307833333333331</v>
      </c>
      <c r="X99" t="s">
        <v>80</v>
      </c>
      <c r="Z99" t="s">
        <v>81</v>
      </c>
      <c r="AA99" t="s">
        <v>82</v>
      </c>
    </row>
    <row r="100" spans="2:27" x14ac:dyDescent="0.2">
      <c r="X100">
        <v>900</v>
      </c>
      <c r="Y100">
        <v>0.41499201624303533</v>
      </c>
      <c r="Z100">
        <f>(0.00037)*X100+0.0911</f>
        <v>0.42410000000000003</v>
      </c>
      <c r="AA100">
        <f>Z100-Y100</f>
        <v>9.1079837569646993E-3</v>
      </c>
    </row>
    <row r="101" spans="2:27" x14ac:dyDescent="0.2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  <c r="X101">
        <v>950</v>
      </c>
      <c r="Y101">
        <v>0.44951635861310446</v>
      </c>
      <c r="Z101">
        <f t="shared" ref="Z101:Z110" si="61">(0.00037)*X101+0.0911</f>
        <v>0.44259999999999999</v>
      </c>
      <c r="AA101">
        <f t="shared" ref="AA101:AA110" si="62">Z101-Y101</f>
        <v>-6.9163586131044674E-3</v>
      </c>
    </row>
    <row r="102" spans="2:27" x14ac:dyDescent="0.2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  <c r="X102">
        <v>1000</v>
      </c>
      <c r="Y102">
        <v>0.47930326534652068</v>
      </c>
      <c r="Z102">
        <f t="shared" si="61"/>
        <v>0.46110000000000001</v>
      </c>
      <c r="AA102">
        <f t="shared" si="62"/>
        <v>-1.820326534652067E-2</v>
      </c>
    </row>
    <row r="103" spans="2:27" x14ac:dyDescent="0.2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63">3*J$105/2*((C$106/C103)^(7/3)-(C$106/C103)^(5/3))*10</f>
        <v>26.870612055380096</v>
      </c>
      <c r="I103">
        <v>0.1488120028956984</v>
      </c>
      <c r="J103">
        <v>0.17557977107157782</v>
      </c>
      <c r="X103">
        <v>1050</v>
      </c>
      <c r="Y103">
        <v>0.49977563537859859</v>
      </c>
      <c r="Z103">
        <f t="shared" si="61"/>
        <v>0.47960000000000003</v>
      </c>
      <c r="AA103">
        <f t="shared" si="62"/>
        <v>-2.0175635378598566E-2</v>
      </c>
    </row>
    <row r="104" spans="2:27" x14ac:dyDescent="0.2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63"/>
        <v>17.582631856324696</v>
      </c>
      <c r="X104">
        <v>1100</v>
      </c>
      <c r="Y104">
        <v>0.48785599564177173</v>
      </c>
      <c r="Z104">
        <f t="shared" si="61"/>
        <v>0.49809999999999999</v>
      </c>
      <c r="AA104">
        <f t="shared" si="62"/>
        <v>1.0244004358228254E-2</v>
      </c>
    </row>
    <row r="105" spans="2:27" x14ac:dyDescent="0.2">
      <c r="C105">
        <v>2744</v>
      </c>
      <c r="D105">
        <v>3.5</v>
      </c>
      <c r="E105">
        <v>-1382.0579816999998</v>
      </c>
      <c r="F105">
        <v>7.3069233333333301</v>
      </c>
      <c r="G105">
        <f t="shared" si="63"/>
        <v>8.6292995212665407</v>
      </c>
      <c r="I105" t="s">
        <v>38</v>
      </c>
      <c r="J105" s="5">
        <v>99.107608051507583</v>
      </c>
      <c r="X105">
        <v>1150</v>
      </c>
      <c r="Y105">
        <v>0.48919848189052872</v>
      </c>
      <c r="Z105">
        <f t="shared" si="61"/>
        <v>0.51659999999999995</v>
      </c>
      <c r="AA105">
        <f t="shared" si="62"/>
        <v>2.7401518109471223E-2</v>
      </c>
    </row>
    <row r="106" spans="2:27" x14ac:dyDescent="0.2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63"/>
        <v>0</v>
      </c>
      <c r="X106">
        <v>1200</v>
      </c>
      <c r="Y106">
        <v>0.54158616553836014</v>
      </c>
      <c r="Z106">
        <f t="shared" si="61"/>
        <v>0.53510000000000002</v>
      </c>
      <c r="AA106">
        <f t="shared" si="62"/>
        <v>-6.4861655383601224E-3</v>
      </c>
    </row>
    <row r="107" spans="2:27" x14ac:dyDescent="0.2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63"/>
        <v>-8.315541143323621</v>
      </c>
      <c r="I107" t="s">
        <v>39</v>
      </c>
      <c r="J107" t="s">
        <v>40</v>
      </c>
      <c r="X107">
        <v>1250</v>
      </c>
      <c r="Y107">
        <v>0.53736043865498695</v>
      </c>
      <c r="Z107">
        <f t="shared" si="61"/>
        <v>0.55359999999999998</v>
      </c>
      <c r="AA107">
        <f t="shared" si="62"/>
        <v>1.6239561345013032E-2</v>
      </c>
    </row>
    <row r="108" spans="2:27" x14ac:dyDescent="0.2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63"/>
        <v>-16.32726919068935</v>
      </c>
      <c r="I108">
        <v>1.3309759445820673E-10</v>
      </c>
      <c r="J108">
        <v>1.2182902926999616E-10</v>
      </c>
      <c r="X108">
        <v>1300</v>
      </c>
      <c r="Y108">
        <v>0.56740275288254804</v>
      </c>
      <c r="Z108">
        <f t="shared" si="61"/>
        <v>0.57209999999999994</v>
      </c>
      <c r="AA108">
        <f t="shared" si="62"/>
        <v>4.697247117451897E-3</v>
      </c>
    </row>
    <row r="109" spans="2:27" x14ac:dyDescent="0.2">
      <c r="X109">
        <v>1350</v>
      </c>
      <c r="Y109">
        <v>0.58335999709781461</v>
      </c>
      <c r="Z109">
        <f t="shared" si="61"/>
        <v>0.59060000000000001</v>
      </c>
      <c r="AA109">
        <f t="shared" si="62"/>
        <v>7.2400029021854051E-3</v>
      </c>
    </row>
    <row r="110" spans="2:27" x14ac:dyDescent="0.2">
      <c r="X110">
        <v>1400</v>
      </c>
      <c r="Y110">
        <v>0.63662330311314352</v>
      </c>
      <c r="Z110">
        <f t="shared" si="61"/>
        <v>0.60909999999999997</v>
      </c>
      <c r="AA110">
        <f t="shared" si="62"/>
        <v>-2.7523303113143549E-2</v>
      </c>
    </row>
    <row r="111" spans="2:27" x14ac:dyDescent="0.2">
      <c r="C111" t="s">
        <v>45</v>
      </c>
    </row>
    <row r="113" spans="3:4" x14ac:dyDescent="0.2">
      <c r="C113">
        <v>900</v>
      </c>
      <c r="D113">
        <v>0.4310547877410294</v>
      </c>
    </row>
    <row r="114" spans="3:4" x14ac:dyDescent="0.2">
      <c r="C114">
        <v>950</v>
      </c>
      <c r="D114">
        <v>0.45134496523730572</v>
      </c>
    </row>
    <row r="115" spans="3:4" x14ac:dyDescent="0.2">
      <c r="C115">
        <v>1000</v>
      </c>
      <c r="D115">
        <v>0.48728844579124081</v>
      </c>
    </row>
    <row r="116" spans="3:4" x14ac:dyDescent="0.2">
      <c r="C116">
        <v>1050</v>
      </c>
      <c r="D116">
        <v>0.52907992821439476</v>
      </c>
    </row>
    <row r="117" spans="3:4" x14ac:dyDescent="0.2">
      <c r="C117">
        <v>1100</v>
      </c>
      <c r="D117">
        <v>0.4726560390440121</v>
      </c>
    </row>
    <row r="118" spans="3:4" x14ac:dyDescent="0.2">
      <c r="C118">
        <v>1150</v>
      </c>
      <c r="D118">
        <v>0.52382006493674438</v>
      </c>
    </row>
    <row r="119" spans="3:4" x14ac:dyDescent="0.2">
      <c r="C119">
        <v>1200</v>
      </c>
      <c r="D119">
        <v>0.5547631691517676</v>
      </c>
    </row>
    <row r="120" spans="3:4" x14ac:dyDescent="0.2">
      <c r="C120">
        <v>1250</v>
      </c>
      <c r="D120">
        <v>0.52297183291158178</v>
      </c>
    </row>
    <row r="121" spans="3:4" x14ac:dyDescent="0.2">
      <c r="C121">
        <v>1300</v>
      </c>
      <c r="D121">
        <v>0.56013162099190006</v>
      </c>
    </row>
    <row r="122" spans="3:4" x14ac:dyDescent="0.2">
      <c r="C122">
        <v>1350</v>
      </c>
      <c r="D122">
        <v>0.5915101698259676</v>
      </c>
    </row>
    <row r="123" spans="3:4" x14ac:dyDescent="0.2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workbookViewId="0">
      <selection activeCell="N8" sqref="N8"/>
    </sheetView>
  </sheetViews>
  <sheetFormatPr baseColWidth="10" defaultRowHeight="16" x14ac:dyDescent="0.2"/>
  <sheetData>
    <row r="2" spans="1:7" x14ac:dyDescent="0.2">
      <c r="D2">
        <v>1000</v>
      </c>
      <c r="E2">
        <v>-1389.5711821999987</v>
      </c>
      <c r="F2">
        <v>0.37980000000000064</v>
      </c>
      <c r="G2">
        <v>-10.85602486093749</v>
      </c>
    </row>
    <row r="3" spans="1:7" x14ac:dyDescent="0.2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 x14ac:dyDescent="0.2">
      <c r="B4" t="s">
        <v>65</v>
      </c>
    </row>
    <row r="5" spans="1:7" x14ac:dyDescent="0.2">
      <c r="A5" t="s">
        <v>66</v>
      </c>
      <c r="B5" t="s">
        <v>2</v>
      </c>
      <c r="C5" t="s">
        <v>3</v>
      </c>
      <c r="D5" t="s">
        <v>67</v>
      </c>
    </row>
    <row r="7" spans="1:7" x14ac:dyDescent="0.2">
      <c r="A7">
        <v>1</v>
      </c>
      <c r="B7" s="8">
        <v>-1383.6321</v>
      </c>
      <c r="C7">
        <v>48</v>
      </c>
      <c r="D7" s="7">
        <f>B7/128</f>
        <v>-10.80962578125</v>
      </c>
    </row>
    <row r="8" spans="1:7" x14ac:dyDescent="0.2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 x14ac:dyDescent="0.2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 x14ac:dyDescent="0.2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 x14ac:dyDescent="0.2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 x14ac:dyDescent="0.2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 x14ac:dyDescent="0.2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 x14ac:dyDescent="0.2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 x14ac:dyDescent="0.2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 x14ac:dyDescent="0.2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 x14ac:dyDescent="0.2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 x14ac:dyDescent="0.2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 x14ac:dyDescent="0.2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 x14ac:dyDescent="0.2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 x14ac:dyDescent="0.2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 x14ac:dyDescent="0.2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 x14ac:dyDescent="0.2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 x14ac:dyDescent="0.2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 x14ac:dyDescent="0.2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 x14ac:dyDescent="0.2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 x14ac:dyDescent="0.2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 x14ac:dyDescent="0.2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 x14ac:dyDescent="0.2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 x14ac:dyDescent="0.2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 x14ac:dyDescent="0.2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 x14ac:dyDescent="0.2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 x14ac:dyDescent="0.2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 x14ac:dyDescent="0.2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 x14ac:dyDescent="0.2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 x14ac:dyDescent="0.2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 x14ac:dyDescent="0.2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 x14ac:dyDescent="0.2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 x14ac:dyDescent="0.2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 x14ac:dyDescent="0.2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 x14ac:dyDescent="0.2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 x14ac:dyDescent="0.2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 x14ac:dyDescent="0.2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 x14ac:dyDescent="0.2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 x14ac:dyDescent="0.2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 x14ac:dyDescent="0.2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 x14ac:dyDescent="0.2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 x14ac:dyDescent="0.2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 x14ac:dyDescent="0.2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 x14ac:dyDescent="0.2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 x14ac:dyDescent="0.2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 x14ac:dyDescent="0.2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 x14ac:dyDescent="0.2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 x14ac:dyDescent="0.2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 x14ac:dyDescent="0.2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 x14ac:dyDescent="0.2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 x14ac:dyDescent="0.2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 x14ac:dyDescent="0.2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 x14ac:dyDescent="0.2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 x14ac:dyDescent="0.2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 x14ac:dyDescent="0.2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 x14ac:dyDescent="0.2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 x14ac:dyDescent="0.2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 x14ac:dyDescent="0.2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 x14ac:dyDescent="0.2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 x14ac:dyDescent="0.2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 x14ac:dyDescent="0.2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 x14ac:dyDescent="0.2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 x14ac:dyDescent="0.2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 x14ac:dyDescent="0.2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 x14ac:dyDescent="0.2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 x14ac:dyDescent="0.2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 x14ac:dyDescent="0.2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 x14ac:dyDescent="0.2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 x14ac:dyDescent="0.2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 x14ac:dyDescent="0.2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 x14ac:dyDescent="0.2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 x14ac:dyDescent="0.2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 x14ac:dyDescent="0.2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 x14ac:dyDescent="0.2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 x14ac:dyDescent="0.2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 x14ac:dyDescent="0.2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 x14ac:dyDescent="0.2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 x14ac:dyDescent="0.2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 x14ac:dyDescent="0.2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 x14ac:dyDescent="0.2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 x14ac:dyDescent="0.2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 x14ac:dyDescent="0.2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 x14ac:dyDescent="0.2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 x14ac:dyDescent="0.2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 x14ac:dyDescent="0.2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 x14ac:dyDescent="0.2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 x14ac:dyDescent="0.2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 x14ac:dyDescent="0.2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 x14ac:dyDescent="0.2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 x14ac:dyDescent="0.2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 x14ac:dyDescent="0.2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 x14ac:dyDescent="0.2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 x14ac:dyDescent="0.2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 x14ac:dyDescent="0.2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 x14ac:dyDescent="0.2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 x14ac:dyDescent="0.2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 x14ac:dyDescent="0.2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 x14ac:dyDescent="0.2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 x14ac:dyDescent="0.2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 x14ac:dyDescent="0.2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 x14ac:dyDescent="0.2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 x14ac:dyDescent="0.2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 x14ac:dyDescent="0.2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 x14ac:dyDescent="0.2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 x14ac:dyDescent="0.2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 x14ac:dyDescent="0.2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 x14ac:dyDescent="0.2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 x14ac:dyDescent="0.2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 x14ac:dyDescent="0.2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 x14ac:dyDescent="0.2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 x14ac:dyDescent="0.2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 x14ac:dyDescent="0.2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 x14ac:dyDescent="0.2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 x14ac:dyDescent="0.2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 x14ac:dyDescent="0.2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 x14ac:dyDescent="0.2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 x14ac:dyDescent="0.2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 x14ac:dyDescent="0.2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 x14ac:dyDescent="0.2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 x14ac:dyDescent="0.2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 x14ac:dyDescent="0.2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 x14ac:dyDescent="0.2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 x14ac:dyDescent="0.2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 x14ac:dyDescent="0.2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 x14ac:dyDescent="0.2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 x14ac:dyDescent="0.2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 x14ac:dyDescent="0.2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 x14ac:dyDescent="0.2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 x14ac:dyDescent="0.2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 x14ac:dyDescent="0.2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 x14ac:dyDescent="0.2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 x14ac:dyDescent="0.2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 x14ac:dyDescent="0.2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 x14ac:dyDescent="0.2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 x14ac:dyDescent="0.2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 x14ac:dyDescent="0.2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 x14ac:dyDescent="0.2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 x14ac:dyDescent="0.2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 x14ac:dyDescent="0.2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 x14ac:dyDescent="0.2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 x14ac:dyDescent="0.2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 x14ac:dyDescent="0.2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 x14ac:dyDescent="0.2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 x14ac:dyDescent="0.2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 x14ac:dyDescent="0.2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 x14ac:dyDescent="0.2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 x14ac:dyDescent="0.2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 x14ac:dyDescent="0.2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 x14ac:dyDescent="0.2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 x14ac:dyDescent="0.2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 x14ac:dyDescent="0.2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 x14ac:dyDescent="0.2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 x14ac:dyDescent="0.2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 x14ac:dyDescent="0.2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 x14ac:dyDescent="0.2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 x14ac:dyDescent="0.2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 x14ac:dyDescent="0.2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 x14ac:dyDescent="0.2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 x14ac:dyDescent="0.2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 x14ac:dyDescent="0.2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 x14ac:dyDescent="0.2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 x14ac:dyDescent="0.2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 x14ac:dyDescent="0.2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 x14ac:dyDescent="0.2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 x14ac:dyDescent="0.2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 x14ac:dyDescent="0.2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 x14ac:dyDescent="0.2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 x14ac:dyDescent="0.2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 x14ac:dyDescent="0.2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 x14ac:dyDescent="0.2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 x14ac:dyDescent="0.2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 x14ac:dyDescent="0.2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 x14ac:dyDescent="0.2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 x14ac:dyDescent="0.2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 x14ac:dyDescent="0.2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 x14ac:dyDescent="0.2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 x14ac:dyDescent="0.2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 x14ac:dyDescent="0.2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 x14ac:dyDescent="0.2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 x14ac:dyDescent="0.2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 x14ac:dyDescent="0.2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 x14ac:dyDescent="0.2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 x14ac:dyDescent="0.2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 x14ac:dyDescent="0.2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 x14ac:dyDescent="0.2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 x14ac:dyDescent="0.2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 x14ac:dyDescent="0.2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 x14ac:dyDescent="0.2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 x14ac:dyDescent="0.2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 x14ac:dyDescent="0.2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 x14ac:dyDescent="0.2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 x14ac:dyDescent="0.2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 x14ac:dyDescent="0.2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 x14ac:dyDescent="0.2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 x14ac:dyDescent="0.2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 x14ac:dyDescent="0.2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 x14ac:dyDescent="0.2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 x14ac:dyDescent="0.2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 x14ac:dyDescent="0.2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 x14ac:dyDescent="0.2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 x14ac:dyDescent="0.2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 x14ac:dyDescent="0.2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 x14ac:dyDescent="0.2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 x14ac:dyDescent="0.2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 x14ac:dyDescent="0.2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 x14ac:dyDescent="0.2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 x14ac:dyDescent="0.2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 x14ac:dyDescent="0.2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 x14ac:dyDescent="0.2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 x14ac:dyDescent="0.2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 x14ac:dyDescent="0.2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 x14ac:dyDescent="0.2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 x14ac:dyDescent="0.2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 x14ac:dyDescent="0.2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 x14ac:dyDescent="0.2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 x14ac:dyDescent="0.2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 x14ac:dyDescent="0.2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 x14ac:dyDescent="0.2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 x14ac:dyDescent="0.2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 x14ac:dyDescent="0.2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 x14ac:dyDescent="0.2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 x14ac:dyDescent="0.2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 x14ac:dyDescent="0.2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 x14ac:dyDescent="0.2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 x14ac:dyDescent="0.2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 x14ac:dyDescent="0.2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 x14ac:dyDescent="0.2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 x14ac:dyDescent="0.2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 x14ac:dyDescent="0.2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 x14ac:dyDescent="0.2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 x14ac:dyDescent="0.2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 x14ac:dyDescent="0.2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 x14ac:dyDescent="0.2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 x14ac:dyDescent="0.2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 x14ac:dyDescent="0.2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 x14ac:dyDescent="0.2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 x14ac:dyDescent="0.2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 x14ac:dyDescent="0.2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 x14ac:dyDescent="0.2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 x14ac:dyDescent="0.2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 x14ac:dyDescent="0.2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 x14ac:dyDescent="0.2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 x14ac:dyDescent="0.2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 x14ac:dyDescent="0.2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 x14ac:dyDescent="0.2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 x14ac:dyDescent="0.2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 x14ac:dyDescent="0.2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 x14ac:dyDescent="0.2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 x14ac:dyDescent="0.2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 x14ac:dyDescent="0.2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 x14ac:dyDescent="0.2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 x14ac:dyDescent="0.2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 x14ac:dyDescent="0.2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 x14ac:dyDescent="0.2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 x14ac:dyDescent="0.2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 x14ac:dyDescent="0.2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 x14ac:dyDescent="0.2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 x14ac:dyDescent="0.2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 x14ac:dyDescent="0.2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 x14ac:dyDescent="0.2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 x14ac:dyDescent="0.2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 x14ac:dyDescent="0.2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 x14ac:dyDescent="0.2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 x14ac:dyDescent="0.2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 x14ac:dyDescent="0.2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 x14ac:dyDescent="0.2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 x14ac:dyDescent="0.2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 x14ac:dyDescent="0.2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 x14ac:dyDescent="0.2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 x14ac:dyDescent="0.2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 x14ac:dyDescent="0.2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 x14ac:dyDescent="0.2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 x14ac:dyDescent="0.2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 x14ac:dyDescent="0.2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 x14ac:dyDescent="0.2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 x14ac:dyDescent="0.2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 x14ac:dyDescent="0.2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 x14ac:dyDescent="0.2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 x14ac:dyDescent="0.2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 x14ac:dyDescent="0.2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 x14ac:dyDescent="0.2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 x14ac:dyDescent="0.2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 x14ac:dyDescent="0.2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 x14ac:dyDescent="0.2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 x14ac:dyDescent="0.2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 x14ac:dyDescent="0.2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 x14ac:dyDescent="0.2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 x14ac:dyDescent="0.2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 x14ac:dyDescent="0.2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 x14ac:dyDescent="0.2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 x14ac:dyDescent="0.2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 x14ac:dyDescent="0.2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 x14ac:dyDescent="0.2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 x14ac:dyDescent="0.2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 x14ac:dyDescent="0.2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 x14ac:dyDescent="0.2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 x14ac:dyDescent="0.2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 x14ac:dyDescent="0.2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 x14ac:dyDescent="0.2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 x14ac:dyDescent="0.2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 x14ac:dyDescent="0.2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 x14ac:dyDescent="0.2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 x14ac:dyDescent="0.2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 x14ac:dyDescent="0.2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 x14ac:dyDescent="0.2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 x14ac:dyDescent="0.2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 x14ac:dyDescent="0.2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 x14ac:dyDescent="0.2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 x14ac:dyDescent="0.2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 x14ac:dyDescent="0.2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 x14ac:dyDescent="0.2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 x14ac:dyDescent="0.2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 x14ac:dyDescent="0.2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 x14ac:dyDescent="0.2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 x14ac:dyDescent="0.2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 x14ac:dyDescent="0.2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 x14ac:dyDescent="0.2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 x14ac:dyDescent="0.2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 x14ac:dyDescent="0.2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 x14ac:dyDescent="0.2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 x14ac:dyDescent="0.2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 x14ac:dyDescent="0.2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 x14ac:dyDescent="0.2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 x14ac:dyDescent="0.2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 x14ac:dyDescent="0.2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 x14ac:dyDescent="0.2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 x14ac:dyDescent="0.2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 x14ac:dyDescent="0.2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 x14ac:dyDescent="0.2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 x14ac:dyDescent="0.2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 x14ac:dyDescent="0.2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 x14ac:dyDescent="0.2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 x14ac:dyDescent="0.2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 x14ac:dyDescent="0.2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 x14ac:dyDescent="0.2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 x14ac:dyDescent="0.2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 x14ac:dyDescent="0.2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 x14ac:dyDescent="0.2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 x14ac:dyDescent="0.2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 x14ac:dyDescent="0.2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 x14ac:dyDescent="0.2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 x14ac:dyDescent="0.2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 x14ac:dyDescent="0.2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 x14ac:dyDescent="0.2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 x14ac:dyDescent="0.2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 x14ac:dyDescent="0.2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 x14ac:dyDescent="0.2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 x14ac:dyDescent="0.2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 x14ac:dyDescent="0.2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 x14ac:dyDescent="0.2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 x14ac:dyDescent="0.2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 x14ac:dyDescent="0.2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 x14ac:dyDescent="0.2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 x14ac:dyDescent="0.2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 x14ac:dyDescent="0.2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 x14ac:dyDescent="0.2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 x14ac:dyDescent="0.2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 x14ac:dyDescent="0.2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 x14ac:dyDescent="0.2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 x14ac:dyDescent="0.2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 x14ac:dyDescent="0.2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 x14ac:dyDescent="0.2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 x14ac:dyDescent="0.2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 x14ac:dyDescent="0.2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 x14ac:dyDescent="0.2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 x14ac:dyDescent="0.2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 x14ac:dyDescent="0.2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 x14ac:dyDescent="0.2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 x14ac:dyDescent="0.2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 x14ac:dyDescent="0.2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 x14ac:dyDescent="0.2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 x14ac:dyDescent="0.2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 x14ac:dyDescent="0.2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 x14ac:dyDescent="0.2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 x14ac:dyDescent="0.2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 x14ac:dyDescent="0.2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 x14ac:dyDescent="0.2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 x14ac:dyDescent="0.2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 x14ac:dyDescent="0.2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 x14ac:dyDescent="0.2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 x14ac:dyDescent="0.2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 x14ac:dyDescent="0.2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 x14ac:dyDescent="0.2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 x14ac:dyDescent="0.2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 x14ac:dyDescent="0.2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 x14ac:dyDescent="0.2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 x14ac:dyDescent="0.2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 x14ac:dyDescent="0.2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 x14ac:dyDescent="0.2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 x14ac:dyDescent="0.2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 x14ac:dyDescent="0.2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 x14ac:dyDescent="0.2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 x14ac:dyDescent="0.2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 x14ac:dyDescent="0.2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 x14ac:dyDescent="0.2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 x14ac:dyDescent="0.2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 x14ac:dyDescent="0.2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 x14ac:dyDescent="0.2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 x14ac:dyDescent="0.2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 x14ac:dyDescent="0.2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 x14ac:dyDescent="0.2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 x14ac:dyDescent="0.2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 x14ac:dyDescent="0.2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 x14ac:dyDescent="0.2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 x14ac:dyDescent="0.2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 x14ac:dyDescent="0.2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 x14ac:dyDescent="0.2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 x14ac:dyDescent="0.2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 x14ac:dyDescent="0.2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 x14ac:dyDescent="0.2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 x14ac:dyDescent="0.2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 x14ac:dyDescent="0.2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 x14ac:dyDescent="0.2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 x14ac:dyDescent="0.2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 x14ac:dyDescent="0.2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 x14ac:dyDescent="0.2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 x14ac:dyDescent="0.2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 x14ac:dyDescent="0.2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 x14ac:dyDescent="0.2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 x14ac:dyDescent="0.2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 x14ac:dyDescent="0.2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 x14ac:dyDescent="0.2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 x14ac:dyDescent="0.2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 x14ac:dyDescent="0.2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 x14ac:dyDescent="0.2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 x14ac:dyDescent="0.2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 x14ac:dyDescent="0.2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 x14ac:dyDescent="0.2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 x14ac:dyDescent="0.2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 x14ac:dyDescent="0.2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 x14ac:dyDescent="0.2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 x14ac:dyDescent="0.2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 x14ac:dyDescent="0.2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 x14ac:dyDescent="0.2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 x14ac:dyDescent="0.2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 x14ac:dyDescent="0.2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 x14ac:dyDescent="0.2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 x14ac:dyDescent="0.2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 x14ac:dyDescent="0.2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 x14ac:dyDescent="0.2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 x14ac:dyDescent="0.2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 x14ac:dyDescent="0.2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 x14ac:dyDescent="0.2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 x14ac:dyDescent="0.2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 x14ac:dyDescent="0.2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 x14ac:dyDescent="0.2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 x14ac:dyDescent="0.2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 x14ac:dyDescent="0.2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 x14ac:dyDescent="0.2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 x14ac:dyDescent="0.2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 x14ac:dyDescent="0.2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 x14ac:dyDescent="0.2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 x14ac:dyDescent="0.2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 x14ac:dyDescent="0.2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 x14ac:dyDescent="0.2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 x14ac:dyDescent="0.2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 x14ac:dyDescent="0.2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 x14ac:dyDescent="0.2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 x14ac:dyDescent="0.2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 x14ac:dyDescent="0.2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 x14ac:dyDescent="0.2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 x14ac:dyDescent="0.2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 x14ac:dyDescent="0.2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 x14ac:dyDescent="0.2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 x14ac:dyDescent="0.2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 x14ac:dyDescent="0.2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 x14ac:dyDescent="0.2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 x14ac:dyDescent="0.2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 x14ac:dyDescent="0.2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 x14ac:dyDescent="0.2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 x14ac:dyDescent="0.2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 x14ac:dyDescent="0.2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 x14ac:dyDescent="0.2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 x14ac:dyDescent="0.2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 x14ac:dyDescent="0.2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 x14ac:dyDescent="0.2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 x14ac:dyDescent="0.2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 x14ac:dyDescent="0.2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 x14ac:dyDescent="0.2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 x14ac:dyDescent="0.2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 x14ac:dyDescent="0.2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 x14ac:dyDescent="0.2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 x14ac:dyDescent="0.2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 x14ac:dyDescent="0.2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 x14ac:dyDescent="0.2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 x14ac:dyDescent="0.2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 x14ac:dyDescent="0.2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 x14ac:dyDescent="0.2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 x14ac:dyDescent="0.2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 x14ac:dyDescent="0.2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 x14ac:dyDescent="0.2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 x14ac:dyDescent="0.2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 x14ac:dyDescent="0.2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 x14ac:dyDescent="0.2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 x14ac:dyDescent="0.2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 x14ac:dyDescent="0.2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 x14ac:dyDescent="0.2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 x14ac:dyDescent="0.2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 x14ac:dyDescent="0.2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 x14ac:dyDescent="0.2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 x14ac:dyDescent="0.2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 x14ac:dyDescent="0.2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 x14ac:dyDescent="0.2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 x14ac:dyDescent="0.2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 x14ac:dyDescent="0.2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 x14ac:dyDescent="0.2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 x14ac:dyDescent="0.2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 x14ac:dyDescent="0.2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 x14ac:dyDescent="0.2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 x14ac:dyDescent="0.2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 x14ac:dyDescent="0.2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 x14ac:dyDescent="0.2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 x14ac:dyDescent="0.2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 x14ac:dyDescent="0.2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 x14ac:dyDescent="0.2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 x14ac:dyDescent="0.2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 x14ac:dyDescent="0.2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 x14ac:dyDescent="0.2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 x14ac:dyDescent="0.2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 x14ac:dyDescent="0.2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 x14ac:dyDescent="0.2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 x14ac:dyDescent="0.2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 x14ac:dyDescent="0.2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 x14ac:dyDescent="0.2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 x14ac:dyDescent="0.2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 x14ac:dyDescent="0.2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 x14ac:dyDescent="0.2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 x14ac:dyDescent="0.2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 x14ac:dyDescent="0.2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 x14ac:dyDescent="0.2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 x14ac:dyDescent="0.2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 x14ac:dyDescent="0.2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 x14ac:dyDescent="0.2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 x14ac:dyDescent="0.2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 x14ac:dyDescent="0.2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 x14ac:dyDescent="0.2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 x14ac:dyDescent="0.2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 x14ac:dyDescent="0.2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 x14ac:dyDescent="0.2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 x14ac:dyDescent="0.2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 x14ac:dyDescent="0.2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 x14ac:dyDescent="0.2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 x14ac:dyDescent="0.2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 x14ac:dyDescent="0.2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 x14ac:dyDescent="0.2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 x14ac:dyDescent="0.2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 x14ac:dyDescent="0.2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 x14ac:dyDescent="0.2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 x14ac:dyDescent="0.2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 x14ac:dyDescent="0.2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 x14ac:dyDescent="0.2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 x14ac:dyDescent="0.2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 x14ac:dyDescent="0.2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 x14ac:dyDescent="0.2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 x14ac:dyDescent="0.2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 x14ac:dyDescent="0.2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 x14ac:dyDescent="0.2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 x14ac:dyDescent="0.2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 x14ac:dyDescent="0.2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 x14ac:dyDescent="0.2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 x14ac:dyDescent="0.2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 x14ac:dyDescent="0.2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 x14ac:dyDescent="0.2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 x14ac:dyDescent="0.2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 x14ac:dyDescent="0.2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 x14ac:dyDescent="0.2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 x14ac:dyDescent="0.2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 x14ac:dyDescent="0.2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 x14ac:dyDescent="0.2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 x14ac:dyDescent="0.2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 x14ac:dyDescent="0.2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 x14ac:dyDescent="0.2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 x14ac:dyDescent="0.2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 x14ac:dyDescent="0.2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 x14ac:dyDescent="0.2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 x14ac:dyDescent="0.2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 x14ac:dyDescent="0.2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 x14ac:dyDescent="0.2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 x14ac:dyDescent="0.2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 x14ac:dyDescent="0.2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 x14ac:dyDescent="0.2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 x14ac:dyDescent="0.2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 x14ac:dyDescent="0.2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 x14ac:dyDescent="0.2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 x14ac:dyDescent="0.2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 x14ac:dyDescent="0.2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 x14ac:dyDescent="0.2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 x14ac:dyDescent="0.2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 x14ac:dyDescent="0.2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 x14ac:dyDescent="0.2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 x14ac:dyDescent="0.2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 x14ac:dyDescent="0.2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 x14ac:dyDescent="0.2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 x14ac:dyDescent="0.2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 x14ac:dyDescent="0.2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 x14ac:dyDescent="0.2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 x14ac:dyDescent="0.2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 x14ac:dyDescent="0.2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 x14ac:dyDescent="0.2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 x14ac:dyDescent="0.2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 x14ac:dyDescent="0.2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 x14ac:dyDescent="0.2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 x14ac:dyDescent="0.2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 x14ac:dyDescent="0.2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 x14ac:dyDescent="0.2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 x14ac:dyDescent="0.2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 x14ac:dyDescent="0.2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 x14ac:dyDescent="0.2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 x14ac:dyDescent="0.2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 x14ac:dyDescent="0.2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 x14ac:dyDescent="0.2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 x14ac:dyDescent="0.2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 x14ac:dyDescent="0.2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 x14ac:dyDescent="0.2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 x14ac:dyDescent="0.2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 x14ac:dyDescent="0.2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 x14ac:dyDescent="0.2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 x14ac:dyDescent="0.2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 x14ac:dyDescent="0.2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 x14ac:dyDescent="0.2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 x14ac:dyDescent="0.2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 x14ac:dyDescent="0.2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 x14ac:dyDescent="0.2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 x14ac:dyDescent="0.2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 x14ac:dyDescent="0.2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 x14ac:dyDescent="0.2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 x14ac:dyDescent="0.2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 x14ac:dyDescent="0.2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 x14ac:dyDescent="0.2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 x14ac:dyDescent="0.2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 x14ac:dyDescent="0.2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 x14ac:dyDescent="0.2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 x14ac:dyDescent="0.2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 x14ac:dyDescent="0.2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 x14ac:dyDescent="0.2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 x14ac:dyDescent="0.2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 x14ac:dyDescent="0.2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 x14ac:dyDescent="0.2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 x14ac:dyDescent="0.2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 x14ac:dyDescent="0.2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 x14ac:dyDescent="0.2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 x14ac:dyDescent="0.2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 x14ac:dyDescent="0.2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 x14ac:dyDescent="0.2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 x14ac:dyDescent="0.2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 x14ac:dyDescent="0.2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 x14ac:dyDescent="0.2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 x14ac:dyDescent="0.2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 x14ac:dyDescent="0.2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 x14ac:dyDescent="0.2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 x14ac:dyDescent="0.2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 x14ac:dyDescent="0.2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 x14ac:dyDescent="0.2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 x14ac:dyDescent="0.2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 x14ac:dyDescent="0.2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 x14ac:dyDescent="0.2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 x14ac:dyDescent="0.2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 x14ac:dyDescent="0.2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 x14ac:dyDescent="0.2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 x14ac:dyDescent="0.2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 x14ac:dyDescent="0.2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 x14ac:dyDescent="0.2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 x14ac:dyDescent="0.2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 x14ac:dyDescent="0.2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 x14ac:dyDescent="0.2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 x14ac:dyDescent="0.2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 x14ac:dyDescent="0.2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 x14ac:dyDescent="0.2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 x14ac:dyDescent="0.2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 x14ac:dyDescent="0.2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 x14ac:dyDescent="0.2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 x14ac:dyDescent="0.2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 x14ac:dyDescent="0.2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 x14ac:dyDescent="0.2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 x14ac:dyDescent="0.2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 x14ac:dyDescent="0.2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 x14ac:dyDescent="0.2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 x14ac:dyDescent="0.2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 x14ac:dyDescent="0.2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 x14ac:dyDescent="0.2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 x14ac:dyDescent="0.2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 x14ac:dyDescent="0.2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 x14ac:dyDescent="0.2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 x14ac:dyDescent="0.2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 x14ac:dyDescent="0.2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 x14ac:dyDescent="0.2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 x14ac:dyDescent="0.2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 x14ac:dyDescent="0.2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 x14ac:dyDescent="0.2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 x14ac:dyDescent="0.2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 x14ac:dyDescent="0.2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 x14ac:dyDescent="0.2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 x14ac:dyDescent="0.2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 x14ac:dyDescent="0.2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 x14ac:dyDescent="0.2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 x14ac:dyDescent="0.2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 x14ac:dyDescent="0.2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 x14ac:dyDescent="0.2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 x14ac:dyDescent="0.2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 x14ac:dyDescent="0.2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 x14ac:dyDescent="0.2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 x14ac:dyDescent="0.2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 x14ac:dyDescent="0.2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 x14ac:dyDescent="0.2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 x14ac:dyDescent="0.2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 x14ac:dyDescent="0.2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 x14ac:dyDescent="0.2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 x14ac:dyDescent="0.2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 x14ac:dyDescent="0.2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 x14ac:dyDescent="0.2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 x14ac:dyDescent="0.2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 x14ac:dyDescent="0.2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 x14ac:dyDescent="0.2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 x14ac:dyDescent="0.2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 x14ac:dyDescent="0.2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 x14ac:dyDescent="0.2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 x14ac:dyDescent="0.2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 x14ac:dyDescent="0.2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 x14ac:dyDescent="0.2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 x14ac:dyDescent="0.2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 x14ac:dyDescent="0.2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 x14ac:dyDescent="0.2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 x14ac:dyDescent="0.2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 x14ac:dyDescent="0.2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 x14ac:dyDescent="0.2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 x14ac:dyDescent="0.2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 x14ac:dyDescent="0.2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 x14ac:dyDescent="0.2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 x14ac:dyDescent="0.2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 x14ac:dyDescent="0.2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 x14ac:dyDescent="0.2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 x14ac:dyDescent="0.2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 x14ac:dyDescent="0.2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 x14ac:dyDescent="0.2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 x14ac:dyDescent="0.2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 x14ac:dyDescent="0.2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 x14ac:dyDescent="0.2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 x14ac:dyDescent="0.2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 x14ac:dyDescent="0.2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 x14ac:dyDescent="0.2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 x14ac:dyDescent="0.2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 x14ac:dyDescent="0.2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 x14ac:dyDescent="0.2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 x14ac:dyDescent="0.2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 x14ac:dyDescent="0.2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 x14ac:dyDescent="0.2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 x14ac:dyDescent="0.2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 x14ac:dyDescent="0.2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 x14ac:dyDescent="0.2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 x14ac:dyDescent="0.2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 x14ac:dyDescent="0.2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 x14ac:dyDescent="0.2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 x14ac:dyDescent="0.2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 x14ac:dyDescent="0.2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 x14ac:dyDescent="0.2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 x14ac:dyDescent="0.2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 x14ac:dyDescent="0.2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 x14ac:dyDescent="0.2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 x14ac:dyDescent="0.2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 x14ac:dyDescent="0.2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 x14ac:dyDescent="0.2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 x14ac:dyDescent="0.2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 x14ac:dyDescent="0.2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 x14ac:dyDescent="0.2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 x14ac:dyDescent="0.2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 x14ac:dyDescent="0.2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 x14ac:dyDescent="0.2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 x14ac:dyDescent="0.2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 x14ac:dyDescent="0.2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 x14ac:dyDescent="0.2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 x14ac:dyDescent="0.2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 x14ac:dyDescent="0.2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 x14ac:dyDescent="0.2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 x14ac:dyDescent="0.2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 x14ac:dyDescent="0.2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 x14ac:dyDescent="0.2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 x14ac:dyDescent="0.2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 x14ac:dyDescent="0.2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 x14ac:dyDescent="0.2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 x14ac:dyDescent="0.2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 x14ac:dyDescent="0.2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 x14ac:dyDescent="0.2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 x14ac:dyDescent="0.2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 x14ac:dyDescent="0.2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 x14ac:dyDescent="0.2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 x14ac:dyDescent="0.2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 x14ac:dyDescent="0.2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 x14ac:dyDescent="0.2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 x14ac:dyDescent="0.2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 x14ac:dyDescent="0.2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 x14ac:dyDescent="0.2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 x14ac:dyDescent="0.2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 x14ac:dyDescent="0.2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 x14ac:dyDescent="0.2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 x14ac:dyDescent="0.2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 x14ac:dyDescent="0.2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 x14ac:dyDescent="0.2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 x14ac:dyDescent="0.2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 x14ac:dyDescent="0.2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 x14ac:dyDescent="0.2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 x14ac:dyDescent="0.2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 x14ac:dyDescent="0.2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 x14ac:dyDescent="0.2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 x14ac:dyDescent="0.2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 x14ac:dyDescent="0.2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 x14ac:dyDescent="0.2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 x14ac:dyDescent="0.2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 x14ac:dyDescent="0.2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 x14ac:dyDescent="0.2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 x14ac:dyDescent="0.2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 x14ac:dyDescent="0.2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 x14ac:dyDescent="0.2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 x14ac:dyDescent="0.2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 x14ac:dyDescent="0.2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 x14ac:dyDescent="0.2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 x14ac:dyDescent="0.2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 x14ac:dyDescent="0.2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 x14ac:dyDescent="0.2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 x14ac:dyDescent="0.2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 x14ac:dyDescent="0.2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 x14ac:dyDescent="0.2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 x14ac:dyDescent="0.2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 x14ac:dyDescent="0.2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 x14ac:dyDescent="0.2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 x14ac:dyDescent="0.2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 x14ac:dyDescent="0.2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 x14ac:dyDescent="0.2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 x14ac:dyDescent="0.2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 x14ac:dyDescent="0.2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 x14ac:dyDescent="0.2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 x14ac:dyDescent="0.2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 x14ac:dyDescent="0.2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 x14ac:dyDescent="0.2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 x14ac:dyDescent="0.2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 x14ac:dyDescent="0.2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 x14ac:dyDescent="0.2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 x14ac:dyDescent="0.2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 x14ac:dyDescent="0.2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 x14ac:dyDescent="0.2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 x14ac:dyDescent="0.2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 x14ac:dyDescent="0.2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 x14ac:dyDescent="0.2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 x14ac:dyDescent="0.2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 x14ac:dyDescent="0.2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 x14ac:dyDescent="0.2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 x14ac:dyDescent="0.2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 x14ac:dyDescent="0.2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 x14ac:dyDescent="0.2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 x14ac:dyDescent="0.2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 x14ac:dyDescent="0.2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 x14ac:dyDescent="0.2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 x14ac:dyDescent="0.2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 x14ac:dyDescent="0.2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 x14ac:dyDescent="0.2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 x14ac:dyDescent="0.2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 x14ac:dyDescent="0.2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 x14ac:dyDescent="0.2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 x14ac:dyDescent="0.2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 x14ac:dyDescent="0.2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 x14ac:dyDescent="0.2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 x14ac:dyDescent="0.2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 x14ac:dyDescent="0.2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 x14ac:dyDescent="0.2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 x14ac:dyDescent="0.2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 x14ac:dyDescent="0.2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 x14ac:dyDescent="0.2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 x14ac:dyDescent="0.2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 x14ac:dyDescent="0.2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 x14ac:dyDescent="0.2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 x14ac:dyDescent="0.2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 x14ac:dyDescent="0.2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 x14ac:dyDescent="0.2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 x14ac:dyDescent="0.2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 x14ac:dyDescent="0.2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 x14ac:dyDescent="0.2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 x14ac:dyDescent="0.2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 x14ac:dyDescent="0.2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 x14ac:dyDescent="0.2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 x14ac:dyDescent="0.2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 x14ac:dyDescent="0.2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 x14ac:dyDescent="0.2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 x14ac:dyDescent="0.2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 x14ac:dyDescent="0.2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 x14ac:dyDescent="0.2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 x14ac:dyDescent="0.2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 x14ac:dyDescent="0.2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 x14ac:dyDescent="0.2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 x14ac:dyDescent="0.2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 x14ac:dyDescent="0.2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 x14ac:dyDescent="0.2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 x14ac:dyDescent="0.2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 x14ac:dyDescent="0.2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 x14ac:dyDescent="0.2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 x14ac:dyDescent="0.2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 x14ac:dyDescent="0.2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 x14ac:dyDescent="0.2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 x14ac:dyDescent="0.2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 x14ac:dyDescent="0.2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 x14ac:dyDescent="0.2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 x14ac:dyDescent="0.2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 x14ac:dyDescent="0.2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 x14ac:dyDescent="0.2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 x14ac:dyDescent="0.2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 x14ac:dyDescent="0.2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 x14ac:dyDescent="0.2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 x14ac:dyDescent="0.2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 x14ac:dyDescent="0.2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 x14ac:dyDescent="0.2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 x14ac:dyDescent="0.2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 x14ac:dyDescent="0.2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 x14ac:dyDescent="0.2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 x14ac:dyDescent="0.2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 x14ac:dyDescent="0.2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 x14ac:dyDescent="0.2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 x14ac:dyDescent="0.2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 x14ac:dyDescent="0.2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 x14ac:dyDescent="0.2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 x14ac:dyDescent="0.2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 x14ac:dyDescent="0.2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 x14ac:dyDescent="0.2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 x14ac:dyDescent="0.2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 x14ac:dyDescent="0.2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 x14ac:dyDescent="0.2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 x14ac:dyDescent="0.2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 x14ac:dyDescent="0.2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 x14ac:dyDescent="0.2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 x14ac:dyDescent="0.2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 x14ac:dyDescent="0.2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 x14ac:dyDescent="0.2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 x14ac:dyDescent="0.2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 x14ac:dyDescent="0.2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 x14ac:dyDescent="0.2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 x14ac:dyDescent="0.2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 x14ac:dyDescent="0.2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 x14ac:dyDescent="0.2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 x14ac:dyDescent="0.2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 x14ac:dyDescent="0.2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 x14ac:dyDescent="0.2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 x14ac:dyDescent="0.2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 x14ac:dyDescent="0.2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 x14ac:dyDescent="0.2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 x14ac:dyDescent="0.2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 x14ac:dyDescent="0.2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 x14ac:dyDescent="0.2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 x14ac:dyDescent="0.2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 x14ac:dyDescent="0.2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 x14ac:dyDescent="0.2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 x14ac:dyDescent="0.2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 x14ac:dyDescent="0.2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 x14ac:dyDescent="0.2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 x14ac:dyDescent="0.2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 x14ac:dyDescent="0.2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 x14ac:dyDescent="0.2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 x14ac:dyDescent="0.2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 x14ac:dyDescent="0.2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 x14ac:dyDescent="0.2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 x14ac:dyDescent="0.2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 x14ac:dyDescent="0.2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 x14ac:dyDescent="0.2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 x14ac:dyDescent="0.2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 x14ac:dyDescent="0.2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 x14ac:dyDescent="0.2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 x14ac:dyDescent="0.2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 x14ac:dyDescent="0.2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 x14ac:dyDescent="0.2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 x14ac:dyDescent="0.2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 x14ac:dyDescent="0.2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 x14ac:dyDescent="0.2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 x14ac:dyDescent="0.2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 x14ac:dyDescent="0.2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 x14ac:dyDescent="0.2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 x14ac:dyDescent="0.2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 x14ac:dyDescent="0.2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 x14ac:dyDescent="0.2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 x14ac:dyDescent="0.2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 x14ac:dyDescent="0.2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 x14ac:dyDescent="0.2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 x14ac:dyDescent="0.2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 x14ac:dyDescent="0.2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 x14ac:dyDescent="0.2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 x14ac:dyDescent="0.2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 x14ac:dyDescent="0.2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 x14ac:dyDescent="0.2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 x14ac:dyDescent="0.2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 x14ac:dyDescent="0.2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 x14ac:dyDescent="0.2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 x14ac:dyDescent="0.2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 x14ac:dyDescent="0.2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 x14ac:dyDescent="0.2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 x14ac:dyDescent="0.2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 x14ac:dyDescent="0.2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 x14ac:dyDescent="0.2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 x14ac:dyDescent="0.2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 x14ac:dyDescent="0.2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 x14ac:dyDescent="0.2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 x14ac:dyDescent="0.2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 x14ac:dyDescent="0.2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 x14ac:dyDescent="0.2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 x14ac:dyDescent="0.2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 x14ac:dyDescent="0.2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 x14ac:dyDescent="0.2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 x14ac:dyDescent="0.2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 x14ac:dyDescent="0.2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 x14ac:dyDescent="0.2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 x14ac:dyDescent="0.2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 x14ac:dyDescent="0.2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 x14ac:dyDescent="0.2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 x14ac:dyDescent="0.2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 x14ac:dyDescent="0.2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 x14ac:dyDescent="0.2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 x14ac:dyDescent="0.2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 x14ac:dyDescent="0.2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 x14ac:dyDescent="0.2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 x14ac:dyDescent="0.2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 x14ac:dyDescent="0.2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 x14ac:dyDescent="0.2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 x14ac:dyDescent="0.2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 x14ac:dyDescent="0.2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 x14ac:dyDescent="0.2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 x14ac:dyDescent="0.2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 x14ac:dyDescent="0.2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 x14ac:dyDescent="0.2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 x14ac:dyDescent="0.2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 x14ac:dyDescent="0.2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 x14ac:dyDescent="0.2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 x14ac:dyDescent="0.2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 x14ac:dyDescent="0.2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 x14ac:dyDescent="0.2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 x14ac:dyDescent="0.2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 x14ac:dyDescent="0.2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 x14ac:dyDescent="0.2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 x14ac:dyDescent="0.2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 x14ac:dyDescent="0.2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 x14ac:dyDescent="0.2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 x14ac:dyDescent="0.2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 x14ac:dyDescent="0.2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 x14ac:dyDescent="0.2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 x14ac:dyDescent="0.2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 x14ac:dyDescent="0.2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 x14ac:dyDescent="0.2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 x14ac:dyDescent="0.2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 x14ac:dyDescent="0.2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 x14ac:dyDescent="0.2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 x14ac:dyDescent="0.2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 x14ac:dyDescent="0.2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 x14ac:dyDescent="0.2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 x14ac:dyDescent="0.2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 x14ac:dyDescent="0.2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 x14ac:dyDescent="0.2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 x14ac:dyDescent="0.2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 x14ac:dyDescent="0.2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 x14ac:dyDescent="0.2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 x14ac:dyDescent="0.2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 x14ac:dyDescent="0.2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 x14ac:dyDescent="0.2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 x14ac:dyDescent="0.2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 x14ac:dyDescent="0.2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 x14ac:dyDescent="0.2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 x14ac:dyDescent="0.2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 x14ac:dyDescent="0.2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 x14ac:dyDescent="0.2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 x14ac:dyDescent="0.2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 x14ac:dyDescent="0.2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 x14ac:dyDescent="0.2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 x14ac:dyDescent="0.2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 x14ac:dyDescent="0.2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 x14ac:dyDescent="0.2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 x14ac:dyDescent="0.2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 x14ac:dyDescent="0.2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 x14ac:dyDescent="0.2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 x14ac:dyDescent="0.2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 x14ac:dyDescent="0.2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 x14ac:dyDescent="0.2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 x14ac:dyDescent="0.2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 x14ac:dyDescent="0.2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 x14ac:dyDescent="0.2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 x14ac:dyDescent="0.2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 x14ac:dyDescent="0.2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 x14ac:dyDescent="0.2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 x14ac:dyDescent="0.2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 x14ac:dyDescent="0.2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 x14ac:dyDescent="0.2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 x14ac:dyDescent="0.2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 x14ac:dyDescent="0.2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 x14ac:dyDescent="0.2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 x14ac:dyDescent="0.2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 x14ac:dyDescent="0.2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 x14ac:dyDescent="0.2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 x14ac:dyDescent="0.2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 x14ac:dyDescent="0.2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 x14ac:dyDescent="0.2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 x14ac:dyDescent="0.2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 x14ac:dyDescent="0.2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 x14ac:dyDescent="0.2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 x14ac:dyDescent="0.2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 x14ac:dyDescent="0.2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 x14ac:dyDescent="0.2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 x14ac:dyDescent="0.2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 x14ac:dyDescent="0.2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 x14ac:dyDescent="0.2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 x14ac:dyDescent="0.2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 x14ac:dyDescent="0.2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 x14ac:dyDescent="0.2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 x14ac:dyDescent="0.2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 x14ac:dyDescent="0.2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 x14ac:dyDescent="0.2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 x14ac:dyDescent="0.2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 x14ac:dyDescent="0.2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 x14ac:dyDescent="0.2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 x14ac:dyDescent="0.2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 x14ac:dyDescent="0.2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 x14ac:dyDescent="0.2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 x14ac:dyDescent="0.2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 x14ac:dyDescent="0.2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 x14ac:dyDescent="0.2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 x14ac:dyDescent="0.2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 x14ac:dyDescent="0.2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 x14ac:dyDescent="0.2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 x14ac:dyDescent="0.2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 x14ac:dyDescent="0.2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 x14ac:dyDescent="0.2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 x14ac:dyDescent="0.2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 x14ac:dyDescent="0.2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 x14ac:dyDescent="0.2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 x14ac:dyDescent="0.2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 x14ac:dyDescent="0.2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 x14ac:dyDescent="0.2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 x14ac:dyDescent="0.2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 x14ac:dyDescent="0.2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 x14ac:dyDescent="0.2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 x14ac:dyDescent="0.2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 x14ac:dyDescent="0.2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 x14ac:dyDescent="0.2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 x14ac:dyDescent="0.2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 x14ac:dyDescent="0.2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 x14ac:dyDescent="0.2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 x14ac:dyDescent="0.2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 x14ac:dyDescent="0.2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 x14ac:dyDescent="0.2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 x14ac:dyDescent="0.2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 x14ac:dyDescent="0.2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 x14ac:dyDescent="0.2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 x14ac:dyDescent="0.2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 x14ac:dyDescent="0.2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 x14ac:dyDescent="0.2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 x14ac:dyDescent="0.2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 x14ac:dyDescent="0.2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 x14ac:dyDescent="0.2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 x14ac:dyDescent="0.2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 x14ac:dyDescent="0.2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 x14ac:dyDescent="0.2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 x14ac:dyDescent="0.2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 x14ac:dyDescent="0.2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 x14ac:dyDescent="0.2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 x14ac:dyDescent="0.2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 x14ac:dyDescent="0.2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 x14ac:dyDescent="0.2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 x14ac:dyDescent="0.2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 x14ac:dyDescent="0.2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 x14ac:dyDescent="0.2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 x14ac:dyDescent="0.2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 x14ac:dyDescent="0.2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 x14ac:dyDescent="0.2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 x14ac:dyDescent="0.2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 x14ac:dyDescent="0.2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 x14ac:dyDescent="0.2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 x14ac:dyDescent="0.2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 x14ac:dyDescent="0.2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 x14ac:dyDescent="0.2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 x14ac:dyDescent="0.2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 x14ac:dyDescent="0.2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 x14ac:dyDescent="0.2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 x14ac:dyDescent="0.2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 x14ac:dyDescent="0.2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 x14ac:dyDescent="0.2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 x14ac:dyDescent="0.2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 x14ac:dyDescent="0.2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 x14ac:dyDescent="0.2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 x14ac:dyDescent="0.2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 x14ac:dyDescent="0.2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 x14ac:dyDescent="0.2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 x14ac:dyDescent="0.2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 x14ac:dyDescent="0.2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 x14ac:dyDescent="0.2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 x14ac:dyDescent="0.2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 x14ac:dyDescent="0.2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 x14ac:dyDescent="0.2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 x14ac:dyDescent="0.2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 x14ac:dyDescent="0.2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 x14ac:dyDescent="0.2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 x14ac:dyDescent="0.2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 x14ac:dyDescent="0.2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 x14ac:dyDescent="0.2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 x14ac:dyDescent="0.2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 x14ac:dyDescent="0.2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 x14ac:dyDescent="0.2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 x14ac:dyDescent="0.2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 x14ac:dyDescent="0.2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 x14ac:dyDescent="0.2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 x14ac:dyDescent="0.2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 x14ac:dyDescent="0.2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 x14ac:dyDescent="0.2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 x14ac:dyDescent="0.2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 x14ac:dyDescent="0.2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 x14ac:dyDescent="0.2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 x14ac:dyDescent="0.2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 x14ac:dyDescent="0.2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 x14ac:dyDescent="0.2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 x14ac:dyDescent="0.2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 x14ac:dyDescent="0.2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 x14ac:dyDescent="0.2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 x14ac:dyDescent="0.2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 x14ac:dyDescent="0.2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 x14ac:dyDescent="0.2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 x14ac:dyDescent="0.2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 x14ac:dyDescent="0.2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 x14ac:dyDescent="0.2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 x14ac:dyDescent="0.2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 x14ac:dyDescent="0.2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 x14ac:dyDescent="0.2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 x14ac:dyDescent="0.2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 x14ac:dyDescent="0.2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 x14ac:dyDescent="0.2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 x14ac:dyDescent="0.2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 x14ac:dyDescent="0.2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 x14ac:dyDescent="0.2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 x14ac:dyDescent="0.2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 x14ac:dyDescent="0.2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 x14ac:dyDescent="0.2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 x14ac:dyDescent="0.2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 x14ac:dyDescent="0.2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 x14ac:dyDescent="0.2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 x14ac:dyDescent="0.2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 x14ac:dyDescent="0.2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 x14ac:dyDescent="0.2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 x14ac:dyDescent="0.2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 x14ac:dyDescent="0.2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 x14ac:dyDescent="0.2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 x14ac:dyDescent="0.2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 x14ac:dyDescent="0.2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 x14ac:dyDescent="0.2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 x14ac:dyDescent="0.2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 x14ac:dyDescent="0.2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 x14ac:dyDescent="0.2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 x14ac:dyDescent="0.2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 x14ac:dyDescent="0.2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 x14ac:dyDescent="0.2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 x14ac:dyDescent="0.2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 x14ac:dyDescent="0.2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 x14ac:dyDescent="0.2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 x14ac:dyDescent="0.2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 x14ac:dyDescent="0.2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 x14ac:dyDescent="0.2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 x14ac:dyDescent="0.2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 x14ac:dyDescent="0.2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 x14ac:dyDescent="0.2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 x14ac:dyDescent="0.2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 x14ac:dyDescent="0.2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 x14ac:dyDescent="0.2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 x14ac:dyDescent="0.2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 x14ac:dyDescent="0.2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 x14ac:dyDescent="0.2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 x14ac:dyDescent="0.2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 x14ac:dyDescent="0.2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 x14ac:dyDescent="0.2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 x14ac:dyDescent="0.2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 x14ac:dyDescent="0.2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 x14ac:dyDescent="0.2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 x14ac:dyDescent="0.2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 x14ac:dyDescent="0.2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 x14ac:dyDescent="0.2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 x14ac:dyDescent="0.2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 x14ac:dyDescent="0.2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 x14ac:dyDescent="0.2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 x14ac:dyDescent="0.2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 x14ac:dyDescent="0.2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 x14ac:dyDescent="0.2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 x14ac:dyDescent="0.2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 x14ac:dyDescent="0.2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 x14ac:dyDescent="0.2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 x14ac:dyDescent="0.2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 x14ac:dyDescent="0.2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 x14ac:dyDescent="0.2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 x14ac:dyDescent="0.2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 x14ac:dyDescent="0.2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 x14ac:dyDescent="0.2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 x14ac:dyDescent="0.2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 x14ac:dyDescent="0.2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 x14ac:dyDescent="0.2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 x14ac:dyDescent="0.2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 x14ac:dyDescent="0.2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 x14ac:dyDescent="0.2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 x14ac:dyDescent="0.2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 x14ac:dyDescent="0.2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 x14ac:dyDescent="0.2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 x14ac:dyDescent="0.2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 x14ac:dyDescent="0.2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 x14ac:dyDescent="0.2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 x14ac:dyDescent="0.2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 x14ac:dyDescent="0.2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 x14ac:dyDescent="0.2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 x14ac:dyDescent="0.2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 x14ac:dyDescent="0.2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 x14ac:dyDescent="0.2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 x14ac:dyDescent="0.2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 x14ac:dyDescent="0.2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 x14ac:dyDescent="0.2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 x14ac:dyDescent="0.2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 x14ac:dyDescent="0.2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 x14ac:dyDescent="0.2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 x14ac:dyDescent="0.2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 x14ac:dyDescent="0.2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 x14ac:dyDescent="0.2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 x14ac:dyDescent="0.2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 x14ac:dyDescent="0.2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 x14ac:dyDescent="0.2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 x14ac:dyDescent="0.2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 x14ac:dyDescent="0.2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 x14ac:dyDescent="0.2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 x14ac:dyDescent="0.2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 x14ac:dyDescent="0.2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 x14ac:dyDescent="0.2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 x14ac:dyDescent="0.2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 x14ac:dyDescent="0.2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 x14ac:dyDescent="0.2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 x14ac:dyDescent="0.2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 x14ac:dyDescent="0.2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 x14ac:dyDescent="0.2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 x14ac:dyDescent="0.2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 x14ac:dyDescent="0.2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 x14ac:dyDescent="0.2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 x14ac:dyDescent="0.2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 x14ac:dyDescent="0.2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 x14ac:dyDescent="0.2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 x14ac:dyDescent="0.2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 x14ac:dyDescent="0.2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 x14ac:dyDescent="0.2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 x14ac:dyDescent="0.2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 x14ac:dyDescent="0.2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 x14ac:dyDescent="0.2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 x14ac:dyDescent="0.2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 x14ac:dyDescent="0.2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 x14ac:dyDescent="0.2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 x14ac:dyDescent="0.2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 x14ac:dyDescent="0.2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 x14ac:dyDescent="0.2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 x14ac:dyDescent="0.2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 x14ac:dyDescent="0.2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 x14ac:dyDescent="0.2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 x14ac:dyDescent="0.2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 x14ac:dyDescent="0.2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 x14ac:dyDescent="0.2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 x14ac:dyDescent="0.2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 x14ac:dyDescent="0.2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 x14ac:dyDescent="0.2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 x14ac:dyDescent="0.2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 x14ac:dyDescent="0.2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 x14ac:dyDescent="0.2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 x14ac:dyDescent="0.2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 x14ac:dyDescent="0.2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 x14ac:dyDescent="0.2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 x14ac:dyDescent="0.2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 x14ac:dyDescent="0.2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 x14ac:dyDescent="0.2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 x14ac:dyDescent="0.2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 x14ac:dyDescent="0.2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 x14ac:dyDescent="0.2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 x14ac:dyDescent="0.2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 x14ac:dyDescent="0.2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 x14ac:dyDescent="0.2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 x14ac:dyDescent="0.2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 x14ac:dyDescent="0.2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 x14ac:dyDescent="0.2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 x14ac:dyDescent="0.2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 x14ac:dyDescent="0.2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 x14ac:dyDescent="0.2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 x14ac:dyDescent="0.2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 x14ac:dyDescent="0.2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 x14ac:dyDescent="0.2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 x14ac:dyDescent="0.2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 x14ac:dyDescent="0.2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 x14ac:dyDescent="0.2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 x14ac:dyDescent="0.2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 x14ac:dyDescent="0.2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 x14ac:dyDescent="0.2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 x14ac:dyDescent="0.2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 x14ac:dyDescent="0.2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 x14ac:dyDescent="0.2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 x14ac:dyDescent="0.2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 x14ac:dyDescent="0.2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 x14ac:dyDescent="0.2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 x14ac:dyDescent="0.2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 x14ac:dyDescent="0.2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 x14ac:dyDescent="0.2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 x14ac:dyDescent="0.2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 x14ac:dyDescent="0.2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 x14ac:dyDescent="0.2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 x14ac:dyDescent="0.2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 x14ac:dyDescent="0.2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 x14ac:dyDescent="0.2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 x14ac:dyDescent="0.2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 x14ac:dyDescent="0.2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 x14ac:dyDescent="0.2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 x14ac:dyDescent="0.2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 x14ac:dyDescent="0.2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 x14ac:dyDescent="0.2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 x14ac:dyDescent="0.2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 x14ac:dyDescent="0.2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 x14ac:dyDescent="0.2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 x14ac:dyDescent="0.2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 x14ac:dyDescent="0.2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 x14ac:dyDescent="0.2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 x14ac:dyDescent="0.2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 x14ac:dyDescent="0.2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 x14ac:dyDescent="0.2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 x14ac:dyDescent="0.2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 x14ac:dyDescent="0.2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 x14ac:dyDescent="0.2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 x14ac:dyDescent="0.2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 x14ac:dyDescent="0.2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 x14ac:dyDescent="0.2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 x14ac:dyDescent="0.2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 x14ac:dyDescent="0.2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 x14ac:dyDescent="0.2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 x14ac:dyDescent="0.2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 x14ac:dyDescent="0.2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 x14ac:dyDescent="0.2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 x14ac:dyDescent="0.2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 x14ac:dyDescent="0.2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 x14ac:dyDescent="0.2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 x14ac:dyDescent="0.2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 x14ac:dyDescent="0.2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 x14ac:dyDescent="0.2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 x14ac:dyDescent="0.2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 x14ac:dyDescent="0.2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 x14ac:dyDescent="0.2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 x14ac:dyDescent="0.2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 x14ac:dyDescent="0.2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 x14ac:dyDescent="0.2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 x14ac:dyDescent="0.2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 x14ac:dyDescent="0.2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 x14ac:dyDescent="0.2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 x14ac:dyDescent="0.2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 x14ac:dyDescent="0.2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 x14ac:dyDescent="0.2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 x14ac:dyDescent="0.2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 x14ac:dyDescent="0.2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 x14ac:dyDescent="0.2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 x14ac:dyDescent="0.2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 x14ac:dyDescent="0.2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 x14ac:dyDescent="0.2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 x14ac:dyDescent="0.2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 x14ac:dyDescent="0.2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 x14ac:dyDescent="0.2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 x14ac:dyDescent="0.2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 x14ac:dyDescent="0.2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 x14ac:dyDescent="0.2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 x14ac:dyDescent="0.2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 x14ac:dyDescent="0.2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 x14ac:dyDescent="0.2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 x14ac:dyDescent="0.2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 x14ac:dyDescent="0.2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 x14ac:dyDescent="0.2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 x14ac:dyDescent="0.2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 x14ac:dyDescent="0.2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 x14ac:dyDescent="0.2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 x14ac:dyDescent="0.2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 x14ac:dyDescent="0.2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 x14ac:dyDescent="0.2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 x14ac:dyDescent="0.2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 x14ac:dyDescent="0.2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 x14ac:dyDescent="0.2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 x14ac:dyDescent="0.2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 x14ac:dyDescent="0.2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 x14ac:dyDescent="0.2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 x14ac:dyDescent="0.2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 x14ac:dyDescent="0.2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 x14ac:dyDescent="0.2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 x14ac:dyDescent="0.2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 x14ac:dyDescent="0.2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 x14ac:dyDescent="0.2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 x14ac:dyDescent="0.2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 x14ac:dyDescent="0.2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 x14ac:dyDescent="0.2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 x14ac:dyDescent="0.2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 x14ac:dyDescent="0.2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 x14ac:dyDescent="0.2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 x14ac:dyDescent="0.2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 x14ac:dyDescent="0.2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 x14ac:dyDescent="0.2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 x14ac:dyDescent="0.2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 x14ac:dyDescent="0.2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 x14ac:dyDescent="0.2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 x14ac:dyDescent="0.2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 x14ac:dyDescent="0.2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 x14ac:dyDescent="0.2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 x14ac:dyDescent="0.2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 x14ac:dyDescent="0.2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 x14ac:dyDescent="0.2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 x14ac:dyDescent="0.2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 x14ac:dyDescent="0.2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 x14ac:dyDescent="0.2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 x14ac:dyDescent="0.2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 x14ac:dyDescent="0.2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 x14ac:dyDescent="0.2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 x14ac:dyDescent="0.2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 x14ac:dyDescent="0.2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 x14ac:dyDescent="0.2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 x14ac:dyDescent="0.2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 x14ac:dyDescent="0.2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 x14ac:dyDescent="0.2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 x14ac:dyDescent="0.2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 x14ac:dyDescent="0.2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 x14ac:dyDescent="0.2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 x14ac:dyDescent="0.2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 x14ac:dyDescent="0.2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 x14ac:dyDescent="0.2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 x14ac:dyDescent="0.2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 x14ac:dyDescent="0.2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 x14ac:dyDescent="0.2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 x14ac:dyDescent="0.2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 x14ac:dyDescent="0.2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 x14ac:dyDescent="0.2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 x14ac:dyDescent="0.2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 x14ac:dyDescent="0.2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 x14ac:dyDescent="0.2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 x14ac:dyDescent="0.2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 x14ac:dyDescent="0.2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 x14ac:dyDescent="0.2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 x14ac:dyDescent="0.2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 x14ac:dyDescent="0.2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 x14ac:dyDescent="0.2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 x14ac:dyDescent="0.2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 x14ac:dyDescent="0.2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 x14ac:dyDescent="0.2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 x14ac:dyDescent="0.2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 x14ac:dyDescent="0.2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 x14ac:dyDescent="0.2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 x14ac:dyDescent="0.2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 x14ac:dyDescent="0.2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 x14ac:dyDescent="0.2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 x14ac:dyDescent="0.2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 x14ac:dyDescent="0.2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 x14ac:dyDescent="0.2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 x14ac:dyDescent="0.2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 x14ac:dyDescent="0.2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 x14ac:dyDescent="0.2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 x14ac:dyDescent="0.2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 x14ac:dyDescent="0.2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 x14ac:dyDescent="0.2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 x14ac:dyDescent="0.2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 x14ac:dyDescent="0.2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 x14ac:dyDescent="0.2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 x14ac:dyDescent="0.2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 x14ac:dyDescent="0.2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 x14ac:dyDescent="0.2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 x14ac:dyDescent="0.2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 x14ac:dyDescent="0.2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 x14ac:dyDescent="0.2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 x14ac:dyDescent="0.2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 x14ac:dyDescent="0.2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 x14ac:dyDescent="0.2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 x14ac:dyDescent="0.2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 x14ac:dyDescent="0.2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 x14ac:dyDescent="0.2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 x14ac:dyDescent="0.2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 x14ac:dyDescent="0.2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 x14ac:dyDescent="0.2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 x14ac:dyDescent="0.2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 x14ac:dyDescent="0.2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 x14ac:dyDescent="0.2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 x14ac:dyDescent="0.2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 x14ac:dyDescent="0.2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 x14ac:dyDescent="0.2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 x14ac:dyDescent="0.2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 x14ac:dyDescent="0.2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 x14ac:dyDescent="0.2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 x14ac:dyDescent="0.2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 x14ac:dyDescent="0.2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 x14ac:dyDescent="0.2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 x14ac:dyDescent="0.2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 x14ac:dyDescent="0.2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 x14ac:dyDescent="0.2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 x14ac:dyDescent="0.2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 x14ac:dyDescent="0.2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 x14ac:dyDescent="0.2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 x14ac:dyDescent="0.2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 x14ac:dyDescent="0.2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 x14ac:dyDescent="0.2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 x14ac:dyDescent="0.2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 x14ac:dyDescent="0.2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 x14ac:dyDescent="0.2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 x14ac:dyDescent="0.2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 x14ac:dyDescent="0.2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 x14ac:dyDescent="0.2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 x14ac:dyDescent="0.2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 x14ac:dyDescent="0.2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 x14ac:dyDescent="0.2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 x14ac:dyDescent="0.2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 x14ac:dyDescent="0.2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 x14ac:dyDescent="0.2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 x14ac:dyDescent="0.2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 x14ac:dyDescent="0.2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 x14ac:dyDescent="0.2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 x14ac:dyDescent="0.2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 x14ac:dyDescent="0.2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 x14ac:dyDescent="0.2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 x14ac:dyDescent="0.2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 x14ac:dyDescent="0.2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 x14ac:dyDescent="0.2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 x14ac:dyDescent="0.2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 x14ac:dyDescent="0.2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 x14ac:dyDescent="0.2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 x14ac:dyDescent="0.2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 x14ac:dyDescent="0.2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 x14ac:dyDescent="0.2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 x14ac:dyDescent="0.2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 x14ac:dyDescent="0.2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 x14ac:dyDescent="0.2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 x14ac:dyDescent="0.2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 x14ac:dyDescent="0.2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 x14ac:dyDescent="0.2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 x14ac:dyDescent="0.2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 x14ac:dyDescent="0.2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 x14ac:dyDescent="0.2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 x14ac:dyDescent="0.2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 x14ac:dyDescent="0.2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 x14ac:dyDescent="0.2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 x14ac:dyDescent="0.2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 x14ac:dyDescent="0.2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 x14ac:dyDescent="0.2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 x14ac:dyDescent="0.2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 x14ac:dyDescent="0.2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 x14ac:dyDescent="0.2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 x14ac:dyDescent="0.2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 x14ac:dyDescent="0.2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 x14ac:dyDescent="0.2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 x14ac:dyDescent="0.2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 x14ac:dyDescent="0.2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 x14ac:dyDescent="0.2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 x14ac:dyDescent="0.2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 x14ac:dyDescent="0.2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 x14ac:dyDescent="0.2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 x14ac:dyDescent="0.2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 x14ac:dyDescent="0.2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 x14ac:dyDescent="0.2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 x14ac:dyDescent="0.2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 x14ac:dyDescent="0.2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 x14ac:dyDescent="0.2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 x14ac:dyDescent="0.2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 x14ac:dyDescent="0.2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 x14ac:dyDescent="0.2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 x14ac:dyDescent="0.2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 x14ac:dyDescent="0.2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 x14ac:dyDescent="0.2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 x14ac:dyDescent="0.2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 x14ac:dyDescent="0.2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 x14ac:dyDescent="0.2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 x14ac:dyDescent="0.2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 x14ac:dyDescent="0.2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 x14ac:dyDescent="0.2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 x14ac:dyDescent="0.2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 x14ac:dyDescent="0.2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 x14ac:dyDescent="0.2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 x14ac:dyDescent="0.2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 x14ac:dyDescent="0.2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 x14ac:dyDescent="0.2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 x14ac:dyDescent="0.2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 x14ac:dyDescent="0.2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 x14ac:dyDescent="0.2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 x14ac:dyDescent="0.2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 x14ac:dyDescent="0.2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 x14ac:dyDescent="0.2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 x14ac:dyDescent="0.2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 x14ac:dyDescent="0.2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 x14ac:dyDescent="0.2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 x14ac:dyDescent="0.2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 x14ac:dyDescent="0.2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 x14ac:dyDescent="0.2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 x14ac:dyDescent="0.2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 x14ac:dyDescent="0.2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 x14ac:dyDescent="0.2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 x14ac:dyDescent="0.2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 x14ac:dyDescent="0.2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 x14ac:dyDescent="0.2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 x14ac:dyDescent="0.2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 x14ac:dyDescent="0.2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 x14ac:dyDescent="0.2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 x14ac:dyDescent="0.2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 x14ac:dyDescent="0.2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 x14ac:dyDescent="0.2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 x14ac:dyDescent="0.2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 x14ac:dyDescent="0.2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 x14ac:dyDescent="0.2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 x14ac:dyDescent="0.2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 x14ac:dyDescent="0.2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 x14ac:dyDescent="0.2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 x14ac:dyDescent="0.2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 x14ac:dyDescent="0.2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 x14ac:dyDescent="0.2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 x14ac:dyDescent="0.2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 x14ac:dyDescent="0.2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 x14ac:dyDescent="0.2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 x14ac:dyDescent="0.2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 x14ac:dyDescent="0.2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 x14ac:dyDescent="0.2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 x14ac:dyDescent="0.2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 x14ac:dyDescent="0.2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 x14ac:dyDescent="0.2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 x14ac:dyDescent="0.2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 x14ac:dyDescent="0.2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 x14ac:dyDescent="0.2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 x14ac:dyDescent="0.2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 x14ac:dyDescent="0.2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 x14ac:dyDescent="0.2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 x14ac:dyDescent="0.2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 x14ac:dyDescent="0.2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 x14ac:dyDescent="0.2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 x14ac:dyDescent="0.2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 x14ac:dyDescent="0.2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 x14ac:dyDescent="0.2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 x14ac:dyDescent="0.2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 x14ac:dyDescent="0.2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 x14ac:dyDescent="0.2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 x14ac:dyDescent="0.2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 x14ac:dyDescent="0.2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 x14ac:dyDescent="0.2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 x14ac:dyDescent="0.2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 x14ac:dyDescent="0.2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 x14ac:dyDescent="0.2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 x14ac:dyDescent="0.2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 x14ac:dyDescent="0.2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 x14ac:dyDescent="0.2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 x14ac:dyDescent="0.2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 x14ac:dyDescent="0.2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 x14ac:dyDescent="0.2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 x14ac:dyDescent="0.2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 x14ac:dyDescent="0.2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 x14ac:dyDescent="0.2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 x14ac:dyDescent="0.2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 x14ac:dyDescent="0.2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 x14ac:dyDescent="0.2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 x14ac:dyDescent="0.2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 x14ac:dyDescent="0.2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 x14ac:dyDescent="0.2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 x14ac:dyDescent="0.2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 x14ac:dyDescent="0.2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 x14ac:dyDescent="0.2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 x14ac:dyDescent="0.2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 x14ac:dyDescent="0.2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 x14ac:dyDescent="0.2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 x14ac:dyDescent="0.2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 x14ac:dyDescent="0.2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 x14ac:dyDescent="0.2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 x14ac:dyDescent="0.2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 x14ac:dyDescent="0.2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 x14ac:dyDescent="0.2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 x14ac:dyDescent="0.2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 x14ac:dyDescent="0.2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 x14ac:dyDescent="0.2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 x14ac:dyDescent="0.2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 x14ac:dyDescent="0.2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 x14ac:dyDescent="0.2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 x14ac:dyDescent="0.2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 x14ac:dyDescent="0.2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 x14ac:dyDescent="0.2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 x14ac:dyDescent="0.2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 x14ac:dyDescent="0.2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 x14ac:dyDescent="0.2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 x14ac:dyDescent="0.2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 x14ac:dyDescent="0.2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 x14ac:dyDescent="0.2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 x14ac:dyDescent="0.2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 x14ac:dyDescent="0.2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 x14ac:dyDescent="0.2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 x14ac:dyDescent="0.2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 x14ac:dyDescent="0.2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 x14ac:dyDescent="0.2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 x14ac:dyDescent="0.2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 x14ac:dyDescent="0.2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 x14ac:dyDescent="0.2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 x14ac:dyDescent="0.2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 x14ac:dyDescent="0.2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 x14ac:dyDescent="0.2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 x14ac:dyDescent="0.2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 x14ac:dyDescent="0.2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 x14ac:dyDescent="0.2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 x14ac:dyDescent="0.2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 x14ac:dyDescent="0.2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 x14ac:dyDescent="0.2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 x14ac:dyDescent="0.2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 x14ac:dyDescent="0.2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 x14ac:dyDescent="0.2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 x14ac:dyDescent="0.2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 x14ac:dyDescent="0.2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 x14ac:dyDescent="0.2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 x14ac:dyDescent="0.2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 x14ac:dyDescent="0.2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 x14ac:dyDescent="0.2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 x14ac:dyDescent="0.2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 x14ac:dyDescent="0.2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 x14ac:dyDescent="0.2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 x14ac:dyDescent="0.2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 x14ac:dyDescent="0.2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 x14ac:dyDescent="0.2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 x14ac:dyDescent="0.2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 x14ac:dyDescent="0.2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 x14ac:dyDescent="0.2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 x14ac:dyDescent="0.2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 x14ac:dyDescent="0.2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 x14ac:dyDescent="0.2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 x14ac:dyDescent="0.2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 x14ac:dyDescent="0.2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 x14ac:dyDescent="0.2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 x14ac:dyDescent="0.2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 x14ac:dyDescent="0.2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 x14ac:dyDescent="0.2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 x14ac:dyDescent="0.2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 x14ac:dyDescent="0.2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 x14ac:dyDescent="0.2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 x14ac:dyDescent="0.2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 x14ac:dyDescent="0.2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 x14ac:dyDescent="0.2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 x14ac:dyDescent="0.2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 x14ac:dyDescent="0.2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 x14ac:dyDescent="0.2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 x14ac:dyDescent="0.2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 x14ac:dyDescent="0.2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 x14ac:dyDescent="0.2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 x14ac:dyDescent="0.2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 x14ac:dyDescent="0.2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 x14ac:dyDescent="0.2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 x14ac:dyDescent="0.2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 x14ac:dyDescent="0.2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 x14ac:dyDescent="0.2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 x14ac:dyDescent="0.2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 x14ac:dyDescent="0.2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 x14ac:dyDescent="0.2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 x14ac:dyDescent="0.2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 x14ac:dyDescent="0.2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 x14ac:dyDescent="0.2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 x14ac:dyDescent="0.2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 x14ac:dyDescent="0.2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 x14ac:dyDescent="0.2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 x14ac:dyDescent="0.2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 x14ac:dyDescent="0.2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 x14ac:dyDescent="0.2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 x14ac:dyDescent="0.2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 x14ac:dyDescent="0.2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 x14ac:dyDescent="0.2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 x14ac:dyDescent="0.2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 x14ac:dyDescent="0.2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 x14ac:dyDescent="0.2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 x14ac:dyDescent="0.2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 x14ac:dyDescent="0.2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 x14ac:dyDescent="0.2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 x14ac:dyDescent="0.2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 x14ac:dyDescent="0.2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 x14ac:dyDescent="0.2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 x14ac:dyDescent="0.2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 x14ac:dyDescent="0.2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 x14ac:dyDescent="0.2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 x14ac:dyDescent="0.2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 x14ac:dyDescent="0.2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 x14ac:dyDescent="0.2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 x14ac:dyDescent="0.2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 x14ac:dyDescent="0.2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 x14ac:dyDescent="0.2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 x14ac:dyDescent="0.2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 x14ac:dyDescent="0.2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 x14ac:dyDescent="0.2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 x14ac:dyDescent="0.2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 x14ac:dyDescent="0.2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 x14ac:dyDescent="0.2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 x14ac:dyDescent="0.2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 x14ac:dyDescent="0.2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 x14ac:dyDescent="0.2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 x14ac:dyDescent="0.2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 x14ac:dyDescent="0.2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 x14ac:dyDescent="0.2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 x14ac:dyDescent="0.2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 x14ac:dyDescent="0.2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 x14ac:dyDescent="0.2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 x14ac:dyDescent="0.2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 x14ac:dyDescent="0.2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 x14ac:dyDescent="0.2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 x14ac:dyDescent="0.2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 x14ac:dyDescent="0.2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 x14ac:dyDescent="0.2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 x14ac:dyDescent="0.2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 x14ac:dyDescent="0.2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 x14ac:dyDescent="0.2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 x14ac:dyDescent="0.2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 x14ac:dyDescent="0.2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 x14ac:dyDescent="0.2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 x14ac:dyDescent="0.2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 x14ac:dyDescent="0.2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 x14ac:dyDescent="0.2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 x14ac:dyDescent="0.2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 x14ac:dyDescent="0.2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 x14ac:dyDescent="0.2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 x14ac:dyDescent="0.2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 x14ac:dyDescent="0.2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 x14ac:dyDescent="0.2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 x14ac:dyDescent="0.2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 x14ac:dyDescent="0.2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 x14ac:dyDescent="0.2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 x14ac:dyDescent="0.2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 x14ac:dyDescent="0.2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 x14ac:dyDescent="0.2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 x14ac:dyDescent="0.2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 x14ac:dyDescent="0.2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 x14ac:dyDescent="0.2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 x14ac:dyDescent="0.2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 x14ac:dyDescent="0.2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 x14ac:dyDescent="0.2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 x14ac:dyDescent="0.2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 x14ac:dyDescent="0.2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 x14ac:dyDescent="0.2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 x14ac:dyDescent="0.2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 x14ac:dyDescent="0.2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 x14ac:dyDescent="0.2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 x14ac:dyDescent="0.2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 x14ac:dyDescent="0.2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 x14ac:dyDescent="0.2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 x14ac:dyDescent="0.2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 x14ac:dyDescent="0.2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 x14ac:dyDescent="0.2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 x14ac:dyDescent="0.2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 x14ac:dyDescent="0.2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 x14ac:dyDescent="0.2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 x14ac:dyDescent="0.2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 x14ac:dyDescent="0.2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 x14ac:dyDescent="0.2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 x14ac:dyDescent="0.2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 x14ac:dyDescent="0.2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 x14ac:dyDescent="0.2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 x14ac:dyDescent="0.2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 x14ac:dyDescent="0.2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 x14ac:dyDescent="0.2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 x14ac:dyDescent="0.2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 x14ac:dyDescent="0.2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 x14ac:dyDescent="0.2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 x14ac:dyDescent="0.2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 x14ac:dyDescent="0.2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 x14ac:dyDescent="0.2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 x14ac:dyDescent="0.2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 x14ac:dyDescent="0.2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 x14ac:dyDescent="0.2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 x14ac:dyDescent="0.2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 x14ac:dyDescent="0.2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 x14ac:dyDescent="0.2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 x14ac:dyDescent="0.2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 x14ac:dyDescent="0.2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 x14ac:dyDescent="0.2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 x14ac:dyDescent="0.2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 x14ac:dyDescent="0.2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 x14ac:dyDescent="0.2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 x14ac:dyDescent="0.2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 x14ac:dyDescent="0.2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 x14ac:dyDescent="0.2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 x14ac:dyDescent="0.2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 x14ac:dyDescent="0.2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 x14ac:dyDescent="0.2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 x14ac:dyDescent="0.2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 x14ac:dyDescent="0.2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 x14ac:dyDescent="0.2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 x14ac:dyDescent="0.2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 x14ac:dyDescent="0.2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 x14ac:dyDescent="0.2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 x14ac:dyDescent="0.2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 x14ac:dyDescent="0.2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 x14ac:dyDescent="0.2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 x14ac:dyDescent="0.2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 x14ac:dyDescent="0.2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 x14ac:dyDescent="0.2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 x14ac:dyDescent="0.2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 x14ac:dyDescent="0.2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 x14ac:dyDescent="0.2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 x14ac:dyDescent="0.2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 x14ac:dyDescent="0.2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 x14ac:dyDescent="0.2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 x14ac:dyDescent="0.2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 x14ac:dyDescent="0.2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 x14ac:dyDescent="0.2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 x14ac:dyDescent="0.2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 x14ac:dyDescent="0.2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 x14ac:dyDescent="0.2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 x14ac:dyDescent="0.2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 x14ac:dyDescent="0.2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 x14ac:dyDescent="0.2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 x14ac:dyDescent="0.2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 x14ac:dyDescent="0.2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 x14ac:dyDescent="0.2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 x14ac:dyDescent="0.2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 x14ac:dyDescent="0.2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 x14ac:dyDescent="0.2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 x14ac:dyDescent="0.2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 x14ac:dyDescent="0.2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 x14ac:dyDescent="0.2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 x14ac:dyDescent="0.2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 x14ac:dyDescent="0.2"/>
  <sheetData>
    <row r="1" spans="2:15" x14ac:dyDescent="0.2">
      <c r="C1" t="s">
        <v>69</v>
      </c>
      <c r="J1" t="s">
        <v>70</v>
      </c>
    </row>
    <row r="2" spans="2:15" x14ac:dyDescent="0.2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 t="s">
        <v>27</v>
      </c>
      <c r="C3" t="s">
        <v>29</v>
      </c>
      <c r="J3" t="s">
        <v>29</v>
      </c>
    </row>
    <row r="4" spans="2:15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 x14ac:dyDescent="0.2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 x14ac:dyDescent="0.2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 x14ac:dyDescent="0.2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 x14ac:dyDescent="0.2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 x14ac:dyDescent="0.2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 x14ac:dyDescent="0.2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 x14ac:dyDescent="0.2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 x14ac:dyDescent="0.2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 x14ac:dyDescent="0.2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 x14ac:dyDescent="0.2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 x14ac:dyDescent="0.2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 x14ac:dyDescent="0.2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 x14ac:dyDescent="0.2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 x14ac:dyDescent="0.2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 x14ac:dyDescent="0.2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 x14ac:dyDescent="0.2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 x14ac:dyDescent="0.2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 x14ac:dyDescent="0.2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 x14ac:dyDescent="0.2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 x14ac:dyDescent="0.2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 x14ac:dyDescent="0.2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 x14ac:dyDescent="0.2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 x14ac:dyDescent="0.2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 x14ac:dyDescent="0.2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 x14ac:dyDescent="0.2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 x14ac:dyDescent="0.2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 x14ac:dyDescent="0.2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 x14ac:dyDescent="0.2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 x14ac:dyDescent="0.2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 x14ac:dyDescent="0.2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 x14ac:dyDescent="0.2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 x14ac:dyDescent="0.2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 x14ac:dyDescent="0.2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 x14ac:dyDescent="0.2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 x14ac:dyDescent="0.2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 x14ac:dyDescent="0.2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 x14ac:dyDescent="0.2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 x14ac:dyDescent="0.2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 x14ac:dyDescent="0.2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 x14ac:dyDescent="0.2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 x14ac:dyDescent="0.2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 x14ac:dyDescent="0.2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 x14ac:dyDescent="0.2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 x14ac:dyDescent="0.2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 x14ac:dyDescent="0.2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 x14ac:dyDescent="0.2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 x14ac:dyDescent="0.2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 x14ac:dyDescent="0.2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 x14ac:dyDescent="0.2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 x14ac:dyDescent="0.2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opLeftCell="A93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 x14ac:dyDescent="0.2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 x14ac:dyDescent="0.2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 x14ac:dyDescent="0.2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 x14ac:dyDescent="0.2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 x14ac:dyDescent="0.2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 x14ac:dyDescent="0.2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 x14ac:dyDescent="0.2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 x14ac:dyDescent="0.2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 x14ac:dyDescent="0.2">
      <c r="C21" s="1"/>
      <c r="D21" s="2"/>
      <c r="G21" s="1"/>
      <c r="H21" s="2"/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 x14ac:dyDescent="0.2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 x14ac:dyDescent="0.2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 x14ac:dyDescent="0.2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 x14ac:dyDescent="0.2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 x14ac:dyDescent="0.2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 x14ac:dyDescent="0.2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 x14ac:dyDescent="0.2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 x14ac:dyDescent="0.2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 x14ac:dyDescent="0.2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 x14ac:dyDescent="0.2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 x14ac:dyDescent="0.2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 x14ac:dyDescent="0.2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 x14ac:dyDescent="0.2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 x14ac:dyDescent="0.2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 x14ac:dyDescent="0.2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 x14ac:dyDescent="0.2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 x14ac:dyDescent="0.2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 x14ac:dyDescent="0.2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 x14ac:dyDescent="0.2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 x14ac:dyDescent="0.2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 x14ac:dyDescent="0.2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 x14ac:dyDescent="0.2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 x14ac:dyDescent="0.2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 x14ac:dyDescent="0.2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 x14ac:dyDescent="0.2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 x14ac:dyDescent="0.2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 x14ac:dyDescent="0.2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 x14ac:dyDescent="0.2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 x14ac:dyDescent="0.2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 x14ac:dyDescent="0.2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 x14ac:dyDescent="0.2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 x14ac:dyDescent="0.2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 x14ac:dyDescent="0.2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 x14ac:dyDescent="0.2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 x14ac:dyDescent="0.2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 x14ac:dyDescent="0.2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 x14ac:dyDescent="0.2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 x14ac:dyDescent="0.2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 x14ac:dyDescent="0.2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 x14ac:dyDescent="0.2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 x14ac:dyDescent="0.2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 x14ac:dyDescent="0.2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 x14ac:dyDescent="0.2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 x14ac:dyDescent="0.2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 x14ac:dyDescent="0.2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 x14ac:dyDescent="0.2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 x14ac:dyDescent="0.2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 x14ac:dyDescent="0.2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 x14ac:dyDescent="0.2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 x14ac:dyDescent="0.2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 x14ac:dyDescent="0.2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 x14ac:dyDescent="0.2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-1.0312631227085478E-2</v>
      </c>
      <c r="H98">
        <f>H97+G98</f>
        <v>-1.0312631227085478E-2</v>
      </c>
      <c r="L98">
        <v>0.51684139587588096</v>
      </c>
      <c r="M98">
        <f>L98-$D$140</f>
        <v>6.7325037262776499E-2</v>
      </c>
      <c r="N98">
        <f>N97+M98</f>
        <v>6.7325037262776499E-2</v>
      </c>
    </row>
    <row r="99" spans="1:14" x14ac:dyDescent="0.2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8.4879067359745486E-2</v>
      </c>
      <c r="H99">
        <f t="shared" ref="H99:H137" si="14">H98+G99</f>
        <v>7.4566436132660008E-2</v>
      </c>
      <c r="L99">
        <v>0.50891733986513499</v>
      </c>
      <c r="M99">
        <f t="shared" ref="M99:M137" si="15">L99-$D$140</f>
        <v>5.9400981252030527E-2</v>
      </c>
      <c r="N99">
        <f t="shared" ref="N99:N137" si="16">N98+M99</f>
        <v>0.12672601851480703</v>
      </c>
    </row>
    <row r="100" spans="1:14" x14ac:dyDescent="0.2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0.12653632983653751</v>
      </c>
      <c r="H100">
        <f t="shared" si="14"/>
        <v>0.20110276596919752</v>
      </c>
      <c r="L100">
        <v>0.67926931838702997</v>
      </c>
      <c r="M100">
        <f t="shared" si="15"/>
        <v>0.22975295977392551</v>
      </c>
      <c r="N100">
        <f t="shared" si="16"/>
        <v>0.35647897828873254</v>
      </c>
    </row>
    <row r="101" spans="1:14" x14ac:dyDescent="0.2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-1.589926857847479E-3</v>
      </c>
      <c r="H101">
        <f t="shared" si="14"/>
        <v>0.19951283911135004</v>
      </c>
      <c r="L101">
        <v>0.64827976354719696</v>
      </c>
      <c r="M101">
        <f t="shared" si="15"/>
        <v>0.1987634049340925</v>
      </c>
      <c r="N101">
        <f t="shared" si="16"/>
        <v>0.55524238322282504</v>
      </c>
    </row>
    <row r="102" spans="1:14" x14ac:dyDescent="0.2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8.3546591742156506E-2</v>
      </c>
      <c r="H102">
        <f t="shared" si="14"/>
        <v>0.28305943085350654</v>
      </c>
      <c r="L102">
        <v>0.55564522762352597</v>
      </c>
      <c r="M102">
        <f t="shared" si="15"/>
        <v>0.10612886901042151</v>
      </c>
      <c r="N102">
        <f t="shared" si="16"/>
        <v>0.66137125223324655</v>
      </c>
    </row>
    <row r="103" spans="1:14" x14ac:dyDescent="0.2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-2.4675291994128434E-2</v>
      </c>
      <c r="H103">
        <f t="shared" si="14"/>
        <v>0.25838413885937811</v>
      </c>
      <c r="L103">
        <v>0.503944012372331</v>
      </c>
      <c r="M103">
        <f t="shared" si="15"/>
        <v>5.4427653759226535E-2</v>
      </c>
      <c r="N103">
        <f t="shared" si="16"/>
        <v>0.71579890599247309</v>
      </c>
    </row>
    <row r="104" spans="1:14" x14ac:dyDescent="0.2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6.9757576475594552E-2</v>
      </c>
      <c r="H104">
        <f t="shared" si="14"/>
        <v>0.32814171533497266</v>
      </c>
      <c r="L104">
        <v>0.57547961824512195</v>
      </c>
      <c r="M104">
        <f t="shared" si="15"/>
        <v>0.12596325963201749</v>
      </c>
      <c r="N104">
        <f t="shared" si="16"/>
        <v>0.84176216562449058</v>
      </c>
    </row>
    <row r="105" spans="1:14" x14ac:dyDescent="0.2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-2.2267702609161444E-2</v>
      </c>
      <c r="H105">
        <f t="shared" si="14"/>
        <v>0.30587401272581122</v>
      </c>
      <c r="L105">
        <v>0.43889526803492301</v>
      </c>
      <c r="M105">
        <f t="shared" si="15"/>
        <v>-1.0621090578181447E-2</v>
      </c>
      <c r="N105">
        <f t="shared" si="16"/>
        <v>0.83114107504630907</v>
      </c>
    </row>
    <row r="106" spans="1:14" x14ac:dyDescent="0.2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0.14464077616342652</v>
      </c>
      <c r="H106">
        <f t="shared" si="14"/>
        <v>0.45051478888923774</v>
      </c>
      <c r="L106">
        <v>0.46131697342774902</v>
      </c>
      <c r="M106">
        <f t="shared" si="15"/>
        <v>1.1800614814644561E-2</v>
      </c>
      <c r="N106">
        <f t="shared" si="16"/>
        <v>0.84294168986095364</v>
      </c>
    </row>
    <row r="107" spans="1:14" x14ac:dyDescent="0.2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0.57738403418357553</v>
      </c>
      <c r="H107">
        <f t="shared" si="14"/>
        <v>1.0278988230728132</v>
      </c>
      <c r="L107">
        <v>0.48136446385850701</v>
      </c>
      <c r="M107">
        <f t="shared" si="15"/>
        <v>3.1848105245402547E-2</v>
      </c>
      <c r="N107">
        <f t="shared" si="16"/>
        <v>0.87478979510635613</v>
      </c>
    </row>
    <row r="108" spans="1:14" x14ac:dyDescent="0.2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-2.8686145904060434E-2</v>
      </c>
      <c r="H108">
        <f t="shared" si="14"/>
        <v>0.99921267716875284</v>
      </c>
      <c r="L108">
        <v>0.47262916538136801</v>
      </c>
      <c r="M108">
        <f t="shared" si="15"/>
        <v>2.311280676826355E-2</v>
      </c>
      <c r="N108">
        <f t="shared" si="16"/>
        <v>0.89790260187461968</v>
      </c>
    </row>
    <row r="109" spans="1:14" x14ac:dyDescent="0.2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0.18054888529567359</v>
      </c>
      <c r="H109">
        <f t="shared" si="14"/>
        <v>1.1797615624644264</v>
      </c>
      <c r="L109">
        <v>0.60443168525517099</v>
      </c>
      <c r="M109">
        <f t="shared" si="15"/>
        <v>0.15491532664206653</v>
      </c>
      <c r="N109">
        <f t="shared" si="16"/>
        <v>1.0528179285166863</v>
      </c>
    </row>
    <row r="110" spans="1:14" x14ac:dyDescent="0.2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4.1378364891202557E-2</v>
      </c>
      <c r="H110">
        <f t="shared" si="14"/>
        <v>1.2211399273556289</v>
      </c>
      <c r="L110">
        <v>0.463048373911362</v>
      </c>
      <c r="M110">
        <f t="shared" si="15"/>
        <v>1.3532015298257538E-2</v>
      </c>
      <c r="N110">
        <f t="shared" si="16"/>
        <v>1.0663499438149437</v>
      </c>
    </row>
    <row r="111" spans="1:14" x14ac:dyDescent="0.2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2.8854480750426514E-2</v>
      </c>
      <c r="H111">
        <f t="shared" si="14"/>
        <v>1.2499944081060554</v>
      </c>
      <c r="L111">
        <v>0.58188896403151902</v>
      </c>
      <c r="M111">
        <f t="shared" si="15"/>
        <v>0.13237260541841456</v>
      </c>
      <c r="N111">
        <f t="shared" si="16"/>
        <v>1.1987225492333584</v>
      </c>
    </row>
    <row r="112" spans="1:14" x14ac:dyDescent="0.2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7.0961220165397521E-2</v>
      </c>
      <c r="H112">
        <f t="shared" si="14"/>
        <v>1.320955628271453</v>
      </c>
      <c r="L112">
        <v>0.48097155555097199</v>
      </c>
      <c r="M112">
        <f t="shared" si="15"/>
        <v>3.1455196937867524E-2</v>
      </c>
      <c r="N112">
        <f t="shared" si="16"/>
        <v>1.230177746171226</v>
      </c>
    </row>
    <row r="113" spans="2:14" x14ac:dyDescent="0.2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9.7366914910288593E-2</v>
      </c>
      <c r="H113">
        <f t="shared" si="14"/>
        <v>1.4183225431817417</v>
      </c>
      <c r="L113">
        <v>0.44330310653206301</v>
      </c>
      <c r="M113">
        <f t="shared" si="15"/>
        <v>-6.2132520810414538E-3</v>
      </c>
      <c r="N113">
        <f t="shared" si="16"/>
        <v>1.2239644940901846</v>
      </c>
    </row>
    <row r="114" spans="2:14" x14ac:dyDescent="0.2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2.8474632407821554E-2</v>
      </c>
      <c r="H114">
        <f t="shared" si="14"/>
        <v>1.4467971755895632</v>
      </c>
      <c r="L114">
        <v>0.40320963891735701</v>
      </c>
      <c r="M114">
        <f t="shared" si="15"/>
        <v>-4.6306719695747456E-2</v>
      </c>
      <c r="N114">
        <f t="shared" si="16"/>
        <v>1.1776577743944372</v>
      </c>
    </row>
    <row r="115" spans="2:14" x14ac:dyDescent="0.2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-1.8606339904794433E-2</v>
      </c>
      <c r="H115">
        <f t="shared" si="14"/>
        <v>1.4281908356847688</v>
      </c>
      <c r="L115">
        <v>0.60989128743274801</v>
      </c>
      <c r="M115">
        <f t="shared" si="15"/>
        <v>0.16037492881964355</v>
      </c>
      <c r="N115">
        <f t="shared" si="16"/>
        <v>1.3380327032140809</v>
      </c>
    </row>
    <row r="116" spans="2:14" x14ac:dyDescent="0.2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0.17394402619275251</v>
      </c>
      <c r="H116">
        <f t="shared" si="14"/>
        <v>1.6021348618775213</v>
      </c>
      <c r="L116">
        <v>0.59966167298221396</v>
      </c>
      <c r="M116">
        <f t="shared" si="15"/>
        <v>0.15014531436910949</v>
      </c>
      <c r="N116">
        <f t="shared" si="16"/>
        <v>1.4881780175831905</v>
      </c>
    </row>
    <row r="117" spans="2:14" x14ac:dyDescent="0.2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7.2966637722351568E-2</v>
      </c>
      <c r="H117">
        <f t="shared" si="14"/>
        <v>1.6751014995998728</v>
      </c>
      <c r="L117">
        <v>0.70629932748138002</v>
      </c>
      <c r="M117">
        <f t="shared" si="15"/>
        <v>0.25678296886827556</v>
      </c>
      <c r="N117">
        <f t="shared" si="16"/>
        <v>1.7449609864514661</v>
      </c>
    </row>
    <row r="118" spans="2:14" x14ac:dyDescent="0.2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5.0227190936162514E-2</v>
      </c>
      <c r="H118">
        <f t="shared" si="14"/>
        <v>1.7253286905360352</v>
      </c>
      <c r="L118">
        <v>0.48616122449745602</v>
      </c>
      <c r="M118">
        <f t="shared" si="15"/>
        <v>3.6644865884351563E-2</v>
      </c>
      <c r="N118">
        <f t="shared" si="16"/>
        <v>1.7816058523358178</v>
      </c>
    </row>
    <row r="119" spans="2:14" x14ac:dyDescent="0.2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0.34848887087774949</v>
      </c>
      <c r="H119">
        <f t="shared" si="14"/>
        <v>2.0738175614137848</v>
      </c>
      <c r="L119">
        <v>0.474985399982361</v>
      </c>
      <c r="M119">
        <f t="shared" si="15"/>
        <v>2.546904136925654E-2</v>
      </c>
      <c r="N119">
        <f t="shared" si="16"/>
        <v>1.8070748937050745</v>
      </c>
    </row>
    <row r="120" spans="2:14" x14ac:dyDescent="0.2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-5.0103815819278474E-2</v>
      </c>
      <c r="H120">
        <f t="shared" si="14"/>
        <v>2.0237137455945065</v>
      </c>
      <c r="L120">
        <v>0.47228850196066002</v>
      </c>
      <c r="M120">
        <f t="shared" si="15"/>
        <v>2.2772143347555562E-2</v>
      </c>
      <c r="N120">
        <f t="shared" si="16"/>
        <v>1.8298470370526301</v>
      </c>
    </row>
    <row r="121" spans="2:14" x14ac:dyDescent="0.2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6.9626483623429491E-2</v>
      </c>
      <c r="H121">
        <f t="shared" si="14"/>
        <v>2.0933402292179357</v>
      </c>
      <c r="L121">
        <v>0.73517553073083097</v>
      </c>
      <c r="M121">
        <f t="shared" si="15"/>
        <v>0.28565917211772651</v>
      </c>
      <c r="N121">
        <f t="shared" si="16"/>
        <v>2.1155062091703565</v>
      </c>
    </row>
    <row r="122" spans="2:14" x14ac:dyDescent="0.2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2.1040065444355438E-3</v>
      </c>
      <c r="H122">
        <f t="shared" si="14"/>
        <v>2.095444235762371</v>
      </c>
      <c r="L122">
        <v>0.60866381938619496</v>
      </c>
      <c r="M122">
        <f t="shared" si="15"/>
        <v>0.1591474607730905</v>
      </c>
      <c r="N122">
        <f t="shared" si="16"/>
        <v>2.2746536699434472</v>
      </c>
    </row>
    <row r="123" spans="2:14" x14ac:dyDescent="0.2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9.438371970978654E-2</v>
      </c>
      <c r="H123">
        <f t="shared" si="14"/>
        <v>2.1898279554721576</v>
      </c>
      <c r="L123">
        <v>0.47951952000618903</v>
      </c>
      <c r="M123">
        <f t="shared" si="15"/>
        <v>3.0003161393084565E-2</v>
      </c>
      <c r="N123">
        <f t="shared" si="16"/>
        <v>2.3046568313365317</v>
      </c>
    </row>
    <row r="124" spans="2:14" x14ac:dyDescent="0.2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0.15823838675982049</v>
      </c>
      <c r="H124">
        <f t="shared" si="14"/>
        <v>2.3480663422319781</v>
      </c>
      <c r="L124">
        <v>0.42780071511675499</v>
      </c>
      <c r="M124">
        <f t="shared" si="15"/>
        <v>-2.1715643496349468E-2</v>
      </c>
      <c r="N124">
        <f t="shared" si="16"/>
        <v>2.2829411878401822</v>
      </c>
    </row>
    <row r="125" spans="2:14" x14ac:dyDescent="0.2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-3.3864179278511486E-2</v>
      </c>
      <c r="H125">
        <f t="shared" si="14"/>
        <v>2.3142021629534666</v>
      </c>
      <c r="L125">
        <v>0.53703239101294498</v>
      </c>
      <c r="M125">
        <f t="shared" si="15"/>
        <v>8.7516032399840515E-2</v>
      </c>
      <c r="N125">
        <f t="shared" si="16"/>
        <v>2.3704572202400227</v>
      </c>
    </row>
    <row r="126" spans="2:14" x14ac:dyDescent="0.2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0.21720636508280855</v>
      </c>
      <c r="H126">
        <f t="shared" si="14"/>
        <v>2.531408528036275</v>
      </c>
      <c r="L126">
        <v>0.59601921334371</v>
      </c>
      <c r="M126">
        <f t="shared" si="15"/>
        <v>0.14650285473060554</v>
      </c>
      <c r="N126">
        <f t="shared" si="16"/>
        <v>2.516960074970628</v>
      </c>
    </row>
    <row r="127" spans="2:14" x14ac:dyDescent="0.2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2.478785619168955E-2</v>
      </c>
      <c r="H127">
        <f t="shared" si="14"/>
        <v>2.5561963842279645</v>
      </c>
      <c r="L127">
        <v>0.49259978241893798</v>
      </c>
      <c r="M127">
        <f t="shared" si="15"/>
        <v>4.3083423805833521E-2</v>
      </c>
      <c r="N127">
        <f t="shared" si="16"/>
        <v>2.5600434987764613</v>
      </c>
    </row>
    <row r="128" spans="2:14" x14ac:dyDescent="0.2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0.10395945411959151</v>
      </c>
      <c r="H128">
        <f t="shared" si="14"/>
        <v>2.6601558383475559</v>
      </c>
      <c r="L128">
        <v>0.63236073723151798</v>
      </c>
      <c r="M128">
        <f t="shared" si="15"/>
        <v>0.18284437861841352</v>
      </c>
      <c r="N128">
        <f t="shared" si="16"/>
        <v>2.7428878773948746</v>
      </c>
    </row>
    <row r="129" spans="2:14" x14ac:dyDescent="0.2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-2.6333236959554474E-2</v>
      </c>
      <c r="H129">
        <f t="shared" si="14"/>
        <v>2.6338226013880015</v>
      </c>
      <c r="L129">
        <v>0.68857411484644004</v>
      </c>
      <c r="M129">
        <f t="shared" si="15"/>
        <v>0.23905775623333558</v>
      </c>
      <c r="N129">
        <f t="shared" si="16"/>
        <v>2.98194563362821</v>
      </c>
    </row>
    <row r="130" spans="2:14" x14ac:dyDescent="0.2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6.7400212081316524E-2</v>
      </c>
      <c r="H130">
        <f t="shared" si="14"/>
        <v>2.7012228134693181</v>
      </c>
      <c r="L130">
        <v>0.65980010304945202</v>
      </c>
      <c r="M130">
        <f t="shared" si="15"/>
        <v>0.21028374443634756</v>
      </c>
      <c r="N130">
        <f t="shared" si="16"/>
        <v>3.1922293780645576</v>
      </c>
    </row>
    <row r="131" spans="2:14" x14ac:dyDescent="0.2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3.129896290194556E-2</v>
      </c>
      <c r="H131">
        <f t="shared" si="14"/>
        <v>2.7325217763712635</v>
      </c>
      <c r="L131">
        <v>0.48009256318870502</v>
      </c>
      <c r="M131">
        <f t="shared" si="15"/>
        <v>3.0576204575600563E-2</v>
      </c>
      <c r="N131">
        <f t="shared" si="16"/>
        <v>3.222805582640158</v>
      </c>
    </row>
    <row r="132" spans="2:14" x14ac:dyDescent="0.2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-3.6888391268724452E-2</v>
      </c>
      <c r="H132">
        <f t="shared" si="14"/>
        <v>2.6956333851025391</v>
      </c>
      <c r="L132">
        <v>0.57885324550047301</v>
      </c>
      <c r="M132">
        <f t="shared" si="15"/>
        <v>0.12933688688736855</v>
      </c>
      <c r="N132">
        <f t="shared" si="16"/>
        <v>3.3521424695275268</v>
      </c>
    </row>
    <row r="133" spans="2:14" x14ac:dyDescent="0.2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4.6171048650408553E-2</v>
      </c>
      <c r="H133">
        <f t="shared" si="14"/>
        <v>2.7418044337529475</v>
      </c>
      <c r="L133">
        <v>0.61494567914558096</v>
      </c>
      <c r="M133">
        <f t="shared" si="15"/>
        <v>0.1654293205324765</v>
      </c>
      <c r="N133">
        <f t="shared" si="16"/>
        <v>3.5175717900600034</v>
      </c>
    </row>
    <row r="134" spans="2:14" x14ac:dyDescent="0.2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6.5412666273478526E-2</v>
      </c>
      <c r="H134">
        <f t="shared" si="14"/>
        <v>2.8072171000264259</v>
      </c>
      <c r="L134">
        <v>0.65159714559645798</v>
      </c>
      <c r="M134">
        <f t="shared" si="15"/>
        <v>0.20208078698335352</v>
      </c>
      <c r="N134">
        <f t="shared" si="16"/>
        <v>3.7196525770433571</v>
      </c>
    </row>
    <row r="135" spans="2:14" x14ac:dyDescent="0.2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5.2617478296858589E-2</v>
      </c>
      <c r="H135">
        <f t="shared" si="14"/>
        <v>2.8598345783232846</v>
      </c>
      <c r="L135">
        <v>0.56543514917179205</v>
      </c>
      <c r="M135">
        <f t="shared" si="15"/>
        <v>0.11591879055868759</v>
      </c>
      <c r="N135">
        <f t="shared" si="16"/>
        <v>3.8355713676020446</v>
      </c>
    </row>
    <row r="136" spans="2:14" x14ac:dyDescent="0.2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2.775874923710564E-3</v>
      </c>
      <c r="H136">
        <f t="shared" si="14"/>
        <v>2.8626104532469951</v>
      </c>
      <c r="L136">
        <v>0.54475462378985395</v>
      </c>
      <c r="M136">
        <f t="shared" si="15"/>
        <v>9.5238265176749493E-2</v>
      </c>
      <c r="N136">
        <f>N135+M136</f>
        <v>3.9308096327787942</v>
      </c>
    </row>
    <row r="137" spans="2:14" x14ac:dyDescent="0.2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1.0380160771598534E-2</v>
      </c>
      <c r="H137">
        <f t="shared" si="14"/>
        <v>2.8729906140185939</v>
      </c>
      <c r="L137">
        <v>0.52848114451522998</v>
      </c>
      <c r="M137">
        <f t="shared" si="15"/>
        <v>7.8964785902125523E-2</v>
      </c>
      <c r="N137">
        <f t="shared" si="16"/>
        <v>4.0097744186809194</v>
      </c>
    </row>
    <row r="140" spans="2:14" x14ac:dyDescent="0.2">
      <c r="B140" t="s">
        <v>46</v>
      </c>
      <c r="C140" t="s">
        <v>0</v>
      </c>
      <c r="D140">
        <f>AVERAGE(D98:D137)</f>
        <v>0.44951635861310446</v>
      </c>
      <c r="F140">
        <f>AVERAGE(F98:F137)</f>
        <v>0.52134112396356924</v>
      </c>
      <c r="G140">
        <f>AVERAGE(G98:G137)</f>
        <v>7.182476535046485E-2</v>
      </c>
      <c r="L140">
        <f>AVERAGE(L98:L137)</f>
        <v>0.54976071908012725</v>
      </c>
      <c r="M140">
        <f>AVERAGE(M98:M137)</f>
        <v>0.10024436046702298</v>
      </c>
    </row>
    <row r="141" spans="2:14" x14ac:dyDescent="0.2">
      <c r="B141">
        <f>(0.0000000000000025)*2000</f>
        <v>4.9999999999999997E-12</v>
      </c>
      <c r="G141">
        <f>G140/B141/6*(10^-20)</f>
        <v>2.3941588450154952E-11</v>
      </c>
      <c r="M141">
        <f>M140/B141/6*(10^-20)</f>
        <v>3.3414786822340999E-11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96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 x14ac:dyDescent="0.2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 x14ac:dyDescent="0.2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 x14ac:dyDescent="0.2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 x14ac:dyDescent="0.2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 x14ac:dyDescent="0.2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 x14ac:dyDescent="0.2">
      <c r="I11">
        <f>SUM(H10:I10)</f>
        <v>0.23601206576722344</v>
      </c>
      <c r="J11">
        <f>SUM(H10,J10)</f>
        <v>0.23631413603135815</v>
      </c>
    </row>
    <row r="12" spans="2:11" x14ac:dyDescent="0.2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 x14ac:dyDescent="0.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 x14ac:dyDescent="0.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 x14ac:dyDescent="0.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 x14ac:dyDescent="0.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 x14ac:dyDescent="0.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 x14ac:dyDescent="0.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 x14ac:dyDescent="0.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 x14ac:dyDescent="0.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 x14ac:dyDescent="0.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 x14ac:dyDescent="0.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 x14ac:dyDescent="0.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 x14ac:dyDescent="0.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 x14ac:dyDescent="0.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 x14ac:dyDescent="0.2">
      <c r="P33" t="s">
        <v>35</v>
      </c>
    </row>
    <row r="34" spans="1:20" x14ac:dyDescent="0.2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 x14ac:dyDescent="0.2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 x14ac:dyDescent="0.2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 x14ac:dyDescent="0.2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 x14ac:dyDescent="0.2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 x14ac:dyDescent="0.2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 x14ac:dyDescent="0.2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 x14ac:dyDescent="0.2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 x14ac:dyDescent="0.2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 x14ac:dyDescent="0.2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 x14ac:dyDescent="0.2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 x14ac:dyDescent="0.2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 x14ac:dyDescent="0.2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 x14ac:dyDescent="0.2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 x14ac:dyDescent="0.2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 x14ac:dyDescent="0.2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 x14ac:dyDescent="0.2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 x14ac:dyDescent="0.2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 x14ac:dyDescent="0.2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 x14ac:dyDescent="0.2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 x14ac:dyDescent="0.2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 x14ac:dyDescent="0.2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 x14ac:dyDescent="0.2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 x14ac:dyDescent="0.2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 x14ac:dyDescent="0.2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 x14ac:dyDescent="0.2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 x14ac:dyDescent="0.2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 x14ac:dyDescent="0.2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 x14ac:dyDescent="0.2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 x14ac:dyDescent="0.2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 x14ac:dyDescent="0.2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 x14ac:dyDescent="0.2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 x14ac:dyDescent="0.2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 x14ac:dyDescent="0.2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 x14ac:dyDescent="0.2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 x14ac:dyDescent="0.2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 x14ac:dyDescent="0.2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 x14ac:dyDescent="0.2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 x14ac:dyDescent="0.2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 x14ac:dyDescent="0.2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 x14ac:dyDescent="0.2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 x14ac:dyDescent="0.2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 x14ac:dyDescent="0.2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 x14ac:dyDescent="0.2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 x14ac:dyDescent="0.2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 x14ac:dyDescent="0.2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 x14ac:dyDescent="0.2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 x14ac:dyDescent="0.2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 x14ac:dyDescent="0.2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 x14ac:dyDescent="0.2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 x14ac:dyDescent="0.2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 x14ac:dyDescent="0.2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 x14ac:dyDescent="0.2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 x14ac:dyDescent="0.2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 x14ac:dyDescent="0.2">
      <c r="G89" t="s">
        <v>30</v>
      </c>
      <c r="M89" t="s">
        <v>30</v>
      </c>
    </row>
    <row r="90" spans="2:20" x14ac:dyDescent="0.2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 x14ac:dyDescent="0.2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 x14ac:dyDescent="0.2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>F100-$D$141</f>
        <v>4.3151150959945372E-2</v>
      </c>
      <c r="H100">
        <f>H99+G100</f>
        <v>4.3151150959945372E-2</v>
      </c>
      <c r="M100">
        <v>0.64675309008360404</v>
      </c>
      <c r="N100">
        <f>M100-$D$141</f>
        <v>0.16744982473708336</v>
      </c>
      <c r="O100">
        <f>O99+N100</f>
        <v>0.16744982473708336</v>
      </c>
    </row>
    <row r="101" spans="1:15" x14ac:dyDescent="0.2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ref="G101:G139" si="7">F101-$D$141</f>
        <v>5.4687010487894372E-2</v>
      </c>
      <c r="H101">
        <f t="shared" ref="H101:H139" si="8">H100+G101</f>
        <v>9.7838161447839744E-2</v>
      </c>
      <c r="M101">
        <v>0.57191865838624001</v>
      </c>
      <c r="N101">
        <f t="shared" ref="N101:N139" si="9">M101-$D$141</f>
        <v>9.2615393039719329E-2</v>
      </c>
      <c r="O101">
        <f t="shared" ref="O101:O139" si="10">O100+N101</f>
        <v>0.26006521777680269</v>
      </c>
    </row>
    <row r="102" spans="1:15" x14ac:dyDescent="0.2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8.1288788228907283E-2</v>
      </c>
      <c r="H102">
        <f t="shared" si="8"/>
        <v>0.17912694967674703</v>
      </c>
      <c r="M102">
        <v>0.72180238202129798</v>
      </c>
      <c r="N102">
        <f t="shared" si="9"/>
        <v>0.2424991166747773</v>
      </c>
      <c r="O102">
        <f t="shared" si="10"/>
        <v>0.50256433445158</v>
      </c>
    </row>
    <row r="103" spans="1:15" x14ac:dyDescent="0.2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8.0643181160527266E-2</v>
      </c>
      <c r="H103">
        <f t="shared" si="8"/>
        <v>0.25977013083727429</v>
      </c>
      <c r="M103">
        <v>0.60857353039520601</v>
      </c>
      <c r="N103">
        <f t="shared" si="9"/>
        <v>0.12927026504868533</v>
      </c>
      <c r="O103">
        <f t="shared" si="10"/>
        <v>0.63183459950026533</v>
      </c>
    </row>
    <row r="104" spans="1:15" x14ac:dyDescent="0.2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9.2366696492598321E-2</v>
      </c>
      <c r="H104">
        <f t="shared" si="8"/>
        <v>0.35213682732987261</v>
      </c>
      <c r="M104">
        <v>0.54381474892584802</v>
      </c>
      <c r="N104">
        <f t="shared" si="9"/>
        <v>6.4511483579327344E-2</v>
      </c>
      <c r="O104">
        <f t="shared" si="10"/>
        <v>0.69634608307959267</v>
      </c>
    </row>
    <row r="105" spans="1:15" x14ac:dyDescent="0.2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2.4832926654281273E-2</v>
      </c>
      <c r="H105">
        <f t="shared" si="8"/>
        <v>0.37696975398415389</v>
      </c>
      <c r="M105">
        <v>0.62818748174941796</v>
      </c>
      <c r="N105">
        <f t="shared" si="9"/>
        <v>0.14888421640289728</v>
      </c>
      <c r="O105">
        <f t="shared" si="10"/>
        <v>0.84523029948248996</v>
      </c>
    </row>
    <row r="106" spans="1:15" x14ac:dyDescent="0.2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4.2006455399443365E-2</v>
      </c>
      <c r="H106">
        <f t="shared" si="8"/>
        <v>0.41897620938359725</v>
      </c>
      <c r="M106">
        <v>0.48392048526733999</v>
      </c>
      <c r="N106">
        <f t="shared" si="9"/>
        <v>4.6172199208193154E-3</v>
      </c>
      <c r="O106">
        <f t="shared" si="10"/>
        <v>0.84984751940330927</v>
      </c>
    </row>
    <row r="107" spans="1:15" x14ac:dyDescent="0.2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0.25416107984812031</v>
      </c>
      <c r="H107">
        <f t="shared" si="8"/>
        <v>0.67313728923171756</v>
      </c>
      <c r="M107">
        <v>0.48414409777300799</v>
      </c>
      <c r="N107">
        <f t="shared" si="9"/>
        <v>4.840832426487307E-3</v>
      </c>
      <c r="O107">
        <f t="shared" si="10"/>
        <v>0.85468835182979652</v>
      </c>
    </row>
    <row r="108" spans="1:15" x14ac:dyDescent="0.2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-3.1514665530486541E-3</v>
      </c>
      <c r="H108">
        <f t="shared" si="8"/>
        <v>0.66998582267866891</v>
      </c>
      <c r="M108">
        <v>0.75443565490272002</v>
      </c>
      <c r="N108">
        <f t="shared" si="9"/>
        <v>0.27513238955619934</v>
      </c>
      <c r="O108">
        <f t="shared" si="10"/>
        <v>1.1298207413859958</v>
      </c>
    </row>
    <row r="109" spans="1:15" x14ac:dyDescent="0.2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-1.9588980279174661E-2</v>
      </c>
      <c r="H109">
        <f t="shared" si="8"/>
        <v>0.65039684239949425</v>
      </c>
      <c r="M109">
        <v>0.61247246640289799</v>
      </c>
      <c r="N109">
        <f t="shared" si="9"/>
        <v>0.13316920105637731</v>
      </c>
      <c r="O109">
        <f t="shared" si="10"/>
        <v>1.2629899424423732</v>
      </c>
    </row>
    <row r="110" spans="1:15" x14ac:dyDescent="0.2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7.6277064149935292E-2</v>
      </c>
      <c r="H110">
        <f t="shared" si="8"/>
        <v>0.72667390654942954</v>
      </c>
      <c r="M110">
        <v>0.69957012190644596</v>
      </c>
      <c r="N110">
        <f t="shared" si="9"/>
        <v>0.22026685655992528</v>
      </c>
      <c r="O110">
        <f t="shared" si="10"/>
        <v>1.4832567990022985</v>
      </c>
    </row>
    <row r="111" spans="1:15" x14ac:dyDescent="0.2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6.2788411355143348E-2</v>
      </c>
      <c r="H111">
        <f t="shared" si="8"/>
        <v>0.78946231790457289</v>
      </c>
      <c r="M111">
        <v>0.63349149786372205</v>
      </c>
      <c r="N111">
        <f t="shared" si="9"/>
        <v>0.15418823251720137</v>
      </c>
      <c r="O111">
        <f t="shared" si="10"/>
        <v>1.6374450315194999</v>
      </c>
    </row>
    <row r="112" spans="1:15" x14ac:dyDescent="0.2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6.0282303669900283E-2</v>
      </c>
      <c r="H112">
        <f t="shared" si="8"/>
        <v>0.84974462157447317</v>
      </c>
      <c r="M112">
        <v>0.43807256898344898</v>
      </c>
      <c r="N112">
        <f t="shared" si="9"/>
        <v>-4.1230696363071695E-2</v>
      </c>
      <c r="O112">
        <f t="shared" si="10"/>
        <v>1.5962143351564282</v>
      </c>
    </row>
    <row r="113" spans="2:15" x14ac:dyDescent="0.2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-4.9555424710709672E-2</v>
      </c>
      <c r="H113">
        <f t="shared" si="8"/>
        <v>0.80018919686376355</v>
      </c>
      <c r="M113">
        <v>0.55926059413078499</v>
      </c>
      <c r="N113">
        <f t="shared" si="9"/>
        <v>7.9957328784264314E-2</v>
      </c>
      <c r="O113">
        <f t="shared" si="10"/>
        <v>1.6761716639406925</v>
      </c>
    </row>
    <row r="114" spans="2:15" x14ac:dyDescent="0.2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0.20935552474451535</v>
      </c>
      <c r="H114">
        <f t="shared" si="8"/>
        <v>1.0095447216082789</v>
      </c>
      <c r="M114">
        <v>0.66269452768839998</v>
      </c>
      <c r="N114">
        <f t="shared" si="9"/>
        <v>0.1833912623418793</v>
      </c>
      <c r="O114">
        <f t="shared" si="10"/>
        <v>1.8595629262825719</v>
      </c>
    </row>
    <row r="115" spans="2:15" x14ac:dyDescent="0.2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9.6970356920683121E-3</v>
      </c>
      <c r="H115">
        <f t="shared" si="8"/>
        <v>1.0192417573003472</v>
      </c>
      <c r="M115">
        <v>0.59102643328525195</v>
      </c>
      <c r="N115">
        <f t="shared" si="9"/>
        <v>0.11172316793873127</v>
      </c>
      <c r="O115">
        <f t="shared" si="10"/>
        <v>1.9712860942213033</v>
      </c>
    </row>
    <row r="116" spans="2:15" x14ac:dyDescent="0.2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0.20287820963952929</v>
      </c>
      <c r="H116">
        <f t="shared" si="8"/>
        <v>1.2221199669398763</v>
      </c>
      <c r="M116">
        <v>0.59738810453866498</v>
      </c>
      <c r="N116">
        <f t="shared" si="9"/>
        <v>0.1180848391921443</v>
      </c>
      <c r="O116">
        <f t="shared" si="10"/>
        <v>2.0893709334134476</v>
      </c>
    </row>
    <row r="117" spans="2:15" x14ac:dyDescent="0.2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0.26821469525545227</v>
      </c>
      <c r="H117">
        <f t="shared" si="8"/>
        <v>1.4903346621953286</v>
      </c>
      <c r="M117">
        <v>0.74671676500195905</v>
      </c>
      <c r="N117">
        <f t="shared" si="9"/>
        <v>0.26741349965543837</v>
      </c>
      <c r="O117">
        <f t="shared" si="10"/>
        <v>2.3567844330688859</v>
      </c>
    </row>
    <row r="118" spans="2:15" x14ac:dyDescent="0.2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5.321692736506034E-2</v>
      </c>
      <c r="H118">
        <f t="shared" si="8"/>
        <v>1.5435515895603888</v>
      </c>
      <c r="M118">
        <v>0.57062926640995104</v>
      </c>
      <c r="N118">
        <f t="shared" si="9"/>
        <v>9.1326001063430362E-2</v>
      </c>
      <c r="O118">
        <f t="shared" si="10"/>
        <v>2.4481104341323161</v>
      </c>
    </row>
    <row r="119" spans="2:15" x14ac:dyDescent="0.2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0.10314855543072332</v>
      </c>
      <c r="H119">
        <f t="shared" si="8"/>
        <v>1.6467001449911121</v>
      </c>
      <c r="M119">
        <v>0.77503140727008102</v>
      </c>
      <c r="N119">
        <f t="shared" si="9"/>
        <v>0.29572814192356034</v>
      </c>
      <c r="O119">
        <f t="shared" si="10"/>
        <v>2.7438385760558766</v>
      </c>
    </row>
    <row r="120" spans="2:15" x14ac:dyDescent="0.2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7.7981549163423369E-3</v>
      </c>
      <c r="H120">
        <f t="shared" si="8"/>
        <v>1.6544982999074545</v>
      </c>
      <c r="M120">
        <v>0.49805175878593599</v>
      </c>
      <c r="N120">
        <f t="shared" si="9"/>
        <v>1.8748493439415315E-2</v>
      </c>
      <c r="O120">
        <f t="shared" si="10"/>
        <v>2.7625870694952921</v>
      </c>
    </row>
    <row r="121" spans="2:15" x14ac:dyDescent="0.2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7.0349373367940338E-2</v>
      </c>
      <c r="H121">
        <f t="shared" si="8"/>
        <v>1.7248476732753948</v>
      </c>
      <c r="M121">
        <v>0.66185577457297695</v>
      </c>
      <c r="N121">
        <f t="shared" si="9"/>
        <v>0.18255250922645627</v>
      </c>
      <c r="O121">
        <f t="shared" si="10"/>
        <v>2.9451395787217485</v>
      </c>
    </row>
    <row r="122" spans="2:15" x14ac:dyDescent="0.2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0.15963897152095829</v>
      </c>
      <c r="H122">
        <f t="shared" si="8"/>
        <v>1.8844866447963531</v>
      </c>
      <c r="M122">
        <v>0.718691197690837</v>
      </c>
      <c r="N122">
        <f t="shared" si="9"/>
        <v>0.23938793234431632</v>
      </c>
      <c r="O122">
        <f t="shared" si="10"/>
        <v>3.1845275110660647</v>
      </c>
    </row>
    <row r="123" spans="2:15" x14ac:dyDescent="0.2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0.11493721999874629</v>
      </c>
      <c r="H123">
        <f t="shared" si="8"/>
        <v>1.9994238647950993</v>
      </c>
      <c r="M123">
        <v>0.484822862424312</v>
      </c>
      <c r="N123">
        <f t="shared" si="9"/>
        <v>5.5195970777913161E-3</v>
      </c>
      <c r="O123">
        <f t="shared" si="10"/>
        <v>3.1900471081438559</v>
      </c>
    </row>
    <row r="124" spans="2:15" x14ac:dyDescent="0.2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-4.2129146098634662E-2</v>
      </c>
      <c r="H124">
        <f t="shared" si="8"/>
        <v>1.9572947186964647</v>
      </c>
      <c r="M124">
        <v>0.48506849617709502</v>
      </c>
      <c r="N124">
        <f t="shared" si="9"/>
        <v>5.7652308305743416E-3</v>
      </c>
      <c r="O124">
        <f t="shared" si="10"/>
        <v>3.1958123389744304</v>
      </c>
    </row>
    <row r="125" spans="2:15" x14ac:dyDescent="0.2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0.45898895179247534</v>
      </c>
      <c r="H125">
        <f t="shared" si="8"/>
        <v>2.4162836704889399</v>
      </c>
      <c r="M125">
        <v>0.49640933008212901</v>
      </c>
      <c r="N125">
        <f t="shared" si="9"/>
        <v>1.7106064735608328E-2</v>
      </c>
      <c r="O125">
        <f t="shared" si="10"/>
        <v>3.2129184037100389</v>
      </c>
    </row>
    <row r="126" spans="2:15" x14ac:dyDescent="0.2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-6.939004072286703E-3</v>
      </c>
      <c r="H126">
        <f t="shared" si="8"/>
        <v>2.4093446664166533</v>
      </c>
      <c r="M126">
        <v>0.67964123463444903</v>
      </c>
      <c r="N126">
        <f t="shared" si="9"/>
        <v>0.20033796928792835</v>
      </c>
      <c r="O126">
        <f t="shared" si="10"/>
        <v>3.4132563729979672</v>
      </c>
    </row>
    <row r="127" spans="2:15" x14ac:dyDescent="0.2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0.28756352551510334</v>
      </c>
      <c r="H127">
        <f t="shared" si="8"/>
        <v>2.6969081919317568</v>
      </c>
      <c r="M127">
        <v>0.54787322382266701</v>
      </c>
      <c r="N127">
        <f t="shared" si="9"/>
        <v>6.8569958476146331E-2</v>
      </c>
      <c r="O127">
        <f t="shared" si="10"/>
        <v>3.4818263314741138</v>
      </c>
    </row>
    <row r="128" spans="2:15" x14ac:dyDescent="0.2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7.0101395769989305E-2</v>
      </c>
      <c r="H128">
        <f t="shared" si="8"/>
        <v>2.7670095877017462</v>
      </c>
      <c r="M128">
        <v>0.77643352794862996</v>
      </c>
      <c r="N128">
        <f t="shared" si="9"/>
        <v>0.29713026260210929</v>
      </c>
      <c r="O128">
        <f t="shared" si="10"/>
        <v>3.7789565940762229</v>
      </c>
    </row>
    <row r="129" spans="2:15" x14ac:dyDescent="0.2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2.2699928809857273E-2</v>
      </c>
      <c r="H129">
        <f t="shared" si="8"/>
        <v>2.7897095165116035</v>
      </c>
      <c r="M129">
        <v>0.62316519662858405</v>
      </c>
      <c r="N129">
        <f t="shared" si="9"/>
        <v>0.14386193128206337</v>
      </c>
      <c r="O129">
        <f t="shared" si="10"/>
        <v>3.9228185253582861</v>
      </c>
    </row>
    <row r="130" spans="2:15" x14ac:dyDescent="0.2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0.27709580866499928</v>
      </c>
      <c r="H130">
        <f t="shared" si="8"/>
        <v>3.0668053251766025</v>
      </c>
      <c r="M130">
        <v>0.52548285957390695</v>
      </c>
      <c r="N130">
        <f t="shared" si="9"/>
        <v>4.6179594227386267E-2</v>
      </c>
      <c r="O130">
        <f t="shared" si="10"/>
        <v>3.9689981195856725</v>
      </c>
    </row>
    <row r="131" spans="2:15" x14ac:dyDescent="0.2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0.19941387617478834</v>
      </c>
      <c r="H131">
        <f t="shared" si="8"/>
        <v>3.2662192013513911</v>
      </c>
      <c r="M131">
        <v>0.48261568960892498</v>
      </c>
      <c r="N131">
        <f t="shared" si="9"/>
        <v>3.312424262404301E-3</v>
      </c>
      <c r="O131">
        <f t="shared" si="10"/>
        <v>3.972310543848077</v>
      </c>
    </row>
    <row r="132" spans="2:15" x14ac:dyDescent="0.2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0.17594995694128834</v>
      </c>
      <c r="H132">
        <f t="shared" si="8"/>
        <v>3.4421691582926792</v>
      </c>
      <c r="M132">
        <v>0.55924559262367002</v>
      </c>
      <c r="N132">
        <f t="shared" si="9"/>
        <v>7.9942327277149339E-2</v>
      </c>
      <c r="O132">
        <f t="shared" si="10"/>
        <v>4.0522528711252264</v>
      </c>
    </row>
    <row r="133" spans="2:15" x14ac:dyDescent="0.2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2.5882641711349352E-2</v>
      </c>
      <c r="H133">
        <f t="shared" si="8"/>
        <v>3.4680518000040284</v>
      </c>
      <c r="M133">
        <v>0.52130028760782599</v>
      </c>
      <c r="N133">
        <f t="shared" si="9"/>
        <v>4.1997022261305306E-2</v>
      </c>
      <c r="O133">
        <f t="shared" si="10"/>
        <v>4.0942498933865314</v>
      </c>
    </row>
    <row r="134" spans="2:15" x14ac:dyDescent="0.2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3.5324297684823369E-3</v>
      </c>
      <c r="H134">
        <f t="shared" si="8"/>
        <v>3.4715842297725108</v>
      </c>
      <c r="M134">
        <v>0.79244636287429404</v>
      </c>
      <c r="N134">
        <f t="shared" si="9"/>
        <v>0.31314309752777336</v>
      </c>
      <c r="O134">
        <f t="shared" si="10"/>
        <v>4.407392990914305</v>
      </c>
    </row>
    <row r="135" spans="2:15" x14ac:dyDescent="0.2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0.17740391904429831</v>
      </c>
      <c r="H135">
        <f t="shared" si="8"/>
        <v>3.6489881488168092</v>
      </c>
      <c r="M135">
        <v>0.67744773585956097</v>
      </c>
      <c r="N135">
        <f t="shared" si="9"/>
        <v>0.19814447051304029</v>
      </c>
      <c r="O135">
        <f t="shared" si="10"/>
        <v>4.6055374614273452</v>
      </c>
    </row>
    <row r="136" spans="2:15" x14ac:dyDescent="0.2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4.5214679049242368E-2</v>
      </c>
      <c r="H136">
        <f t="shared" si="8"/>
        <v>3.6942028278660515</v>
      </c>
      <c r="M136">
        <v>0.495925466758112</v>
      </c>
      <c r="N136">
        <f t="shared" si="9"/>
        <v>1.662220141159132E-2</v>
      </c>
      <c r="O136">
        <f t="shared" si="10"/>
        <v>4.6221596628389365</v>
      </c>
    </row>
    <row r="137" spans="2:15" x14ac:dyDescent="0.2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0.21187366115796136</v>
      </c>
      <c r="H137">
        <f t="shared" si="8"/>
        <v>3.9060764890240129</v>
      </c>
      <c r="M137">
        <v>0.67904261825673895</v>
      </c>
      <c r="N137">
        <f t="shared" si="9"/>
        <v>0.19973935291021827</v>
      </c>
      <c r="O137">
        <f t="shared" si="10"/>
        <v>4.821899015749155</v>
      </c>
    </row>
    <row r="138" spans="2:15" x14ac:dyDescent="0.2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-2.1781594818691685E-2</v>
      </c>
      <c r="H138">
        <f t="shared" si="8"/>
        <v>3.884294894205321</v>
      </c>
      <c r="M138">
        <v>0.68416977200953699</v>
      </c>
      <c r="N138">
        <f t="shared" si="9"/>
        <v>0.20486650666301631</v>
      </c>
      <c r="O138">
        <f t="shared" si="10"/>
        <v>5.0267655224121714</v>
      </c>
    </row>
    <row r="139" spans="2:15" x14ac:dyDescent="0.2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0.11112261093762132</v>
      </c>
      <c r="H139">
        <f t="shared" si="8"/>
        <v>3.9954175051429424</v>
      </c>
      <c r="M139">
        <v>0.59714235489219003</v>
      </c>
      <c r="N139">
        <f t="shared" si="9"/>
        <v>0.11783908954566935</v>
      </c>
      <c r="O139">
        <f t="shared" si="10"/>
        <v>5.144604611957841</v>
      </c>
    </row>
    <row r="141" spans="2:15" x14ac:dyDescent="0.2">
      <c r="B141" t="s">
        <v>46</v>
      </c>
      <c r="C141" t="s">
        <v>0</v>
      </c>
      <c r="D141">
        <f>AVERAGE(D100:D139)</f>
        <v>0.47930326534652068</v>
      </c>
      <c r="F141">
        <f>AVERAGE(F100:F139)</f>
        <v>0.57918870297509417</v>
      </c>
      <c r="G141">
        <f>AVERAGE(G100:G139)</f>
        <v>9.9885437628573562E-2</v>
      </c>
      <c r="M141">
        <f>AVERAGE(M100:M139)</f>
        <v>0.60791838064546666</v>
      </c>
      <c r="N141">
        <f>AVERAGE(N100:N139)</f>
        <v>0.12861511529894604</v>
      </c>
    </row>
    <row r="142" spans="2:15" x14ac:dyDescent="0.2">
      <c r="B142">
        <f>(0.0000000000000025)*2000</f>
        <v>4.9999999999999997E-12</v>
      </c>
      <c r="G142">
        <f>G141/B142/6*(10^-20)</f>
        <v>3.3295145876191193E-11</v>
      </c>
      <c r="N142">
        <f>N141/B142/6*(10^-20)</f>
        <v>4.2871705099648676E-11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4" workbookViewId="0">
      <selection activeCell="M141" activeCellId="1" sqref="G141 M141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 x14ac:dyDescent="0.2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 x14ac:dyDescent="0.2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 x14ac:dyDescent="0.2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 x14ac:dyDescent="0.2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 x14ac:dyDescent="0.2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 x14ac:dyDescent="0.2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 x14ac:dyDescent="0.2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 x14ac:dyDescent="0.2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 x14ac:dyDescent="0.2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 x14ac:dyDescent="0.2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 x14ac:dyDescent="0.2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 x14ac:dyDescent="0.2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 x14ac:dyDescent="0.2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 x14ac:dyDescent="0.2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 x14ac:dyDescent="0.2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 x14ac:dyDescent="0.2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 x14ac:dyDescent="0.2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 x14ac:dyDescent="0.2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 x14ac:dyDescent="0.2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 x14ac:dyDescent="0.2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 x14ac:dyDescent="0.2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 x14ac:dyDescent="0.2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 x14ac:dyDescent="0.2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 x14ac:dyDescent="0.2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 x14ac:dyDescent="0.2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 x14ac:dyDescent="0.2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 x14ac:dyDescent="0.2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 x14ac:dyDescent="0.2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 x14ac:dyDescent="0.2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 x14ac:dyDescent="0.2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 x14ac:dyDescent="0.2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 x14ac:dyDescent="0.2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 x14ac:dyDescent="0.2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 x14ac:dyDescent="0.2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 x14ac:dyDescent="0.2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 x14ac:dyDescent="0.2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 x14ac:dyDescent="0.2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 x14ac:dyDescent="0.2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 x14ac:dyDescent="0.2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 x14ac:dyDescent="0.2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 x14ac:dyDescent="0.2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 x14ac:dyDescent="0.2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 x14ac:dyDescent="0.2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 x14ac:dyDescent="0.2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 x14ac:dyDescent="0.2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 x14ac:dyDescent="0.2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 x14ac:dyDescent="0.2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 x14ac:dyDescent="0.2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 x14ac:dyDescent="0.2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 x14ac:dyDescent="0.2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 x14ac:dyDescent="0.2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 x14ac:dyDescent="0.2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 x14ac:dyDescent="0.2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 x14ac:dyDescent="0.2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 x14ac:dyDescent="0.2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 x14ac:dyDescent="0.2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 x14ac:dyDescent="0.2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 x14ac:dyDescent="0.2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 x14ac:dyDescent="0.2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 x14ac:dyDescent="0.2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0.51759247303673495</v>
      </c>
      <c r="E98" t="s">
        <v>71</v>
      </c>
      <c r="F98">
        <v>0.58512385042882897</v>
      </c>
      <c r="G98">
        <f>F98-$D$140</f>
        <v>8.534821505023038E-2</v>
      </c>
      <c r="H98">
        <f>H97+G98</f>
        <v>8.534821505023038E-2</v>
      </c>
      <c r="L98">
        <v>0.43905423539680399</v>
      </c>
      <c r="M98">
        <f>L98-$D$140</f>
        <v>-6.0721399981794599E-2</v>
      </c>
      <c r="N98">
        <f>N97+M98</f>
        <v>-6.0721399981794599E-2</v>
      </c>
    </row>
    <row r="99" spans="1:14" x14ac:dyDescent="0.2">
      <c r="B99">
        <f>$B$37*C99</f>
        <v>1.0000000000000001E-11</v>
      </c>
      <c r="C99">
        <v>2</v>
      </c>
      <c r="D99">
        <v>0.51238448749031995</v>
      </c>
      <c r="F99">
        <v>0.92478844728674903</v>
      </c>
      <c r="G99">
        <f t="shared" ref="G99:G137" si="11">F99-$D$140</f>
        <v>0.42501281190815043</v>
      </c>
      <c r="H99">
        <f t="shared" ref="H99:H137" si="12">H98+G99</f>
        <v>0.51036102695838081</v>
      </c>
      <c r="L99">
        <v>0.609524045769259</v>
      </c>
      <c r="M99">
        <f t="shared" ref="M99:M137" si="13">L99-$D$140</f>
        <v>0.10974841039066041</v>
      </c>
      <c r="N99">
        <f t="shared" ref="N99:N137" si="14">N98+M99</f>
        <v>4.9027010408865812E-2</v>
      </c>
    </row>
    <row r="100" spans="1:14" x14ac:dyDescent="0.2">
      <c r="B100">
        <f t="shared" ref="B100:B137" si="15">$B$37*C100</f>
        <v>1.5E-11</v>
      </c>
      <c r="C100">
        <v>3</v>
      </c>
      <c r="D100">
        <v>0.50198007802024802</v>
      </c>
      <c r="F100">
        <v>0.58491426923234302</v>
      </c>
      <c r="G100">
        <f t="shared" si="11"/>
        <v>8.5138633853744428E-2</v>
      </c>
      <c r="H100">
        <f t="shared" si="12"/>
        <v>0.59549966081212524</v>
      </c>
      <c r="L100">
        <v>0.53904962694740099</v>
      </c>
      <c r="M100">
        <f t="shared" si="13"/>
        <v>3.9273991568802402E-2</v>
      </c>
      <c r="N100">
        <f t="shared" si="14"/>
        <v>8.8301001977668214E-2</v>
      </c>
    </row>
    <row r="101" spans="1:14" x14ac:dyDescent="0.2">
      <c r="B101">
        <f t="shared" si="15"/>
        <v>2.0000000000000002E-11</v>
      </c>
      <c r="C101">
        <v>4</v>
      </c>
      <c r="D101">
        <v>0.45983301055678999</v>
      </c>
      <c r="F101">
        <v>0.53274562238024104</v>
      </c>
      <c r="G101">
        <f t="shared" si="11"/>
        <v>3.2969987001642442E-2</v>
      </c>
      <c r="H101">
        <f t="shared" si="12"/>
        <v>0.62846964781376768</v>
      </c>
      <c r="L101">
        <v>0.58692224159196105</v>
      </c>
      <c r="M101">
        <f t="shared" si="13"/>
        <v>8.7146606213362454E-2</v>
      </c>
      <c r="N101">
        <f t="shared" si="14"/>
        <v>0.17544760819103067</v>
      </c>
    </row>
    <row r="102" spans="1:14" x14ac:dyDescent="0.2">
      <c r="B102">
        <f t="shared" si="15"/>
        <v>2.5000000000000004E-11</v>
      </c>
      <c r="C102">
        <v>5</v>
      </c>
      <c r="D102">
        <v>0.53470393880669098</v>
      </c>
      <c r="F102">
        <v>0.55032372031548504</v>
      </c>
      <c r="G102">
        <f t="shared" si="11"/>
        <v>5.054808493688645E-2</v>
      </c>
      <c r="H102">
        <f t="shared" si="12"/>
        <v>0.67901773275065413</v>
      </c>
      <c r="L102">
        <v>0.63255855170018105</v>
      </c>
      <c r="M102">
        <f t="shared" si="13"/>
        <v>0.13278291632158246</v>
      </c>
      <c r="N102">
        <f t="shared" si="14"/>
        <v>0.30823052451261312</v>
      </c>
    </row>
    <row r="103" spans="1:14" x14ac:dyDescent="0.2">
      <c r="B103">
        <f t="shared" si="15"/>
        <v>3E-11</v>
      </c>
      <c r="C103">
        <v>6</v>
      </c>
      <c r="D103">
        <v>0.42831418335016602</v>
      </c>
      <c r="F103">
        <v>0.70384479125411603</v>
      </c>
      <c r="G103">
        <f t="shared" si="11"/>
        <v>0.20406915587551744</v>
      </c>
      <c r="H103">
        <f t="shared" si="12"/>
        <v>0.88308688862617157</v>
      </c>
      <c r="L103">
        <v>0.64329779732319203</v>
      </c>
      <c r="M103">
        <f t="shared" si="13"/>
        <v>0.14352216194459344</v>
      </c>
      <c r="N103">
        <f t="shared" si="14"/>
        <v>0.45175268645720656</v>
      </c>
    </row>
    <row r="104" spans="1:14" x14ac:dyDescent="0.2">
      <c r="B104">
        <f t="shared" si="15"/>
        <v>3.5000000000000002E-11</v>
      </c>
      <c r="C104">
        <v>7</v>
      </c>
      <c r="D104">
        <v>0.475462311928399</v>
      </c>
      <c r="F104">
        <v>0.44971683801568002</v>
      </c>
      <c r="G104">
        <f t="shared" si="11"/>
        <v>-5.0058797362918572E-2</v>
      </c>
      <c r="H104">
        <f t="shared" si="12"/>
        <v>0.83302809126325306</v>
      </c>
      <c r="L104">
        <v>0.72343216710636205</v>
      </c>
      <c r="M104">
        <f t="shared" si="13"/>
        <v>0.22365653172776345</v>
      </c>
      <c r="N104">
        <f t="shared" si="14"/>
        <v>0.67540921818497002</v>
      </c>
    </row>
    <row r="105" spans="1:14" x14ac:dyDescent="0.2">
      <c r="B105">
        <f t="shared" si="15"/>
        <v>4.0000000000000004E-11</v>
      </c>
      <c r="C105">
        <v>8</v>
      </c>
      <c r="D105">
        <v>0.448190942407454</v>
      </c>
      <c r="F105">
        <v>0.71011875449950701</v>
      </c>
      <c r="G105">
        <f t="shared" si="11"/>
        <v>0.21034311912090842</v>
      </c>
      <c r="H105">
        <f t="shared" si="12"/>
        <v>1.0433712103841615</v>
      </c>
      <c r="L105">
        <v>0.61544464938646504</v>
      </c>
      <c r="M105">
        <f t="shared" si="13"/>
        <v>0.11566901400786644</v>
      </c>
      <c r="N105">
        <f t="shared" si="14"/>
        <v>0.79107823219283646</v>
      </c>
    </row>
    <row r="106" spans="1:14" x14ac:dyDescent="0.2">
      <c r="B106">
        <f t="shared" si="15"/>
        <v>4.5000000000000006E-11</v>
      </c>
      <c r="C106">
        <v>9</v>
      </c>
      <c r="D106">
        <v>0.51738395247586899</v>
      </c>
      <c r="F106">
        <v>0.57172042143353996</v>
      </c>
      <c r="G106">
        <f t="shared" si="11"/>
        <v>7.1944786054941368E-2</v>
      </c>
      <c r="H106">
        <f t="shared" si="12"/>
        <v>1.1153159964391028</v>
      </c>
      <c r="L106">
        <v>0.67450244646786905</v>
      </c>
      <c r="M106">
        <f t="shared" si="13"/>
        <v>0.17472681108927046</v>
      </c>
      <c r="N106">
        <f t="shared" si="14"/>
        <v>0.96580504328210692</v>
      </c>
    </row>
    <row r="107" spans="1:14" x14ac:dyDescent="0.2">
      <c r="B107">
        <f t="shared" si="15"/>
        <v>5.0000000000000008E-11</v>
      </c>
      <c r="C107">
        <v>10</v>
      </c>
      <c r="D107">
        <v>0.48608673212835202</v>
      </c>
      <c r="F107">
        <v>0.61367380381818704</v>
      </c>
      <c r="G107">
        <f t="shared" si="11"/>
        <v>0.11389816843958844</v>
      </c>
      <c r="H107">
        <f t="shared" si="12"/>
        <v>1.2292141648786914</v>
      </c>
      <c r="L107">
        <v>0.67449244076936599</v>
      </c>
      <c r="M107">
        <f t="shared" si="13"/>
        <v>0.17471680539076739</v>
      </c>
      <c r="N107">
        <f t="shared" si="14"/>
        <v>1.1405218486728743</v>
      </c>
    </row>
    <row r="108" spans="1:14" x14ac:dyDescent="0.2">
      <c r="B108">
        <f t="shared" si="15"/>
        <v>5.5000000000000004E-11</v>
      </c>
      <c r="C108">
        <v>11</v>
      </c>
      <c r="D108">
        <v>0.48055172390833001</v>
      </c>
      <c r="E108" t="s">
        <v>72</v>
      </c>
      <c r="F108">
        <v>0.72934148453272296</v>
      </c>
      <c r="G108">
        <f t="shared" si="11"/>
        <v>0.22956584915412437</v>
      </c>
      <c r="H108">
        <f t="shared" si="12"/>
        <v>1.4587800140328158</v>
      </c>
      <c r="L108">
        <v>0.62820716632333595</v>
      </c>
      <c r="M108">
        <f t="shared" si="13"/>
        <v>0.12843153094473736</v>
      </c>
      <c r="N108">
        <f t="shared" si="14"/>
        <v>1.2689533796176118</v>
      </c>
    </row>
    <row r="109" spans="1:14" x14ac:dyDescent="0.2">
      <c r="B109">
        <f t="shared" si="15"/>
        <v>6E-11</v>
      </c>
      <c r="C109">
        <v>12</v>
      </c>
      <c r="D109">
        <v>0.49765685234475099</v>
      </c>
      <c r="F109">
        <v>0.61273535902670695</v>
      </c>
      <c r="G109">
        <f t="shared" si="11"/>
        <v>0.11295972364810836</v>
      </c>
      <c r="H109">
        <f t="shared" si="12"/>
        <v>1.5717397376809241</v>
      </c>
      <c r="L109">
        <v>0.57135191170323496</v>
      </c>
      <c r="M109">
        <f t="shared" si="13"/>
        <v>7.1576276324636368E-2</v>
      </c>
      <c r="N109">
        <f t="shared" si="14"/>
        <v>1.3405296559422482</v>
      </c>
    </row>
    <row r="110" spans="1:14" x14ac:dyDescent="0.2">
      <c r="B110">
        <f t="shared" si="15"/>
        <v>6.5000000000000008E-11</v>
      </c>
      <c r="C110">
        <v>13</v>
      </c>
      <c r="D110">
        <v>0.489763029403953</v>
      </c>
      <c r="F110">
        <v>0.59496648349265402</v>
      </c>
      <c r="G110">
        <f t="shared" si="11"/>
        <v>9.5190848114055426E-2</v>
      </c>
      <c r="H110">
        <f t="shared" si="12"/>
        <v>1.6669305857949794</v>
      </c>
      <c r="L110">
        <v>0.73422383007324599</v>
      </c>
      <c r="M110">
        <f t="shared" si="13"/>
        <v>0.23444819469464739</v>
      </c>
      <c r="N110">
        <f t="shared" si="14"/>
        <v>1.5749778506368957</v>
      </c>
    </row>
    <row r="111" spans="1:14" x14ac:dyDescent="0.2">
      <c r="B111">
        <f t="shared" si="15"/>
        <v>7.0000000000000004E-11</v>
      </c>
      <c r="C111">
        <v>14</v>
      </c>
      <c r="D111">
        <v>0.516474918950941</v>
      </c>
      <c r="F111">
        <v>0.68213905931408803</v>
      </c>
      <c r="G111">
        <f t="shared" si="11"/>
        <v>0.18236342393548943</v>
      </c>
      <c r="H111">
        <f t="shared" si="12"/>
        <v>1.8492940097304689</v>
      </c>
      <c r="L111">
        <v>0.48688551935663799</v>
      </c>
      <c r="M111">
        <f t="shared" si="13"/>
        <v>-1.2890116021960607E-2</v>
      </c>
      <c r="N111">
        <f t="shared" si="14"/>
        <v>1.5620877346149351</v>
      </c>
    </row>
    <row r="112" spans="1:14" x14ac:dyDescent="0.2">
      <c r="B112">
        <f t="shared" si="15"/>
        <v>7.5000000000000012E-11</v>
      </c>
      <c r="C112">
        <v>15</v>
      </c>
      <c r="D112">
        <v>0.50599408171020899</v>
      </c>
      <c r="F112">
        <v>0.84103621411902796</v>
      </c>
      <c r="G112">
        <f t="shared" si="11"/>
        <v>0.34126057874042937</v>
      </c>
      <c r="H112">
        <f t="shared" si="12"/>
        <v>2.1905545884708983</v>
      </c>
      <c r="L112">
        <v>0.43104289265393703</v>
      </c>
      <c r="M112">
        <f t="shared" si="13"/>
        <v>-6.8732742724661566E-2</v>
      </c>
      <c r="N112">
        <f t="shared" si="14"/>
        <v>1.4933549918902735</v>
      </c>
    </row>
    <row r="113" spans="2:14" x14ac:dyDescent="0.2">
      <c r="B113">
        <f t="shared" si="15"/>
        <v>8.0000000000000008E-11</v>
      </c>
      <c r="C113">
        <v>16</v>
      </c>
      <c r="D113">
        <v>0.50025190677520204</v>
      </c>
      <c r="F113">
        <v>0.51272727536309004</v>
      </c>
      <c r="G113">
        <f t="shared" si="11"/>
        <v>1.2951639984491448E-2</v>
      </c>
      <c r="H113">
        <f t="shared" si="12"/>
        <v>2.2035062284553897</v>
      </c>
      <c r="L113">
        <v>0.80622335085032004</v>
      </c>
      <c r="M113">
        <f t="shared" si="13"/>
        <v>0.30644771547172145</v>
      </c>
      <c r="N113">
        <f t="shared" si="14"/>
        <v>1.7998027073619949</v>
      </c>
    </row>
    <row r="114" spans="2:14" x14ac:dyDescent="0.2">
      <c r="B114">
        <f t="shared" si="15"/>
        <v>8.5000000000000004E-11</v>
      </c>
      <c r="C114">
        <v>17</v>
      </c>
      <c r="D114">
        <v>0.61972362402068304</v>
      </c>
      <c r="F114">
        <v>0.50284155102969097</v>
      </c>
      <c r="G114">
        <f t="shared" si="11"/>
        <v>3.0659156510923768E-3</v>
      </c>
      <c r="H114">
        <f t="shared" si="12"/>
        <v>2.2065721441064818</v>
      </c>
      <c r="L114">
        <v>0.45496390329242897</v>
      </c>
      <c r="M114">
        <f t="shared" si="13"/>
        <v>-4.481173208616962E-2</v>
      </c>
      <c r="N114">
        <f t="shared" si="14"/>
        <v>1.7549909752758253</v>
      </c>
    </row>
    <row r="115" spans="2:14" x14ac:dyDescent="0.2">
      <c r="B115">
        <f t="shared" si="15"/>
        <v>9.0000000000000012E-11</v>
      </c>
      <c r="C115">
        <v>18</v>
      </c>
      <c r="D115">
        <v>0.503406240829956</v>
      </c>
      <c r="F115">
        <v>0.57472549174459797</v>
      </c>
      <c r="G115">
        <f t="shared" si="11"/>
        <v>7.4949856365999379E-2</v>
      </c>
      <c r="H115">
        <f t="shared" si="12"/>
        <v>2.2815220004724814</v>
      </c>
      <c r="L115">
        <v>0.81909743012666403</v>
      </c>
      <c r="M115">
        <f t="shared" si="13"/>
        <v>0.31932179474806544</v>
      </c>
      <c r="N115">
        <f t="shared" si="14"/>
        <v>2.0743127700238908</v>
      </c>
    </row>
    <row r="116" spans="2:14" x14ac:dyDescent="0.2">
      <c r="B116">
        <f t="shared" si="15"/>
        <v>9.5000000000000008E-11</v>
      </c>
      <c r="C116">
        <v>19</v>
      </c>
      <c r="D116">
        <v>0.47449426582984999</v>
      </c>
      <c r="F116">
        <v>0.62339038841532102</v>
      </c>
      <c r="G116">
        <f t="shared" si="11"/>
        <v>0.12361475303672242</v>
      </c>
      <c r="H116">
        <f t="shared" si="12"/>
        <v>2.4051367535092041</v>
      </c>
      <c r="L116">
        <v>0.517217773319531</v>
      </c>
      <c r="M116">
        <f t="shared" si="13"/>
        <v>1.7442137940932412E-2</v>
      </c>
      <c r="N116">
        <f t="shared" si="14"/>
        <v>2.0917549079648232</v>
      </c>
    </row>
    <row r="117" spans="2:14" x14ac:dyDescent="0.2">
      <c r="B117">
        <f t="shared" si="15"/>
        <v>1.0000000000000002E-10</v>
      </c>
      <c r="C117">
        <v>20</v>
      </c>
      <c r="D117">
        <v>0.51450293669329605</v>
      </c>
      <c r="F117">
        <v>0.72133728940045605</v>
      </c>
      <c r="G117">
        <f t="shared" si="11"/>
        <v>0.22156165402185746</v>
      </c>
      <c r="H117">
        <f t="shared" si="12"/>
        <v>2.6266984075310615</v>
      </c>
      <c r="L117">
        <v>0.75534896658795403</v>
      </c>
      <c r="M117">
        <f t="shared" si="13"/>
        <v>0.25557333120935544</v>
      </c>
      <c r="N117">
        <f t="shared" si="14"/>
        <v>2.3473282391741788</v>
      </c>
    </row>
    <row r="118" spans="2:14" x14ac:dyDescent="0.2">
      <c r="B118">
        <f t="shared" si="15"/>
        <v>1.0500000000000001E-10</v>
      </c>
      <c r="C118">
        <v>21</v>
      </c>
      <c r="D118">
        <v>0.53096615312055795</v>
      </c>
      <c r="E118" t="s">
        <v>73</v>
      </c>
      <c r="F118">
        <v>0.63823914202574505</v>
      </c>
      <c r="G118">
        <f t="shared" si="11"/>
        <v>0.13846350664714646</v>
      </c>
      <c r="H118">
        <f t="shared" si="12"/>
        <v>2.7651619141782078</v>
      </c>
      <c r="L118">
        <v>0.76863596179798699</v>
      </c>
      <c r="M118">
        <f t="shared" si="13"/>
        <v>0.2688603264193884</v>
      </c>
      <c r="N118">
        <f t="shared" si="14"/>
        <v>2.6161885655935673</v>
      </c>
    </row>
    <row r="119" spans="2:14" x14ac:dyDescent="0.2">
      <c r="B119">
        <f t="shared" si="15"/>
        <v>1.1000000000000001E-10</v>
      </c>
      <c r="C119">
        <v>22</v>
      </c>
      <c r="D119">
        <v>0.55045302884418301</v>
      </c>
      <c r="F119">
        <v>0.69929759494613697</v>
      </c>
      <c r="G119">
        <f t="shared" si="11"/>
        <v>0.19952195956753838</v>
      </c>
      <c r="H119">
        <f t="shared" si="12"/>
        <v>2.9646838737457459</v>
      </c>
      <c r="L119">
        <v>0.59386978836153903</v>
      </c>
      <c r="M119">
        <f t="shared" si="13"/>
        <v>9.4094152982940438E-2</v>
      </c>
      <c r="N119">
        <f t="shared" si="14"/>
        <v>2.7102827185765079</v>
      </c>
    </row>
    <row r="120" spans="2:14" x14ac:dyDescent="0.2">
      <c r="B120">
        <f t="shared" si="15"/>
        <v>1.1500000000000002E-10</v>
      </c>
      <c r="C120">
        <v>23</v>
      </c>
      <c r="D120">
        <v>0.42858318313294802</v>
      </c>
      <c r="F120">
        <v>0.55808823030135202</v>
      </c>
      <c r="G120">
        <f t="shared" si="11"/>
        <v>5.8312594922753425E-2</v>
      </c>
      <c r="H120">
        <f t="shared" si="12"/>
        <v>3.0229964686684996</v>
      </c>
      <c r="L120">
        <v>0.63055952732568199</v>
      </c>
      <c r="M120">
        <f t="shared" si="13"/>
        <v>0.1307838919470834</v>
      </c>
      <c r="N120">
        <f t="shared" si="14"/>
        <v>2.8410666105235913</v>
      </c>
    </row>
    <row r="121" spans="2:14" x14ac:dyDescent="0.2">
      <c r="B121">
        <f t="shared" si="15"/>
        <v>1.2E-10</v>
      </c>
      <c r="C121">
        <v>24</v>
      </c>
      <c r="D121">
        <v>0.46904086601280998</v>
      </c>
      <c r="F121">
        <v>0.50813407336775596</v>
      </c>
      <c r="G121">
        <f t="shared" si="11"/>
        <v>8.3584379891573635E-3</v>
      </c>
      <c r="H121">
        <f t="shared" si="12"/>
        <v>3.0313549066576568</v>
      </c>
      <c r="L121">
        <v>0.511473245720656</v>
      </c>
      <c r="M121">
        <f t="shared" si="13"/>
        <v>1.1697610342057407E-2</v>
      </c>
      <c r="N121">
        <f t="shared" si="14"/>
        <v>2.852764220865649</v>
      </c>
    </row>
    <row r="122" spans="2:14" x14ac:dyDescent="0.2">
      <c r="B122">
        <f t="shared" si="15"/>
        <v>1.2500000000000001E-10</v>
      </c>
      <c r="C122">
        <v>25</v>
      </c>
      <c r="D122">
        <v>0.45884256370099002</v>
      </c>
      <c r="F122">
        <v>0.82444924007451503</v>
      </c>
      <c r="G122">
        <f t="shared" si="11"/>
        <v>0.32467360469591644</v>
      </c>
      <c r="H122">
        <f t="shared" si="12"/>
        <v>3.3560285113535731</v>
      </c>
      <c r="L122">
        <v>0.63803118897414102</v>
      </c>
      <c r="M122">
        <f t="shared" si="13"/>
        <v>0.13825555359554242</v>
      </c>
      <c r="N122">
        <f t="shared" si="14"/>
        <v>2.9910197744611913</v>
      </c>
    </row>
    <row r="123" spans="2:14" x14ac:dyDescent="0.2">
      <c r="B123">
        <f t="shared" si="15"/>
        <v>1.3000000000000002E-10</v>
      </c>
      <c r="C123">
        <v>26</v>
      </c>
      <c r="D123">
        <v>0.46915534772058798</v>
      </c>
      <c r="F123">
        <v>0.58017010887702503</v>
      </c>
      <c r="G123">
        <f t="shared" si="11"/>
        <v>8.0394473498426433E-2</v>
      </c>
      <c r="H123">
        <f t="shared" si="12"/>
        <v>3.4364229848519994</v>
      </c>
      <c r="L123">
        <v>0.53451705195621302</v>
      </c>
      <c r="M123">
        <f t="shared" si="13"/>
        <v>3.4741416577614426E-2</v>
      </c>
      <c r="N123">
        <f t="shared" si="14"/>
        <v>3.0257611910388058</v>
      </c>
    </row>
    <row r="124" spans="2:14" x14ac:dyDescent="0.2">
      <c r="B124">
        <f t="shared" si="15"/>
        <v>1.3500000000000002E-10</v>
      </c>
      <c r="C124">
        <v>27</v>
      </c>
      <c r="D124">
        <v>0.45385272788707698</v>
      </c>
      <c r="F124">
        <v>0.65183365662083104</v>
      </c>
      <c r="G124">
        <f t="shared" si="11"/>
        <v>0.15205802124223244</v>
      </c>
      <c r="H124">
        <f t="shared" si="12"/>
        <v>3.5884810060942316</v>
      </c>
      <c r="L124">
        <v>0.567580451481564</v>
      </c>
      <c r="M124">
        <f t="shared" si="13"/>
        <v>6.7804816102965404E-2</v>
      </c>
      <c r="N124">
        <f t="shared" si="14"/>
        <v>3.0935660071417712</v>
      </c>
    </row>
    <row r="125" spans="2:14" x14ac:dyDescent="0.2">
      <c r="B125">
        <f t="shared" si="15"/>
        <v>1.4000000000000001E-10</v>
      </c>
      <c r="C125">
        <v>28</v>
      </c>
      <c r="D125">
        <v>0.43499961211583998</v>
      </c>
      <c r="F125">
        <v>0.52731733958776805</v>
      </c>
      <c r="G125">
        <f t="shared" si="11"/>
        <v>2.754170420916946E-2</v>
      </c>
      <c r="H125">
        <f t="shared" si="12"/>
        <v>3.6160227103034011</v>
      </c>
      <c r="L125">
        <v>0.50833944196680902</v>
      </c>
      <c r="M125">
        <f t="shared" si="13"/>
        <v>8.5638065882104319E-3</v>
      </c>
      <c r="N125">
        <f t="shared" si="14"/>
        <v>3.1021298137299818</v>
      </c>
    </row>
    <row r="126" spans="2:14" x14ac:dyDescent="0.2">
      <c r="B126">
        <f t="shared" si="15"/>
        <v>1.4500000000000002E-10</v>
      </c>
      <c r="C126">
        <v>29</v>
      </c>
      <c r="D126">
        <v>0.42233168148156502</v>
      </c>
      <c r="F126">
        <v>0.59248597233203404</v>
      </c>
      <c r="G126">
        <f t="shared" si="11"/>
        <v>9.2710336953435446E-2</v>
      </c>
      <c r="H126">
        <f t="shared" si="12"/>
        <v>3.7087330472568363</v>
      </c>
      <c r="L126">
        <v>0.57154540173183899</v>
      </c>
      <c r="M126">
        <f t="shared" si="13"/>
        <v>7.1769766353240394E-2</v>
      </c>
      <c r="N126">
        <f t="shared" si="14"/>
        <v>3.1738995800832219</v>
      </c>
    </row>
    <row r="127" spans="2:14" x14ac:dyDescent="0.2">
      <c r="B127">
        <f t="shared" si="15"/>
        <v>1.5000000000000002E-10</v>
      </c>
      <c r="C127">
        <v>30</v>
      </c>
      <c r="D127">
        <v>0.49993535755980201</v>
      </c>
      <c r="F127">
        <v>0.62472358241777803</v>
      </c>
      <c r="G127">
        <f t="shared" si="11"/>
        <v>0.12494794703917944</v>
      </c>
      <c r="H127">
        <f t="shared" si="12"/>
        <v>3.8336809942960155</v>
      </c>
      <c r="L127">
        <v>0.69575588615594297</v>
      </c>
      <c r="M127">
        <f t="shared" si="13"/>
        <v>0.19598025077734438</v>
      </c>
      <c r="N127">
        <f t="shared" si="14"/>
        <v>3.3698798308605662</v>
      </c>
    </row>
    <row r="128" spans="2:14" x14ac:dyDescent="0.2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>
        <f t="shared" si="11"/>
        <v>1.6274321696059357E-2</v>
      </c>
      <c r="H128">
        <f t="shared" si="12"/>
        <v>3.8499553159920747</v>
      </c>
      <c r="L128">
        <v>0.53373998944426104</v>
      </c>
      <c r="M128">
        <f t="shared" si="13"/>
        <v>3.396435406566245E-2</v>
      </c>
      <c r="N128">
        <f t="shared" si="14"/>
        <v>3.4038441849262284</v>
      </c>
    </row>
    <row r="129" spans="2:14" x14ac:dyDescent="0.2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>
        <f t="shared" si="11"/>
        <v>-1.1158896069254576E-2</v>
      </c>
      <c r="H129">
        <f t="shared" si="12"/>
        <v>3.8387964199228204</v>
      </c>
      <c r="L129">
        <v>0.62796565169848795</v>
      </c>
      <c r="M129">
        <f t="shared" si="13"/>
        <v>0.12819001631988935</v>
      </c>
      <c r="N129">
        <f t="shared" si="14"/>
        <v>3.5320342012461179</v>
      </c>
    </row>
    <row r="130" spans="2:14" x14ac:dyDescent="0.2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>
        <f t="shared" si="11"/>
        <v>2.3835155418181375E-2</v>
      </c>
      <c r="H130">
        <f t="shared" si="12"/>
        <v>3.8626315753410019</v>
      </c>
      <c r="L130">
        <v>0.62371601296712698</v>
      </c>
      <c r="M130">
        <f t="shared" si="13"/>
        <v>0.12394037758852838</v>
      </c>
      <c r="N130">
        <f t="shared" si="14"/>
        <v>3.6559745788346465</v>
      </c>
    </row>
    <row r="131" spans="2:14" x14ac:dyDescent="0.2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>
        <f t="shared" si="11"/>
        <v>-3.1628920509627567E-2</v>
      </c>
      <c r="H131">
        <f t="shared" si="12"/>
        <v>3.8310026548313743</v>
      </c>
      <c r="L131">
        <v>0.76230950054482904</v>
      </c>
      <c r="M131">
        <f t="shared" si="13"/>
        <v>0.26253386516623045</v>
      </c>
      <c r="N131">
        <f t="shared" si="14"/>
        <v>3.9185084440008771</v>
      </c>
    </row>
    <row r="132" spans="2:14" x14ac:dyDescent="0.2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>
        <f t="shared" si="11"/>
        <v>-3.2671086439943597E-2</v>
      </c>
      <c r="H132">
        <f t="shared" si="12"/>
        <v>3.7983315683914305</v>
      </c>
      <c r="L132">
        <v>0.54076665937232604</v>
      </c>
      <c r="M132">
        <f t="shared" si="13"/>
        <v>4.0991023993727449E-2</v>
      </c>
      <c r="N132">
        <f t="shared" si="14"/>
        <v>3.9594994679946045</v>
      </c>
    </row>
    <row r="133" spans="2:14" x14ac:dyDescent="0.2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>
        <f t="shared" si="11"/>
        <v>0.2805982734169894</v>
      </c>
      <c r="H133">
        <f t="shared" si="12"/>
        <v>4.0789298418084199</v>
      </c>
      <c r="L133">
        <v>0.51393292419804404</v>
      </c>
      <c r="M133">
        <f t="shared" si="13"/>
        <v>1.4157288819445446E-2</v>
      </c>
      <c r="N133">
        <f t="shared" si="14"/>
        <v>3.9736567568140497</v>
      </c>
    </row>
    <row r="134" spans="2:14" x14ac:dyDescent="0.2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>
        <f t="shared" si="11"/>
        <v>-2.7764763713381602E-2</v>
      </c>
      <c r="H134">
        <f t="shared" si="12"/>
        <v>4.0511650780950381</v>
      </c>
      <c r="L134">
        <v>0.49621478824515503</v>
      </c>
      <c r="M134">
        <f t="shared" si="13"/>
        <v>-3.5608471334435676E-3</v>
      </c>
      <c r="N134">
        <f t="shared" si="14"/>
        <v>3.9700959096806061</v>
      </c>
    </row>
    <row r="135" spans="2:14" x14ac:dyDescent="0.2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>
        <f t="shared" si="11"/>
        <v>4.5264424871001352E-2</v>
      </c>
      <c r="H135">
        <f t="shared" si="12"/>
        <v>4.0964295029660391</v>
      </c>
      <c r="L135">
        <v>0.46873967073790801</v>
      </c>
      <c r="M135">
        <f t="shared" si="13"/>
        <v>-3.1035964640690583E-2</v>
      </c>
      <c r="N135">
        <f t="shared" si="14"/>
        <v>3.9390599450399155</v>
      </c>
    </row>
    <row r="136" spans="2:14" x14ac:dyDescent="0.2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>
        <f t="shared" si="11"/>
        <v>2.6716241835059384E-2</v>
      </c>
      <c r="H136">
        <f t="shared" si="12"/>
        <v>4.1231457448010982</v>
      </c>
      <c r="L136">
        <v>0.63881725620401397</v>
      </c>
      <c r="M136">
        <f t="shared" si="13"/>
        <v>0.13904162082541538</v>
      </c>
      <c r="N136">
        <f>N135+M136</f>
        <v>4.0781015658653308</v>
      </c>
    </row>
    <row r="137" spans="2:14" x14ac:dyDescent="0.2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>
        <f t="shared" si="11"/>
        <v>5.1594871076682369E-2</v>
      </c>
      <c r="H137">
        <f t="shared" si="12"/>
        <v>4.1747406158777807</v>
      </c>
      <c r="L137">
        <v>0.66797245163696795</v>
      </c>
      <c r="M137">
        <f t="shared" si="13"/>
        <v>0.16819681625836935</v>
      </c>
      <c r="N137">
        <f t="shared" si="14"/>
        <v>4.2462983821237001</v>
      </c>
    </row>
    <row r="140" spans="2:14" x14ac:dyDescent="0.2">
      <c r="B140" t="s">
        <v>46</v>
      </c>
      <c r="C140" t="s">
        <v>0</v>
      </c>
      <c r="D140">
        <f>AVERAGE(D98:D137)</f>
        <v>0.49977563537859859</v>
      </c>
      <c r="F140">
        <f>AVERAGE(F98:F137)</f>
        <v>0.60414415077554318</v>
      </c>
      <c r="G140">
        <f>AVERAGE(G98:G137)</f>
        <v>0.10436851539694451</v>
      </c>
      <c r="L140">
        <f>AVERAGE(L98:L137)</f>
        <v>0.60593309493169112</v>
      </c>
      <c r="M140">
        <f>AVERAGE(M98:M137)</f>
        <v>0.1061574595530925</v>
      </c>
    </row>
    <row r="141" spans="2:14" x14ac:dyDescent="0.2">
      <c r="B141">
        <f>(0.0000000000000025)*2000</f>
        <v>4.9999999999999997E-12</v>
      </c>
      <c r="G141">
        <f>G140/B141/6*(10^-20)</f>
        <v>3.4789505132314837E-11</v>
      </c>
      <c r="M141">
        <f>M140/B141/6*(10^-20)</f>
        <v>3.5385819851030831E-11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J48" workbookViewId="0">
      <selection activeCell="R93" sqref="R93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 x14ac:dyDescent="0.2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 x14ac:dyDescent="0.2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 x14ac:dyDescent="0.2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 x14ac:dyDescent="0.2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 x14ac:dyDescent="0.2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 x14ac:dyDescent="0.2">
      <c r="I11">
        <f>SUM(H10:I10)</f>
        <v>0.24482083286168776</v>
      </c>
      <c r="J11">
        <f>SUM(H10,J10)</f>
        <v>0.30271933376249749</v>
      </c>
    </row>
    <row r="12" spans="2:11" x14ac:dyDescent="0.2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 x14ac:dyDescent="0.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 x14ac:dyDescent="0.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 x14ac:dyDescent="0.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 x14ac:dyDescent="0.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 x14ac:dyDescent="0.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 x14ac:dyDescent="0.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 x14ac:dyDescent="0.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 x14ac:dyDescent="0.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 x14ac:dyDescent="0.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 x14ac:dyDescent="0.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 x14ac:dyDescent="0.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 x14ac:dyDescent="0.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 x14ac:dyDescent="0.2">
      <c r="P34" t="s">
        <v>35</v>
      </c>
    </row>
    <row r="35" spans="1:21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 x14ac:dyDescent="0.2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 x14ac:dyDescent="0.2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 x14ac:dyDescent="0.2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 x14ac:dyDescent="0.2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 x14ac:dyDescent="0.2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 x14ac:dyDescent="0.2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 x14ac:dyDescent="0.2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 x14ac:dyDescent="0.2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 x14ac:dyDescent="0.2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 x14ac:dyDescent="0.2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 x14ac:dyDescent="0.2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 x14ac:dyDescent="0.2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 x14ac:dyDescent="0.2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 x14ac:dyDescent="0.2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 x14ac:dyDescent="0.2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 x14ac:dyDescent="0.2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 x14ac:dyDescent="0.2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 x14ac:dyDescent="0.2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 x14ac:dyDescent="0.2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 x14ac:dyDescent="0.2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 x14ac:dyDescent="0.2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 x14ac:dyDescent="0.2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 x14ac:dyDescent="0.2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 x14ac:dyDescent="0.2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 x14ac:dyDescent="0.2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 x14ac:dyDescent="0.2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 x14ac:dyDescent="0.2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 x14ac:dyDescent="0.2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 x14ac:dyDescent="0.2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 x14ac:dyDescent="0.2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 x14ac:dyDescent="0.2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 x14ac:dyDescent="0.2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 x14ac:dyDescent="0.2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 x14ac:dyDescent="0.2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 x14ac:dyDescent="0.2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 x14ac:dyDescent="0.2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 x14ac:dyDescent="0.2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 x14ac:dyDescent="0.2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 x14ac:dyDescent="0.2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 x14ac:dyDescent="0.2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 x14ac:dyDescent="0.2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 x14ac:dyDescent="0.2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 x14ac:dyDescent="0.2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 x14ac:dyDescent="0.2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 x14ac:dyDescent="0.2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 x14ac:dyDescent="0.2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 x14ac:dyDescent="0.2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 x14ac:dyDescent="0.2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 x14ac:dyDescent="0.2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 x14ac:dyDescent="0.2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 x14ac:dyDescent="0.2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 x14ac:dyDescent="0.2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 x14ac:dyDescent="0.2">
      <c r="G90" t="s">
        <v>30</v>
      </c>
      <c r="M90" t="s">
        <v>30</v>
      </c>
    </row>
    <row r="91" spans="2:21" x14ac:dyDescent="0.2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 x14ac:dyDescent="0.2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 x14ac:dyDescent="0.2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>F100-$D$141</f>
        <v>7.0521855204950246E-2</v>
      </c>
      <c r="H100">
        <f>H99+G100</f>
        <v>7.0521855204950246E-2</v>
      </c>
      <c r="M100">
        <v>0.60753357600485502</v>
      </c>
      <c r="N100">
        <f>M100-$D$141</f>
        <v>0.11967758036308329</v>
      </c>
      <c r="O100">
        <f>O99+N100</f>
        <v>0.11967758036308329</v>
      </c>
    </row>
    <row r="101" spans="1:15" x14ac:dyDescent="0.2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ref="G101:G139" si="7">F101-$D$141</f>
        <v>8.8652778206348315E-2</v>
      </c>
      <c r="H101">
        <f t="shared" ref="H101:H138" si="8">H100+G101</f>
        <v>0.15917463341129856</v>
      </c>
      <c r="M101">
        <v>0.71167160085525005</v>
      </c>
      <c r="N101">
        <f t="shared" ref="N101:N139" si="9">M101-$D$141</f>
        <v>0.22381560521347832</v>
      </c>
      <c r="O101">
        <f t="shared" ref="O101:O139" si="10">O100+N101</f>
        <v>0.34349318557656161</v>
      </c>
    </row>
    <row r="102" spans="1:15" x14ac:dyDescent="0.2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0.18812052777219723</v>
      </c>
      <c r="H102">
        <f t="shared" si="8"/>
        <v>0.34729516118349579</v>
      </c>
      <c r="M102">
        <v>1.2161354219754399</v>
      </c>
      <c r="N102">
        <f t="shared" si="9"/>
        <v>0.72827942633366816</v>
      </c>
      <c r="O102">
        <f t="shared" si="10"/>
        <v>1.0717726119102298</v>
      </c>
    </row>
    <row r="103" spans="1:15" x14ac:dyDescent="0.2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4.9214747704162676E-3</v>
      </c>
      <c r="H103">
        <f t="shared" si="8"/>
        <v>0.35221663595391206</v>
      </c>
      <c r="M103">
        <v>0.46469775666534502</v>
      </c>
      <c r="N103">
        <f t="shared" si="9"/>
        <v>-2.3158238976426715E-2</v>
      </c>
      <c r="O103">
        <f t="shared" si="10"/>
        <v>1.0486143729338031</v>
      </c>
    </row>
    <row r="104" spans="1:15" x14ac:dyDescent="0.2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0.33247039633920028</v>
      </c>
      <c r="H104">
        <f t="shared" si="8"/>
        <v>0.68468703229311234</v>
      </c>
      <c r="M104">
        <v>0.77371470715297797</v>
      </c>
      <c r="N104">
        <f t="shared" si="9"/>
        <v>0.28585871151120623</v>
      </c>
      <c r="O104">
        <f t="shared" si="10"/>
        <v>1.3344730844450092</v>
      </c>
    </row>
    <row r="105" spans="1:15" x14ac:dyDescent="0.2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-3.9841911934596741E-2</v>
      </c>
      <c r="H105">
        <f t="shared" si="8"/>
        <v>0.6448451203585156</v>
      </c>
      <c r="M105">
        <v>0.72706280763257303</v>
      </c>
      <c r="N105">
        <f t="shared" si="9"/>
        <v>0.23920681199080129</v>
      </c>
      <c r="O105">
        <f t="shared" si="10"/>
        <v>1.5736798964358105</v>
      </c>
    </row>
    <row r="106" spans="1:15" x14ac:dyDescent="0.2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7.1525833289207252E-2</v>
      </c>
      <c r="H106">
        <f t="shared" si="8"/>
        <v>0.71637095364772285</v>
      </c>
      <c r="M106">
        <v>0.70775151203753905</v>
      </c>
      <c r="N106">
        <f t="shared" si="9"/>
        <v>0.21989551639576732</v>
      </c>
      <c r="O106">
        <f t="shared" si="10"/>
        <v>1.793575412831578</v>
      </c>
    </row>
    <row r="107" spans="1:15" x14ac:dyDescent="0.2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0.25861357311918931</v>
      </c>
      <c r="H107">
        <f t="shared" si="8"/>
        <v>0.97498452676691216</v>
      </c>
      <c r="M107">
        <v>0.80796974049398995</v>
      </c>
      <c r="N107">
        <f t="shared" si="9"/>
        <v>0.32011374485221822</v>
      </c>
      <c r="O107">
        <f t="shared" si="10"/>
        <v>2.1136891576837962</v>
      </c>
    </row>
    <row r="108" spans="1:15" x14ac:dyDescent="0.2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9.6842513312409229E-2</v>
      </c>
      <c r="H108">
        <f t="shared" si="8"/>
        <v>1.0718270400793215</v>
      </c>
      <c r="M108">
        <v>0.7262939687362</v>
      </c>
      <c r="N108">
        <f t="shared" si="9"/>
        <v>0.23843797309442827</v>
      </c>
      <c r="O108">
        <f t="shared" si="10"/>
        <v>2.3521271307782246</v>
      </c>
    </row>
    <row r="109" spans="1:15" x14ac:dyDescent="0.2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0.44251370966724424</v>
      </c>
      <c r="H109">
        <f t="shared" si="8"/>
        <v>1.5143407497465657</v>
      </c>
      <c r="M109">
        <v>0.69175467409462699</v>
      </c>
      <c r="N109">
        <f t="shared" si="9"/>
        <v>0.20389867845285525</v>
      </c>
      <c r="O109">
        <f t="shared" si="10"/>
        <v>2.5560258092310799</v>
      </c>
    </row>
    <row r="110" spans="1:15" x14ac:dyDescent="0.2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0.1992858567691983</v>
      </c>
      <c r="H110">
        <f t="shared" si="8"/>
        <v>1.7136266065157639</v>
      </c>
      <c r="M110">
        <v>0.84308122501179605</v>
      </c>
      <c r="N110">
        <f t="shared" si="9"/>
        <v>0.35522522937002432</v>
      </c>
      <c r="O110">
        <f t="shared" si="10"/>
        <v>2.9112510386011041</v>
      </c>
    </row>
    <row r="111" spans="1:15" x14ac:dyDescent="0.2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0.17540952636749729</v>
      </c>
      <c r="H111">
        <f t="shared" si="8"/>
        <v>1.8890361328832612</v>
      </c>
      <c r="M111">
        <v>0.56854914377417598</v>
      </c>
      <c r="N111">
        <f t="shared" si="9"/>
        <v>8.0693148132404247E-2</v>
      </c>
      <c r="O111">
        <f t="shared" si="10"/>
        <v>2.9919441867335084</v>
      </c>
    </row>
    <row r="112" spans="1:15" x14ac:dyDescent="0.2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4.3625670311223219E-2</v>
      </c>
      <c r="H112">
        <f t="shared" si="8"/>
        <v>1.9326618031944844</v>
      </c>
      <c r="M112">
        <v>0.59392755438445999</v>
      </c>
      <c r="N112">
        <f t="shared" si="9"/>
        <v>0.10607155874268825</v>
      </c>
      <c r="O112">
        <f t="shared" si="10"/>
        <v>3.0980157454761965</v>
      </c>
    </row>
    <row r="113" spans="2:15" x14ac:dyDescent="0.2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0.29860521265542828</v>
      </c>
      <c r="H113">
        <f t="shared" si="8"/>
        <v>2.2312670158499128</v>
      </c>
      <c r="M113">
        <v>0.55147638011032196</v>
      </c>
      <c r="N113">
        <f t="shared" si="9"/>
        <v>6.3620384468550228E-2</v>
      </c>
      <c r="O113">
        <f t="shared" si="10"/>
        <v>3.1616361299447466</v>
      </c>
    </row>
    <row r="114" spans="2:15" x14ac:dyDescent="0.2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-2.7086426671433739E-2</v>
      </c>
      <c r="H114">
        <f t="shared" si="8"/>
        <v>2.2041805891784789</v>
      </c>
      <c r="M114">
        <v>0.73154190913369999</v>
      </c>
      <c r="N114">
        <f t="shared" si="9"/>
        <v>0.24368591349192825</v>
      </c>
      <c r="O114">
        <f t="shared" si="10"/>
        <v>3.4053220434366747</v>
      </c>
    </row>
    <row r="115" spans="2:15" x14ac:dyDescent="0.2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3.8659761229152267E-2</v>
      </c>
      <c r="H115">
        <f t="shared" si="8"/>
        <v>2.2428403504076311</v>
      </c>
      <c r="M115">
        <v>0.82646523278123996</v>
      </c>
      <c r="N115">
        <f t="shared" si="9"/>
        <v>0.33860923713946822</v>
      </c>
      <c r="O115">
        <f t="shared" si="10"/>
        <v>3.7439312805761427</v>
      </c>
    </row>
    <row r="116" spans="2:15" x14ac:dyDescent="0.2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1.1899904211854273E-2</v>
      </c>
      <c r="H116">
        <f t="shared" si="8"/>
        <v>2.2547402546194855</v>
      </c>
      <c r="M116">
        <v>0.63114464221033295</v>
      </c>
      <c r="N116">
        <f t="shared" si="9"/>
        <v>0.14328864656856122</v>
      </c>
      <c r="O116">
        <f t="shared" si="10"/>
        <v>3.8872199271447041</v>
      </c>
    </row>
    <row r="117" spans="2:15" x14ac:dyDescent="0.2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0.11674434276276924</v>
      </c>
      <c r="H117">
        <f t="shared" si="8"/>
        <v>2.3714845973822545</v>
      </c>
      <c r="M117">
        <v>0.54931002191403999</v>
      </c>
      <c r="N117">
        <f t="shared" si="9"/>
        <v>6.1454026272268258E-2</v>
      </c>
      <c r="O117">
        <f t="shared" si="10"/>
        <v>3.9486739534169724</v>
      </c>
    </row>
    <row r="118" spans="2:15" x14ac:dyDescent="0.2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0.24242424857419631</v>
      </c>
      <c r="H118">
        <f t="shared" si="8"/>
        <v>2.613908845956451</v>
      </c>
      <c r="M118">
        <v>0.55024684762018505</v>
      </c>
      <c r="N118">
        <f t="shared" si="9"/>
        <v>6.239085197841332E-2</v>
      </c>
      <c r="O118">
        <f t="shared" si="10"/>
        <v>4.0110648053953852</v>
      </c>
    </row>
    <row r="119" spans="2:15" x14ac:dyDescent="0.2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0.33279474432503731</v>
      </c>
      <c r="H119">
        <f t="shared" si="8"/>
        <v>2.9467035902814884</v>
      </c>
      <c r="M119">
        <v>0.75774474068564601</v>
      </c>
      <c r="N119">
        <f t="shared" si="9"/>
        <v>0.26988874504387428</v>
      </c>
      <c r="O119">
        <f t="shared" si="10"/>
        <v>4.2809535504392597</v>
      </c>
    </row>
    <row r="120" spans="2:15" x14ac:dyDescent="0.2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2.0987009798743239E-2</v>
      </c>
      <c r="H120">
        <f t="shared" si="8"/>
        <v>2.9676906000802319</v>
      </c>
      <c r="M120">
        <v>0.60609457477504003</v>
      </c>
      <c r="N120">
        <f t="shared" si="9"/>
        <v>0.1182385791332683</v>
      </c>
      <c r="O120">
        <f t="shared" si="10"/>
        <v>4.399192129572528</v>
      </c>
    </row>
    <row r="121" spans="2:15" x14ac:dyDescent="0.2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5.5054086180162387E-3</v>
      </c>
      <c r="H121">
        <f t="shared" si="8"/>
        <v>2.9731960086982481</v>
      </c>
      <c r="M121">
        <v>0.77433288641784204</v>
      </c>
      <c r="N121">
        <f t="shared" si="9"/>
        <v>0.2864768907760703</v>
      </c>
      <c r="O121">
        <f t="shared" si="10"/>
        <v>4.6856690203485982</v>
      </c>
    </row>
    <row r="122" spans="2:15" x14ac:dyDescent="0.2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2.7616781273746227E-2</v>
      </c>
      <c r="H122">
        <f t="shared" si="8"/>
        <v>3.0008127899719943</v>
      </c>
      <c r="M122">
        <v>0.58496604654384299</v>
      </c>
      <c r="N122">
        <f t="shared" si="9"/>
        <v>9.7110050902071254E-2</v>
      </c>
      <c r="O122">
        <f t="shared" si="10"/>
        <v>4.782779071250669</v>
      </c>
    </row>
    <row r="123" spans="2:15" x14ac:dyDescent="0.2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0.20466359766633324</v>
      </c>
      <c r="H123">
        <f t="shared" si="8"/>
        <v>3.2054763876383277</v>
      </c>
      <c r="M123">
        <v>0.65195362158595604</v>
      </c>
      <c r="N123">
        <f t="shared" si="9"/>
        <v>0.16409762594418431</v>
      </c>
      <c r="O123">
        <f t="shared" si="10"/>
        <v>4.9468766971948535</v>
      </c>
    </row>
    <row r="124" spans="2:15" x14ac:dyDescent="0.2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0.15741812655192822</v>
      </c>
      <c r="H124">
        <f t="shared" si="8"/>
        <v>3.362894514190256</v>
      </c>
      <c r="M124">
        <v>0.468695970963661</v>
      </c>
      <c r="N124">
        <f t="shared" si="9"/>
        <v>-1.9160024678110732E-2</v>
      </c>
      <c r="O124">
        <f t="shared" si="10"/>
        <v>4.9277166725167429</v>
      </c>
    </row>
    <row r="125" spans="2:15" x14ac:dyDescent="0.2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-1.8746067695856738E-2</v>
      </c>
      <c r="H125">
        <f t="shared" si="8"/>
        <v>3.3441484464943994</v>
      </c>
      <c r="M125">
        <v>0.66062841183836696</v>
      </c>
      <c r="N125">
        <f t="shared" si="9"/>
        <v>0.17277241619659522</v>
      </c>
      <c r="O125">
        <f t="shared" si="10"/>
        <v>5.1004890887133385</v>
      </c>
    </row>
    <row r="126" spans="2:15" x14ac:dyDescent="0.2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6.5898600154305265E-2</v>
      </c>
      <c r="H126">
        <f t="shared" si="8"/>
        <v>3.4100470466487045</v>
      </c>
      <c r="M126">
        <v>0.66160234169139398</v>
      </c>
      <c r="N126">
        <f t="shared" si="9"/>
        <v>0.17374634604962225</v>
      </c>
      <c r="O126">
        <f t="shared" si="10"/>
        <v>5.2742354347629608</v>
      </c>
    </row>
    <row r="127" spans="2:15" x14ac:dyDescent="0.2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6.6489225901308235E-2</v>
      </c>
      <c r="H127">
        <f t="shared" si="8"/>
        <v>3.4765362725500126</v>
      </c>
      <c r="M127">
        <v>0.59146215606576802</v>
      </c>
      <c r="N127">
        <f t="shared" si="9"/>
        <v>0.10360616042399629</v>
      </c>
      <c r="O127">
        <f t="shared" si="10"/>
        <v>5.3778415951869567</v>
      </c>
    </row>
    <row r="128" spans="2:15" x14ac:dyDescent="0.2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8.239756221884631E-2</v>
      </c>
      <c r="H128">
        <f t="shared" si="8"/>
        <v>3.5589338347688591</v>
      </c>
      <c r="M128">
        <v>0.53654590420774395</v>
      </c>
      <c r="N128">
        <f t="shared" si="9"/>
        <v>4.8689908565972218E-2</v>
      </c>
      <c r="O128">
        <f t="shared" si="10"/>
        <v>5.4265315037529289</v>
      </c>
    </row>
    <row r="129" spans="2:15" x14ac:dyDescent="0.2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0.13838008177211925</v>
      </c>
      <c r="H129">
        <f t="shared" si="8"/>
        <v>3.6973139165409785</v>
      </c>
      <c r="M129">
        <v>0.53746053967285801</v>
      </c>
      <c r="N129">
        <f t="shared" si="9"/>
        <v>4.9604544031086273E-2</v>
      </c>
      <c r="O129">
        <f t="shared" si="10"/>
        <v>5.4761360477840153</v>
      </c>
    </row>
    <row r="130" spans="2:15" x14ac:dyDescent="0.2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8.870368186200428E-2</v>
      </c>
      <c r="H130">
        <f t="shared" si="8"/>
        <v>3.7860175984029829</v>
      </c>
      <c r="M130">
        <v>0.53769556944907704</v>
      </c>
      <c r="N130">
        <f t="shared" si="9"/>
        <v>4.9839573807305304E-2</v>
      </c>
      <c r="O130">
        <f t="shared" si="10"/>
        <v>5.5259756215913205</v>
      </c>
    </row>
    <row r="131" spans="2:15" x14ac:dyDescent="0.2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0.26955272954896525</v>
      </c>
      <c r="H131">
        <f t="shared" si="8"/>
        <v>4.0555703279519477</v>
      </c>
      <c r="M131">
        <v>0.54477994095256699</v>
      </c>
      <c r="N131">
        <f t="shared" si="9"/>
        <v>5.6923945310795254E-2</v>
      </c>
      <c r="O131">
        <f t="shared" si="10"/>
        <v>5.5828995669021158</v>
      </c>
    </row>
    <row r="132" spans="2:15" x14ac:dyDescent="0.2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-1.8904771246797125E-3</v>
      </c>
      <c r="H132">
        <f t="shared" si="8"/>
        <v>4.053679850827268</v>
      </c>
      <c r="M132">
        <v>0.71978350294550997</v>
      </c>
      <c r="N132">
        <f t="shared" si="9"/>
        <v>0.23192750730373823</v>
      </c>
      <c r="O132">
        <f t="shared" si="10"/>
        <v>5.8148270742058541</v>
      </c>
    </row>
    <row r="133" spans="2:15" x14ac:dyDescent="0.2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0.13545177196561231</v>
      </c>
      <c r="H133">
        <f t="shared" si="8"/>
        <v>4.1891316227928801</v>
      </c>
      <c r="M133">
        <v>0.71470796130842595</v>
      </c>
      <c r="N133">
        <f t="shared" si="9"/>
        <v>0.22685196566665422</v>
      </c>
      <c r="O133">
        <f t="shared" si="10"/>
        <v>6.0416790398725082</v>
      </c>
    </row>
    <row r="134" spans="2:15" x14ac:dyDescent="0.2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3.6074435527372217E-2</v>
      </c>
      <c r="H134">
        <f t="shared" si="8"/>
        <v>4.2252060583202526</v>
      </c>
      <c r="M134">
        <v>0.86023920636171602</v>
      </c>
      <c r="N134">
        <f t="shared" si="9"/>
        <v>0.37238321071994429</v>
      </c>
      <c r="O134">
        <f t="shared" si="10"/>
        <v>6.4140622505924529</v>
      </c>
    </row>
    <row r="135" spans="2:15" x14ac:dyDescent="0.2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0.2219780960477713</v>
      </c>
      <c r="H135">
        <f t="shared" si="8"/>
        <v>4.4471841543680242</v>
      </c>
      <c r="M135">
        <v>0.69509072731346799</v>
      </c>
      <c r="N135">
        <f t="shared" si="9"/>
        <v>0.20723473167169626</v>
      </c>
      <c r="O135">
        <f t="shared" si="10"/>
        <v>6.6212969822641492</v>
      </c>
    </row>
    <row r="136" spans="2:15" x14ac:dyDescent="0.2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0.42117587176982429</v>
      </c>
      <c r="H136">
        <f t="shared" si="8"/>
        <v>4.8683600261378484</v>
      </c>
      <c r="M136">
        <v>0.57722637866766002</v>
      </c>
      <c r="N136">
        <f t="shared" si="9"/>
        <v>8.9370383025888289E-2</v>
      </c>
      <c r="O136">
        <f t="shared" si="10"/>
        <v>6.7106673652900373</v>
      </c>
    </row>
    <row r="137" spans="2:15" x14ac:dyDescent="0.2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0.20403563497444732</v>
      </c>
      <c r="H137">
        <f t="shared" si="8"/>
        <v>5.0723956611122958</v>
      </c>
      <c r="M137">
        <v>0.46362283024804801</v>
      </c>
      <c r="N137">
        <f t="shared" si="9"/>
        <v>-2.4233165393723721E-2</v>
      </c>
      <c r="O137">
        <f t="shared" si="10"/>
        <v>6.6864341998963139</v>
      </c>
    </row>
    <row r="138" spans="2:15" x14ac:dyDescent="0.2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0.19314203229701121</v>
      </c>
      <c r="H138">
        <f t="shared" si="8"/>
        <v>5.265537693409307</v>
      </c>
      <c r="M138">
        <v>0.60260449786935399</v>
      </c>
      <c r="N138">
        <f t="shared" si="9"/>
        <v>0.11474850222758226</v>
      </c>
      <c r="O138">
        <f t="shared" si="10"/>
        <v>6.8011827021238958</v>
      </c>
    </row>
    <row r="139" spans="2:15" x14ac:dyDescent="0.2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9.9728429371456317E-2</v>
      </c>
      <c r="H139">
        <f t="shared" ref="H139" si="12">H138+G139</f>
        <v>5.3652661227807634</v>
      </c>
      <c r="M139">
        <v>0.66645831899031505</v>
      </c>
      <c r="N139">
        <f t="shared" si="9"/>
        <v>0.17860232334854331</v>
      </c>
      <c r="O139">
        <f t="shared" si="10"/>
        <v>6.979785025472439</v>
      </c>
    </row>
    <row r="141" spans="2:15" x14ac:dyDescent="0.2">
      <c r="B141" t="s">
        <v>46</v>
      </c>
      <c r="C141" t="s">
        <v>0</v>
      </c>
      <c r="D141">
        <f>AVERAGE(D100:D139)</f>
        <v>0.48785599564177173</v>
      </c>
      <c r="F141">
        <f>AVERAGE(F100:F139)</f>
        <v>0.62198764871129097</v>
      </c>
      <c r="G141">
        <f>AVERAGE(G100:G139)</f>
        <v>0.13413165306951907</v>
      </c>
      <c r="M141">
        <f>AVERAGE(M100:M139)</f>
        <v>0.66235062127858291</v>
      </c>
      <c r="N141">
        <f>AVERAGE(N100:N139)</f>
        <v>0.17449462563681098</v>
      </c>
    </row>
    <row r="142" spans="2:15" x14ac:dyDescent="0.2">
      <c r="B142">
        <f>(0.0000000000000025)*2000</f>
        <v>4.9999999999999997E-12</v>
      </c>
      <c r="G142">
        <f>G141/B142/6*(10^-20)</f>
        <v>4.4710551023173027E-11</v>
      </c>
      <c r="N142">
        <f>N141/B142/6*(10^-20)</f>
        <v>5.8164875212270325E-11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P129" sqref="P129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 x14ac:dyDescent="0.2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 x14ac:dyDescent="0.2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 x14ac:dyDescent="0.2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 x14ac:dyDescent="0.2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 x14ac:dyDescent="0.2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 x14ac:dyDescent="0.2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 x14ac:dyDescent="0.2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 x14ac:dyDescent="0.2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 x14ac:dyDescent="0.2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 x14ac:dyDescent="0.2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 x14ac:dyDescent="0.2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 x14ac:dyDescent="0.2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 x14ac:dyDescent="0.2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 x14ac:dyDescent="0.2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 x14ac:dyDescent="0.2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 x14ac:dyDescent="0.2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 x14ac:dyDescent="0.2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 x14ac:dyDescent="0.2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 x14ac:dyDescent="0.2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 x14ac:dyDescent="0.2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 x14ac:dyDescent="0.2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 x14ac:dyDescent="0.2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 x14ac:dyDescent="0.2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 x14ac:dyDescent="0.2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 x14ac:dyDescent="0.2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 x14ac:dyDescent="0.2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 x14ac:dyDescent="0.2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 x14ac:dyDescent="0.2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 x14ac:dyDescent="0.2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 x14ac:dyDescent="0.2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 x14ac:dyDescent="0.2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 x14ac:dyDescent="0.2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 x14ac:dyDescent="0.2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 x14ac:dyDescent="0.2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 x14ac:dyDescent="0.2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 x14ac:dyDescent="0.2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 x14ac:dyDescent="0.2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 x14ac:dyDescent="0.2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 x14ac:dyDescent="0.2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 x14ac:dyDescent="0.2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 x14ac:dyDescent="0.2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 x14ac:dyDescent="0.2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 x14ac:dyDescent="0.2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 x14ac:dyDescent="0.2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 x14ac:dyDescent="0.2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 x14ac:dyDescent="0.2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 x14ac:dyDescent="0.2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 x14ac:dyDescent="0.2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 x14ac:dyDescent="0.2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 x14ac:dyDescent="0.2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 x14ac:dyDescent="0.2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 x14ac:dyDescent="0.2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 x14ac:dyDescent="0.2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 x14ac:dyDescent="0.2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 x14ac:dyDescent="0.2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 x14ac:dyDescent="0.2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 x14ac:dyDescent="0.2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 x14ac:dyDescent="0.2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 x14ac:dyDescent="0.2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 x14ac:dyDescent="0.2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 x14ac:dyDescent="0.2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-3.4832142757349749E-2</v>
      </c>
      <c r="H98">
        <f>H97+G98</f>
        <v>-3.4832142757349749E-2</v>
      </c>
      <c r="L98">
        <v>0.514017163256967</v>
      </c>
      <c r="M98">
        <f>L98-$D$140</f>
        <v>2.4818681366438278E-2</v>
      </c>
      <c r="N98">
        <f>N97+M98</f>
        <v>2.4818681366438278E-2</v>
      </c>
    </row>
    <row r="99" spans="1:14" x14ac:dyDescent="0.2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-3.5651149104957147E-3</v>
      </c>
      <c r="H99">
        <f t="shared" ref="H99:H137" si="9">H98+G99</f>
        <v>-3.8397257667845464E-2</v>
      </c>
      <c r="L99">
        <v>0.52006833773519701</v>
      </c>
      <c r="M99">
        <f t="shared" ref="M99:M137" si="10">L99-$D$140</f>
        <v>3.0869855844668281E-2</v>
      </c>
      <c r="N99">
        <f t="shared" ref="N99:N137" si="11">N98+M99</f>
        <v>5.5688537211106559E-2</v>
      </c>
    </row>
    <row r="100" spans="1:14" x14ac:dyDescent="0.2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0.11715901053720523</v>
      </c>
      <c r="H100">
        <f t="shared" si="9"/>
        <v>7.8761752869359769E-2</v>
      </c>
      <c r="L100">
        <v>0.63673914096405104</v>
      </c>
      <c r="M100">
        <f t="shared" si="10"/>
        <v>0.14754065907352232</v>
      </c>
      <c r="N100">
        <f t="shared" si="11"/>
        <v>0.20322919628462888</v>
      </c>
    </row>
    <row r="101" spans="1:14" x14ac:dyDescent="0.2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0.10537534993810727</v>
      </c>
      <c r="H101">
        <f t="shared" si="9"/>
        <v>0.18413710280746703</v>
      </c>
      <c r="L101">
        <v>0.72007871397631795</v>
      </c>
      <c r="M101">
        <f t="shared" si="10"/>
        <v>0.23088023208578923</v>
      </c>
      <c r="N101">
        <f t="shared" si="11"/>
        <v>0.4341094283704181</v>
      </c>
    </row>
    <row r="102" spans="1:14" x14ac:dyDescent="0.2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0.24253958298291023</v>
      </c>
      <c r="H102">
        <f t="shared" si="9"/>
        <v>0.42667668579037726</v>
      </c>
      <c r="L102">
        <v>0.641837882716363</v>
      </c>
      <c r="M102">
        <f t="shared" si="10"/>
        <v>0.15263940082583427</v>
      </c>
      <c r="N102">
        <f t="shared" si="11"/>
        <v>0.58674882919625237</v>
      </c>
    </row>
    <row r="103" spans="1:14" x14ac:dyDescent="0.2">
      <c r="B103">
        <f t="shared" si="12"/>
        <v>3E-11</v>
      </c>
      <c r="C103">
        <v>6</v>
      </c>
      <c r="F103">
        <v>0.65401319699053295</v>
      </c>
      <c r="G103">
        <f t="shared" si="8"/>
        <v>0.16481471510000423</v>
      </c>
      <c r="H103">
        <f t="shared" si="9"/>
        <v>0.59149140089038155</v>
      </c>
      <c r="L103">
        <v>0.71329394293091597</v>
      </c>
      <c r="M103">
        <f t="shared" si="10"/>
        <v>0.22409546104038724</v>
      </c>
      <c r="N103">
        <f t="shared" si="11"/>
        <v>0.81084429023663962</v>
      </c>
    </row>
    <row r="104" spans="1:14" x14ac:dyDescent="0.2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0.24172519371788126</v>
      </c>
      <c r="H104">
        <f t="shared" si="9"/>
        <v>0.83321659460826281</v>
      </c>
      <c r="L104">
        <v>0.50031246300749599</v>
      </c>
      <c r="M104">
        <f t="shared" si="10"/>
        <v>1.1113981116967264E-2</v>
      </c>
      <c r="N104">
        <f t="shared" si="11"/>
        <v>0.82195827135360688</v>
      </c>
    </row>
    <row r="105" spans="1:14" x14ac:dyDescent="0.2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0.21674390557230327</v>
      </c>
      <c r="H105">
        <f t="shared" si="9"/>
        <v>1.0499605001805661</v>
      </c>
      <c r="L105">
        <v>0.50012449928059399</v>
      </c>
      <c r="M105">
        <f t="shared" si="10"/>
        <v>1.0926017390065268E-2</v>
      </c>
      <c r="N105">
        <f t="shared" si="11"/>
        <v>0.83288428874367215</v>
      </c>
    </row>
    <row r="106" spans="1:14" x14ac:dyDescent="0.2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8.8169518354336285E-2</v>
      </c>
      <c r="H106">
        <f t="shared" si="9"/>
        <v>1.1381300185349024</v>
      </c>
      <c r="L106">
        <v>0.76075427182500599</v>
      </c>
      <c r="M106">
        <f t="shared" si="10"/>
        <v>0.27155578993447727</v>
      </c>
      <c r="N106">
        <f t="shared" si="11"/>
        <v>1.1044400786781494</v>
      </c>
    </row>
    <row r="107" spans="1:14" x14ac:dyDescent="0.2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2.0864343509133243E-2</v>
      </c>
      <c r="H107">
        <f t="shared" si="9"/>
        <v>1.1589943620440355</v>
      </c>
      <c r="L107">
        <v>0.56785707959319398</v>
      </c>
      <c r="M107">
        <f t="shared" si="10"/>
        <v>7.8658597702665256E-2</v>
      </c>
      <c r="N107">
        <f t="shared" si="11"/>
        <v>1.1830986763808147</v>
      </c>
    </row>
    <row r="108" spans="1:14" x14ac:dyDescent="0.2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0.15491821573677833</v>
      </c>
      <c r="H108">
        <f t="shared" si="9"/>
        <v>1.3139125777808138</v>
      </c>
    </row>
    <row r="109" spans="1:14" x14ac:dyDescent="0.2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0.26441706094434625</v>
      </c>
      <c r="H109">
        <f t="shared" si="9"/>
        <v>1.57832963872516</v>
      </c>
      <c r="L109">
        <v>0.65726224309489301</v>
      </c>
      <c r="M109">
        <f t="shared" si="10"/>
        <v>0.16806376120436428</v>
      </c>
      <c r="N109">
        <f t="shared" si="11"/>
        <v>0.16806376120436428</v>
      </c>
    </row>
    <row r="110" spans="1:14" x14ac:dyDescent="0.2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0.23844484997242033</v>
      </c>
      <c r="H110">
        <f t="shared" si="9"/>
        <v>1.8167744886975803</v>
      </c>
      <c r="L110">
        <v>0.53735619993208805</v>
      </c>
      <c r="M110">
        <f t="shared" si="10"/>
        <v>4.8157718041559328E-2</v>
      </c>
      <c r="N110">
        <f t="shared" si="11"/>
        <v>0.21622147924592361</v>
      </c>
    </row>
    <row r="111" spans="1:14" x14ac:dyDescent="0.2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0.2125294030410223</v>
      </c>
      <c r="H111">
        <f t="shared" si="9"/>
        <v>2.0293038917386026</v>
      </c>
      <c r="L111">
        <v>0.54658070273575199</v>
      </c>
      <c r="M111">
        <f t="shared" si="10"/>
        <v>5.7382220845223264E-2</v>
      </c>
      <c r="N111">
        <f t="shared" si="11"/>
        <v>0.27360370009114687</v>
      </c>
    </row>
    <row r="112" spans="1:14" x14ac:dyDescent="0.2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3.471620178340129E-2</v>
      </c>
      <c r="H112">
        <f t="shared" si="9"/>
        <v>2.0640200935220037</v>
      </c>
      <c r="L112">
        <v>0.52187433436533504</v>
      </c>
      <c r="M112">
        <f t="shared" si="10"/>
        <v>3.2675852474806311E-2</v>
      </c>
      <c r="N112">
        <f t="shared" si="11"/>
        <v>0.30627955256595318</v>
      </c>
    </row>
    <row r="113" spans="2:14" x14ac:dyDescent="0.2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0.24875575644484227</v>
      </c>
      <c r="H113">
        <f t="shared" si="9"/>
        <v>2.312775849966846</v>
      </c>
      <c r="L113">
        <v>0.491600083484249</v>
      </c>
      <c r="M113">
        <f t="shared" si="10"/>
        <v>2.4016015937202706E-3</v>
      </c>
      <c r="N113">
        <f t="shared" si="11"/>
        <v>0.30868115415967345</v>
      </c>
    </row>
    <row r="114" spans="2:14" x14ac:dyDescent="0.2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0.2257451097606703</v>
      </c>
      <c r="H114">
        <f t="shared" si="9"/>
        <v>2.5385209597275162</v>
      </c>
      <c r="L114">
        <v>0.64726955126813401</v>
      </c>
      <c r="M114">
        <f t="shared" si="10"/>
        <v>0.15807106937760529</v>
      </c>
      <c r="N114">
        <f t="shared" si="11"/>
        <v>0.46675222353727874</v>
      </c>
    </row>
    <row r="115" spans="2:14" x14ac:dyDescent="0.2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-1.8614033440625732E-2</v>
      </c>
      <c r="H115">
        <f t="shared" si="9"/>
        <v>2.5199069262868905</v>
      </c>
      <c r="L115">
        <v>0.64078619284855398</v>
      </c>
      <c r="M115">
        <f t="shared" si="10"/>
        <v>0.15158771095802526</v>
      </c>
      <c r="N115">
        <f t="shared" si="11"/>
        <v>0.618339934495304</v>
      </c>
    </row>
    <row r="116" spans="2:14" x14ac:dyDescent="0.2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0.14662104897111927</v>
      </c>
      <c r="H116">
        <f t="shared" si="9"/>
        <v>2.6665279752580098</v>
      </c>
      <c r="L116">
        <v>0.63106080988084401</v>
      </c>
      <c r="M116">
        <f t="shared" si="10"/>
        <v>0.14186232799031528</v>
      </c>
      <c r="N116">
        <f t="shared" si="11"/>
        <v>0.76020226248561928</v>
      </c>
    </row>
    <row r="117" spans="2:14" x14ac:dyDescent="0.2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-6.0101008143457202E-3</v>
      </c>
      <c r="H117">
        <f t="shared" si="9"/>
        <v>2.6605178744436642</v>
      </c>
      <c r="L117">
        <v>0.63650088089682899</v>
      </c>
      <c r="M117">
        <f t="shared" si="10"/>
        <v>0.14730239900630027</v>
      </c>
      <c r="N117">
        <f t="shared" si="11"/>
        <v>0.90750466149191955</v>
      </c>
    </row>
    <row r="118" spans="2:14" x14ac:dyDescent="0.2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0.14189368410236025</v>
      </c>
      <c r="H118">
        <f t="shared" si="9"/>
        <v>2.8024115585460243</v>
      </c>
      <c r="L118">
        <v>0.58148516375034998</v>
      </c>
      <c r="M118">
        <f t="shared" si="10"/>
        <v>9.2286681859821251E-2</v>
      </c>
      <c r="N118">
        <f t="shared" si="11"/>
        <v>0.9997913433517408</v>
      </c>
    </row>
    <row r="119" spans="2:14" x14ac:dyDescent="0.2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7.6389943373261326E-2</v>
      </c>
      <c r="H119">
        <f t="shared" si="9"/>
        <v>2.8788015019192859</v>
      </c>
      <c r="L119">
        <v>0.74629326910577398</v>
      </c>
      <c r="M119">
        <f t="shared" si="10"/>
        <v>0.25709478721524526</v>
      </c>
      <c r="N119">
        <f t="shared" si="11"/>
        <v>1.2568861305669861</v>
      </c>
    </row>
    <row r="120" spans="2:14" x14ac:dyDescent="0.2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0.23726829786053127</v>
      </c>
      <c r="H120">
        <f t="shared" si="9"/>
        <v>3.116069799779817</v>
      </c>
      <c r="L120">
        <v>0.85230766213284603</v>
      </c>
      <c r="M120">
        <f t="shared" si="10"/>
        <v>0.36310918024231731</v>
      </c>
      <c r="N120">
        <f t="shared" si="11"/>
        <v>1.6199953108093035</v>
      </c>
    </row>
    <row r="121" spans="2:14" x14ac:dyDescent="0.2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0.19643968255838828</v>
      </c>
      <c r="H121">
        <f t="shared" si="9"/>
        <v>3.3125094823382053</v>
      </c>
      <c r="L121">
        <v>0.45884394565863801</v>
      </c>
      <c r="M121">
        <f t="shared" si="10"/>
        <v>-3.0354536231890716E-2</v>
      </c>
      <c r="N121">
        <f t="shared" si="11"/>
        <v>1.5896407745774128</v>
      </c>
    </row>
    <row r="122" spans="2:14" x14ac:dyDescent="0.2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0.16769179721823224</v>
      </c>
      <c r="H122">
        <f t="shared" si="9"/>
        <v>3.4802012795564377</v>
      </c>
      <c r="L122">
        <v>0.59437539120233895</v>
      </c>
      <c r="M122">
        <f t="shared" si="10"/>
        <v>0.10517690931181023</v>
      </c>
      <c r="N122">
        <f t="shared" si="11"/>
        <v>1.694817683889223</v>
      </c>
    </row>
    <row r="123" spans="2:14" x14ac:dyDescent="0.2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-1.3024115318326701E-2</v>
      </c>
      <c r="H123">
        <f t="shared" si="9"/>
        <v>3.4671771642381111</v>
      </c>
      <c r="L123">
        <v>0.600700607695839</v>
      </c>
      <c r="M123">
        <f t="shared" si="10"/>
        <v>0.11150212580531027</v>
      </c>
      <c r="N123">
        <f t="shared" si="11"/>
        <v>1.8063198096945334</v>
      </c>
    </row>
    <row r="124" spans="2:14" x14ac:dyDescent="0.2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5.6147510897120223E-2</v>
      </c>
      <c r="H124">
        <f t="shared" si="9"/>
        <v>3.5233246751352314</v>
      </c>
      <c r="L124">
        <v>0.60041703938225899</v>
      </c>
      <c r="M124">
        <f t="shared" si="10"/>
        <v>0.11121855749173026</v>
      </c>
      <c r="N124">
        <f t="shared" si="11"/>
        <v>1.9175383671862636</v>
      </c>
    </row>
    <row r="125" spans="2:14" x14ac:dyDescent="0.2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-1.0566846514739714E-2</v>
      </c>
      <c r="H125">
        <f t="shared" si="9"/>
        <v>3.5127578286204919</v>
      </c>
      <c r="L125">
        <v>0.92461429059188405</v>
      </c>
      <c r="M125">
        <f t="shared" si="10"/>
        <v>0.43541580870135532</v>
      </c>
      <c r="N125">
        <f t="shared" si="11"/>
        <v>2.3529541758876187</v>
      </c>
    </row>
    <row r="126" spans="2:14" x14ac:dyDescent="0.2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-1.9301585792896703E-2</v>
      </c>
      <c r="H126">
        <f t="shared" si="9"/>
        <v>3.493456242827595</v>
      </c>
      <c r="L126">
        <v>0.55582767487510798</v>
      </c>
      <c r="M126">
        <f t="shared" si="10"/>
        <v>6.6629192984579255E-2</v>
      </c>
      <c r="N126">
        <f t="shared" si="11"/>
        <v>2.4195833688721979</v>
      </c>
    </row>
    <row r="127" spans="2:14" x14ac:dyDescent="0.2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8.1901900476071265E-2</v>
      </c>
      <c r="H127">
        <f t="shared" si="9"/>
        <v>3.5753581433036663</v>
      </c>
      <c r="L127">
        <v>0.51223179655720497</v>
      </c>
      <c r="M127">
        <f t="shared" si="10"/>
        <v>2.3033314666676241E-2</v>
      </c>
      <c r="N127">
        <f t="shared" si="11"/>
        <v>2.4426166835388741</v>
      </c>
    </row>
    <row r="128" spans="2:14" x14ac:dyDescent="0.2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0.24247665407350227</v>
      </c>
      <c r="H128">
        <f t="shared" si="9"/>
        <v>3.8178347973771687</v>
      </c>
      <c r="L128">
        <v>0.68902675037153605</v>
      </c>
      <c r="M128">
        <f t="shared" si="10"/>
        <v>0.19982826848100732</v>
      </c>
      <c r="N128">
        <f t="shared" si="11"/>
        <v>2.6424449520198814</v>
      </c>
    </row>
    <row r="129" spans="2:14" x14ac:dyDescent="0.2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7.7030697717059282E-2</v>
      </c>
      <c r="H129">
        <f t="shared" si="9"/>
        <v>3.8948654950942281</v>
      </c>
      <c r="L129">
        <v>0.87810030927367499</v>
      </c>
      <c r="M129">
        <f t="shared" si="10"/>
        <v>0.38890182738314627</v>
      </c>
      <c r="N129">
        <f t="shared" si="11"/>
        <v>3.0313467794030275</v>
      </c>
    </row>
    <row r="130" spans="2:14" x14ac:dyDescent="0.2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2.9320975768029278E-2</v>
      </c>
      <c r="H130">
        <f t="shared" si="9"/>
        <v>3.9241864708622574</v>
      </c>
      <c r="L130">
        <v>0.56615328793475805</v>
      </c>
      <c r="M130">
        <f t="shared" si="10"/>
        <v>7.6954806044229329E-2</v>
      </c>
      <c r="N130">
        <f t="shared" si="11"/>
        <v>3.1083015854472569</v>
      </c>
    </row>
    <row r="131" spans="2:14" x14ac:dyDescent="0.2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-9.5285346792360726E-2</v>
      </c>
      <c r="H131">
        <f t="shared" si="9"/>
        <v>3.8289011240698967</v>
      </c>
      <c r="L131">
        <v>0.57913541286216996</v>
      </c>
      <c r="M131">
        <f t="shared" si="10"/>
        <v>8.9936930971641238E-2</v>
      </c>
      <c r="N131">
        <f t="shared" si="11"/>
        <v>3.1982385164188982</v>
      </c>
    </row>
    <row r="132" spans="2:14" x14ac:dyDescent="0.2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0.24001977334379332</v>
      </c>
      <c r="H132">
        <f t="shared" si="9"/>
        <v>4.0689208974136903</v>
      </c>
      <c r="L132">
        <v>0.90970812056124795</v>
      </c>
      <c r="M132">
        <f t="shared" si="10"/>
        <v>0.42050963867071922</v>
      </c>
      <c r="N132">
        <f t="shared" si="11"/>
        <v>3.6187481550896177</v>
      </c>
    </row>
    <row r="133" spans="2:14" x14ac:dyDescent="0.2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0.27518737721391728</v>
      </c>
      <c r="H133">
        <f t="shared" si="9"/>
        <v>4.3441082746276081</v>
      </c>
      <c r="L133">
        <v>0.641612712219359</v>
      </c>
      <c r="M133">
        <f t="shared" si="10"/>
        <v>0.15241423032883028</v>
      </c>
      <c r="N133">
        <f t="shared" si="11"/>
        <v>3.7711623854184477</v>
      </c>
    </row>
    <row r="134" spans="2:14" x14ac:dyDescent="0.2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2.1856336640453278E-2</v>
      </c>
      <c r="H134">
        <f t="shared" si="9"/>
        <v>4.365964611268061</v>
      </c>
      <c r="L134">
        <v>0.66078898776049499</v>
      </c>
      <c r="M134">
        <f t="shared" si="10"/>
        <v>0.17159050586996627</v>
      </c>
      <c r="N134">
        <f t="shared" si="11"/>
        <v>3.9427528912884142</v>
      </c>
    </row>
    <row r="135" spans="2:14" x14ac:dyDescent="0.2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0.32209712901552723</v>
      </c>
      <c r="H135">
        <f t="shared" si="9"/>
        <v>4.6880617402835885</v>
      </c>
      <c r="L135">
        <v>0.51713511495457798</v>
      </c>
      <c r="M135">
        <f t="shared" si="10"/>
        <v>2.7936633064049254E-2</v>
      </c>
      <c r="N135">
        <f t="shared" si="11"/>
        <v>3.9706895243524634</v>
      </c>
    </row>
    <row r="136" spans="2:14" x14ac:dyDescent="0.2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8.208259433386933E-2</v>
      </c>
      <c r="H136">
        <f t="shared" si="9"/>
        <v>4.7701443346174575</v>
      </c>
      <c r="L136">
        <v>0.94295314912675998</v>
      </c>
      <c r="M136">
        <f t="shared" si="10"/>
        <v>0.45375466723623126</v>
      </c>
      <c r="N136">
        <f>N135+M136</f>
        <v>4.4244441915886945</v>
      </c>
    </row>
    <row r="137" spans="2:14" x14ac:dyDescent="0.2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0.11143936891836026</v>
      </c>
      <c r="H137">
        <f t="shared" si="9"/>
        <v>4.8815837035358181</v>
      </c>
      <c r="L137">
        <v>0.67754799491434603</v>
      </c>
      <c r="M137">
        <f t="shared" si="10"/>
        <v>0.18834951302381731</v>
      </c>
      <c r="N137">
        <f t="shared" si="11"/>
        <v>4.6127937046125123</v>
      </c>
    </row>
    <row r="140" spans="2:14" x14ac:dyDescent="0.2">
      <c r="B140" t="s">
        <v>46</v>
      </c>
      <c r="C140" t="s">
        <v>0</v>
      </c>
      <c r="D140">
        <f>AVERAGE(D98:D137)</f>
        <v>0.48919848189052872</v>
      </c>
      <c r="F140">
        <f>AVERAGE(F98:F137)</f>
        <v>0.61123807447892431</v>
      </c>
      <c r="G140">
        <f>AVERAGE(G98:G137)</f>
        <v>0.12203959258839545</v>
      </c>
      <c r="L140">
        <f>AVERAGE(L98:L137)</f>
        <v>0.63781110704420363</v>
      </c>
      <c r="M140">
        <f>AVERAGE(M98:M137)</f>
        <v>0.14861262515367502</v>
      </c>
    </row>
    <row r="141" spans="2:14" x14ac:dyDescent="0.2">
      <c r="B141">
        <f>(0.0000000000000025)*2000</f>
        <v>4.9999999999999997E-12</v>
      </c>
      <c r="G141">
        <f>G140/B141/6*(10^-20)</f>
        <v>4.067986419613182E-11</v>
      </c>
      <c r="M141">
        <f>M140/B141/6*(10^-20)</f>
        <v>4.9537541717891668E-11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 x14ac:dyDescent="0.2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 x14ac:dyDescent="0.2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 x14ac:dyDescent="0.2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 x14ac:dyDescent="0.2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 x14ac:dyDescent="0.2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 x14ac:dyDescent="0.2">
      <c r="I11">
        <f>SUM(H10:I10)</f>
        <v>0.31813799754128208</v>
      </c>
      <c r="J11">
        <f>SUM(H10,J10)</f>
        <v>0.20297661184517291</v>
      </c>
    </row>
    <row r="12" spans="2:11" x14ac:dyDescent="0.2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 x14ac:dyDescent="0.2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 x14ac:dyDescent="0.2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 x14ac:dyDescent="0.2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 x14ac:dyDescent="0.2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 x14ac:dyDescent="0.2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 x14ac:dyDescent="0.2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 x14ac:dyDescent="0.2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 x14ac:dyDescent="0.2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 x14ac:dyDescent="0.2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 x14ac:dyDescent="0.2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 x14ac:dyDescent="0.2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 x14ac:dyDescent="0.2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 x14ac:dyDescent="0.2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 x14ac:dyDescent="0.2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 x14ac:dyDescent="0.2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 x14ac:dyDescent="0.2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 x14ac:dyDescent="0.2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 x14ac:dyDescent="0.2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 x14ac:dyDescent="0.2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 x14ac:dyDescent="0.2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 x14ac:dyDescent="0.2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 x14ac:dyDescent="0.2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 x14ac:dyDescent="0.2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 x14ac:dyDescent="0.2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 x14ac:dyDescent="0.2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 x14ac:dyDescent="0.2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 x14ac:dyDescent="0.2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 x14ac:dyDescent="0.2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 x14ac:dyDescent="0.2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 x14ac:dyDescent="0.2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 x14ac:dyDescent="0.2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 x14ac:dyDescent="0.2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 x14ac:dyDescent="0.2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 x14ac:dyDescent="0.2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 x14ac:dyDescent="0.2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 x14ac:dyDescent="0.2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 x14ac:dyDescent="0.2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 x14ac:dyDescent="0.2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 x14ac:dyDescent="0.2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 x14ac:dyDescent="0.2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 x14ac:dyDescent="0.2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 x14ac:dyDescent="0.2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 x14ac:dyDescent="0.2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 x14ac:dyDescent="0.2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 x14ac:dyDescent="0.2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 x14ac:dyDescent="0.2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 x14ac:dyDescent="0.2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 x14ac:dyDescent="0.2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 x14ac:dyDescent="0.2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 x14ac:dyDescent="0.2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 x14ac:dyDescent="0.2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 x14ac:dyDescent="0.2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 x14ac:dyDescent="0.2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 x14ac:dyDescent="0.2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 x14ac:dyDescent="0.2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 x14ac:dyDescent="0.2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 x14ac:dyDescent="0.2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 x14ac:dyDescent="0.2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 x14ac:dyDescent="0.2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 x14ac:dyDescent="0.2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 x14ac:dyDescent="0.2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 x14ac:dyDescent="0.2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 x14ac:dyDescent="0.2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 x14ac:dyDescent="0.2">
      <c r="F90" t="s">
        <v>31</v>
      </c>
      <c r="G90" t="s">
        <v>30</v>
      </c>
      <c r="M90" t="s">
        <v>30</v>
      </c>
    </row>
    <row r="91" spans="2:20" x14ac:dyDescent="0.2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 x14ac:dyDescent="0.2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 x14ac:dyDescent="0.2">
      <c r="F93" t="s">
        <v>33</v>
      </c>
    </row>
    <row r="94" spans="2:20" x14ac:dyDescent="0.2">
      <c r="G94">
        <f>G92/6</f>
        <v>2.7199999999999997E-11</v>
      </c>
      <c r="L94" t="s">
        <v>33</v>
      </c>
      <c r="M94">
        <f>M92/6</f>
        <v>8.5916666666666654E-11</v>
      </c>
    </row>
    <row r="98" spans="1:15" x14ac:dyDescent="0.2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 x14ac:dyDescent="0.2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 x14ac:dyDescent="0.2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 x14ac:dyDescent="0.2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 x14ac:dyDescent="0.2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 x14ac:dyDescent="0.2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 x14ac:dyDescent="0.2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 x14ac:dyDescent="0.2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 x14ac:dyDescent="0.2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 x14ac:dyDescent="0.2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 x14ac:dyDescent="0.2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 x14ac:dyDescent="0.2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 x14ac:dyDescent="0.2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 x14ac:dyDescent="0.2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 x14ac:dyDescent="0.2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 x14ac:dyDescent="0.2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 x14ac:dyDescent="0.2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 x14ac:dyDescent="0.2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 x14ac:dyDescent="0.2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 x14ac:dyDescent="0.2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 x14ac:dyDescent="0.2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 x14ac:dyDescent="0.2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 x14ac:dyDescent="0.2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 x14ac:dyDescent="0.2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 x14ac:dyDescent="0.2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 x14ac:dyDescent="0.2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 x14ac:dyDescent="0.2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 x14ac:dyDescent="0.2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 x14ac:dyDescent="0.2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 x14ac:dyDescent="0.2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 x14ac:dyDescent="0.2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 x14ac:dyDescent="0.2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 x14ac:dyDescent="0.2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 x14ac:dyDescent="0.2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 x14ac:dyDescent="0.2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 x14ac:dyDescent="0.2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 x14ac:dyDescent="0.2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 x14ac:dyDescent="0.2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 x14ac:dyDescent="0.2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 x14ac:dyDescent="0.2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 x14ac:dyDescent="0.2">
      <c r="B141" t="s">
        <v>46</v>
      </c>
      <c r="C141" t="s">
        <v>0</v>
      </c>
      <c r="D141">
        <f>AVERAGE(D100:D139)</f>
        <v>0.54158616553836014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 x14ac:dyDescent="0.2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 x14ac:dyDescent="0.2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 x14ac:dyDescent="0.2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 x14ac:dyDescent="0.2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 x14ac:dyDescent="0.2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 x14ac:dyDescent="0.2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 x14ac:dyDescent="0.2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 x14ac:dyDescent="0.2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 x14ac:dyDescent="0.2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 x14ac:dyDescent="0.2">
      <c r="G22" s="1"/>
      <c r="H22" s="2"/>
      <c r="Q22">
        <v>-1385.0024949000001</v>
      </c>
      <c r="R22">
        <v>-0.3196</v>
      </c>
    </row>
    <row r="23" spans="2:18" x14ac:dyDescent="0.2">
      <c r="G23" s="1"/>
      <c r="H23" s="2"/>
      <c r="Q23">
        <v>-1384.8508486000001</v>
      </c>
      <c r="R23">
        <v>-0.71011000000000102</v>
      </c>
    </row>
    <row r="24" spans="2:18" x14ac:dyDescent="0.2">
      <c r="G24" s="1"/>
      <c r="H24" s="2"/>
      <c r="Q24">
        <v>-1383.9675204</v>
      </c>
      <c r="R24">
        <v>1.2318100000000001</v>
      </c>
    </row>
    <row r="25" spans="2:18" x14ac:dyDescent="0.2">
      <c r="G25" s="1"/>
      <c r="H25" s="2"/>
      <c r="Q25">
        <v>-1384.5125487</v>
      </c>
      <c r="R25">
        <v>-0.26206000000000002</v>
      </c>
    </row>
    <row r="26" spans="2:18" x14ac:dyDescent="0.2">
      <c r="G26" s="1"/>
      <c r="H26" s="2"/>
      <c r="Q26">
        <v>-1384.6894204</v>
      </c>
      <c r="R26">
        <v>-0.53908999999999996</v>
      </c>
    </row>
    <row r="27" spans="2:18" x14ac:dyDescent="0.2">
      <c r="G27" s="1"/>
      <c r="H27" s="2"/>
      <c r="Q27">
        <v>-1384.6160864000001</v>
      </c>
      <c r="R27">
        <v>-8.2240000000000396E-2</v>
      </c>
    </row>
    <row r="28" spans="2:18" x14ac:dyDescent="0.2">
      <c r="G28" s="1"/>
      <c r="H28" s="2"/>
      <c r="Q28">
        <v>-1384.3078912999999</v>
      </c>
      <c r="R28">
        <v>0.72518000000000005</v>
      </c>
    </row>
    <row r="30" spans="2:18" x14ac:dyDescent="0.2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 x14ac:dyDescent="0.2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 x14ac:dyDescent="0.2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 x14ac:dyDescent="0.2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 x14ac:dyDescent="0.2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 x14ac:dyDescent="0.2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 x14ac:dyDescent="0.2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 x14ac:dyDescent="0.2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 x14ac:dyDescent="0.2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 x14ac:dyDescent="0.2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 x14ac:dyDescent="0.2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 x14ac:dyDescent="0.2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 x14ac:dyDescent="0.2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 x14ac:dyDescent="0.2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 x14ac:dyDescent="0.2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 x14ac:dyDescent="0.2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 x14ac:dyDescent="0.2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 x14ac:dyDescent="0.2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 x14ac:dyDescent="0.2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 x14ac:dyDescent="0.2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 x14ac:dyDescent="0.2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 x14ac:dyDescent="0.2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 x14ac:dyDescent="0.2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 x14ac:dyDescent="0.2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 x14ac:dyDescent="0.2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 x14ac:dyDescent="0.2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 x14ac:dyDescent="0.2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 x14ac:dyDescent="0.2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 x14ac:dyDescent="0.2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 x14ac:dyDescent="0.2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 x14ac:dyDescent="0.2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 x14ac:dyDescent="0.2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 x14ac:dyDescent="0.2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 x14ac:dyDescent="0.2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 x14ac:dyDescent="0.2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 x14ac:dyDescent="0.2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 x14ac:dyDescent="0.2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 x14ac:dyDescent="0.2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 x14ac:dyDescent="0.2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 x14ac:dyDescent="0.2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 x14ac:dyDescent="0.2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 x14ac:dyDescent="0.2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 x14ac:dyDescent="0.2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 x14ac:dyDescent="0.2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 x14ac:dyDescent="0.2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 x14ac:dyDescent="0.2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 x14ac:dyDescent="0.2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 x14ac:dyDescent="0.2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 x14ac:dyDescent="0.2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 x14ac:dyDescent="0.2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 x14ac:dyDescent="0.2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 x14ac:dyDescent="0.2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 x14ac:dyDescent="0.2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 x14ac:dyDescent="0.2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0.20621866415246104</v>
      </c>
      <c r="H98">
        <f>H97+G98</f>
        <v>0.20621866415246104</v>
      </c>
      <c r="L98">
        <v>0.72692333951773003</v>
      </c>
      <c r="M98">
        <f>L98-$D$140</f>
        <v>0.18956290086274308</v>
      </c>
      <c r="N98">
        <f>N97+M98</f>
        <v>0.18956290086274308</v>
      </c>
    </row>
    <row r="99" spans="1:14" x14ac:dyDescent="0.2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6" si="11">F99-$D$140</f>
        <v>0.20374872887182405</v>
      </c>
      <c r="H99">
        <f t="shared" ref="H99:H137" si="12">H98+G99</f>
        <v>0.40996739302428509</v>
      </c>
      <c r="L99">
        <v>0.81668174181411501</v>
      </c>
      <c r="M99">
        <f t="shared" ref="M99:M137" si="13">L99-$D$140</f>
        <v>0.27932130315912806</v>
      </c>
      <c r="N99">
        <f t="shared" ref="N99:N137" si="14">N98+M99</f>
        <v>0.46888420402187114</v>
      </c>
    </row>
    <row r="100" spans="1:14" x14ac:dyDescent="0.2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0.1647315900463111</v>
      </c>
      <c r="H100">
        <f t="shared" si="12"/>
        <v>0.57469898307059619</v>
      </c>
      <c r="L100">
        <v>0.60426541227526898</v>
      </c>
      <c r="M100">
        <f t="shared" si="13"/>
        <v>6.6904973620282027E-2</v>
      </c>
      <c r="N100">
        <f t="shared" si="14"/>
        <v>0.53578917764215317</v>
      </c>
    </row>
    <row r="101" spans="1:14" x14ac:dyDescent="0.2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-0.10558058120590896</v>
      </c>
      <c r="H101">
        <f t="shared" si="12"/>
        <v>0.46911840186468723</v>
      </c>
      <c r="L101">
        <v>0.768357697699939</v>
      </c>
      <c r="M101">
        <f t="shared" si="13"/>
        <v>0.23099725904495205</v>
      </c>
      <c r="N101">
        <f t="shared" si="14"/>
        <v>0.76678643668710522</v>
      </c>
    </row>
    <row r="102" spans="1:14" x14ac:dyDescent="0.2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0.33120790418081103</v>
      </c>
      <c r="H102">
        <f t="shared" si="12"/>
        <v>0.80032630604549826</v>
      </c>
      <c r="L102">
        <v>0.65707246783057105</v>
      </c>
      <c r="M102">
        <f t="shared" si="13"/>
        <v>0.1197120291755841</v>
      </c>
      <c r="N102">
        <f t="shared" si="14"/>
        <v>0.88649846586268932</v>
      </c>
    </row>
    <row r="103" spans="1:14" x14ac:dyDescent="0.2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0.11272014906788708</v>
      </c>
      <c r="H103">
        <f t="shared" si="12"/>
        <v>0.91304645511338534</v>
      </c>
      <c r="L103">
        <v>0.62066828144852004</v>
      </c>
      <c r="M103">
        <f t="shared" si="13"/>
        <v>8.3307842793533093E-2</v>
      </c>
      <c r="N103">
        <f t="shared" si="14"/>
        <v>0.96980630865622242</v>
      </c>
    </row>
    <row r="104" spans="1:14" x14ac:dyDescent="0.2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0.12479698122855509</v>
      </c>
      <c r="H104">
        <f t="shared" si="12"/>
        <v>1.0378434363419404</v>
      </c>
      <c r="L104">
        <v>0.51503001903099599</v>
      </c>
      <c r="M104">
        <f t="shared" si="13"/>
        <v>-2.233041962399096E-2</v>
      </c>
      <c r="N104">
        <f t="shared" si="14"/>
        <v>0.94747588903223146</v>
      </c>
    </row>
    <row r="105" spans="1:14" x14ac:dyDescent="0.2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0.22238210616546206</v>
      </c>
      <c r="H105">
        <f t="shared" si="12"/>
        <v>1.2602255425074025</v>
      </c>
      <c r="L105">
        <v>0.56902014505724297</v>
      </c>
      <c r="M105">
        <f t="shared" si="13"/>
        <v>3.1659706402256016E-2</v>
      </c>
      <c r="N105">
        <f t="shared" si="14"/>
        <v>0.97913559543448747</v>
      </c>
    </row>
    <row r="106" spans="1:14" x14ac:dyDescent="0.2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1.2132745104236009E-2</v>
      </c>
      <c r="H106">
        <f t="shared" si="12"/>
        <v>1.2723582876116386</v>
      </c>
      <c r="L106">
        <v>0.63121510136585202</v>
      </c>
      <c r="M106">
        <f t="shared" si="13"/>
        <v>9.3854662710865067E-2</v>
      </c>
      <c r="N106">
        <f t="shared" si="14"/>
        <v>1.0729902581453525</v>
      </c>
    </row>
    <row r="107" spans="1:14" x14ac:dyDescent="0.2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0.11191380671778006</v>
      </c>
      <c r="H107">
        <f t="shared" si="12"/>
        <v>1.3842720943294187</v>
      </c>
      <c r="L107">
        <v>0.73519738350406005</v>
      </c>
      <c r="M107">
        <f t="shared" si="13"/>
        <v>0.1978369448490731</v>
      </c>
      <c r="N107">
        <f t="shared" si="14"/>
        <v>1.2708272029944256</v>
      </c>
    </row>
    <row r="108" spans="1:14" x14ac:dyDescent="0.2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-5.8374941676261949E-2</v>
      </c>
      <c r="H108">
        <f t="shared" si="12"/>
        <v>1.3258971526531567</v>
      </c>
      <c r="L108">
        <v>0.60227804158072096</v>
      </c>
      <c r="M108">
        <f t="shared" si="13"/>
        <v>6.4917602925734008E-2</v>
      </c>
      <c r="N108">
        <f t="shared" si="14"/>
        <v>1.3357448059201595</v>
      </c>
    </row>
    <row r="109" spans="1:14" x14ac:dyDescent="0.2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6.558883371108204E-2</v>
      </c>
      <c r="H109">
        <f t="shared" si="12"/>
        <v>1.3914859863642386</v>
      </c>
      <c r="L109">
        <v>0.73107275657782</v>
      </c>
      <c r="M109">
        <f t="shared" si="13"/>
        <v>0.19371231792283305</v>
      </c>
      <c r="N109">
        <f t="shared" si="14"/>
        <v>1.5294571238429926</v>
      </c>
    </row>
    <row r="110" spans="1:14" x14ac:dyDescent="0.2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0.27527748938306706</v>
      </c>
      <c r="H110">
        <f t="shared" si="12"/>
        <v>1.6667634757473055</v>
      </c>
      <c r="L110">
        <v>0.66165289468581001</v>
      </c>
      <c r="M110">
        <f t="shared" si="13"/>
        <v>0.12429245603082306</v>
      </c>
      <c r="N110">
        <f t="shared" si="14"/>
        <v>1.6537495798738155</v>
      </c>
    </row>
    <row r="111" spans="1:14" x14ac:dyDescent="0.2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0.31786234071327601</v>
      </c>
      <c r="H111">
        <f t="shared" si="12"/>
        <v>1.9846258164605817</v>
      </c>
      <c r="L111">
        <v>0.83742790266301403</v>
      </c>
      <c r="M111">
        <f t="shared" si="13"/>
        <v>0.30006746400802708</v>
      </c>
      <c r="N111">
        <f t="shared" si="14"/>
        <v>1.9538170438818425</v>
      </c>
    </row>
    <row r="112" spans="1:14" x14ac:dyDescent="0.2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0.22692771387308408</v>
      </c>
      <c r="H112">
        <f t="shared" si="12"/>
        <v>2.2115535303336658</v>
      </c>
      <c r="L112">
        <v>0.74633990258791105</v>
      </c>
      <c r="M112">
        <f t="shared" si="13"/>
        <v>0.2089794639329241</v>
      </c>
      <c r="N112">
        <f t="shared" si="14"/>
        <v>2.1627965078147664</v>
      </c>
    </row>
    <row r="113" spans="2:14" x14ac:dyDescent="0.2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-7.4703909966089943E-2</v>
      </c>
      <c r="H113">
        <f t="shared" si="12"/>
        <v>2.1368496203675758</v>
      </c>
      <c r="L113">
        <v>0.79790736177727595</v>
      </c>
      <c r="M113">
        <f t="shared" si="13"/>
        <v>0.260546923122289</v>
      </c>
      <c r="N113">
        <f t="shared" si="14"/>
        <v>2.4233434309370554</v>
      </c>
    </row>
    <row r="114" spans="2:14" x14ac:dyDescent="0.2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0.25230658685624607</v>
      </c>
      <c r="H114">
        <f t="shared" si="12"/>
        <v>2.3891562072238219</v>
      </c>
      <c r="L114">
        <v>0.73257834022443702</v>
      </c>
      <c r="M114">
        <f t="shared" si="13"/>
        <v>0.19521790156945007</v>
      </c>
      <c r="N114">
        <f t="shared" si="14"/>
        <v>2.6185613325065056</v>
      </c>
    </row>
    <row r="115" spans="2:14" x14ac:dyDescent="0.2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-3.8604274287850959E-2</v>
      </c>
      <c r="H115">
        <f t="shared" si="12"/>
        <v>2.350551932935971</v>
      </c>
      <c r="L115">
        <v>0.72705890437614096</v>
      </c>
      <c r="M115">
        <f t="shared" si="13"/>
        <v>0.18969846572115401</v>
      </c>
      <c r="N115">
        <f t="shared" si="14"/>
        <v>2.8082597982276596</v>
      </c>
    </row>
    <row r="116" spans="2:14" x14ac:dyDescent="0.2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5.1018119151857055E-2</v>
      </c>
      <c r="H116">
        <f t="shared" si="12"/>
        <v>2.4015700520878278</v>
      </c>
      <c r="L116">
        <v>0.60228646154572196</v>
      </c>
      <c r="M116">
        <f t="shared" si="13"/>
        <v>6.4926022890735013E-2</v>
      </c>
      <c r="N116">
        <f t="shared" si="14"/>
        <v>2.8731858211183945</v>
      </c>
    </row>
    <row r="117" spans="2:14" x14ac:dyDescent="0.2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0.1555074003711161</v>
      </c>
      <c r="H117">
        <f t="shared" si="12"/>
        <v>2.5570774524589437</v>
      </c>
      <c r="L117">
        <v>0.75126830497168395</v>
      </c>
      <c r="M117">
        <f t="shared" si="13"/>
        <v>0.213907866316697</v>
      </c>
      <c r="N117">
        <f t="shared" si="14"/>
        <v>3.0870936874350914</v>
      </c>
    </row>
    <row r="118" spans="2:14" x14ac:dyDescent="0.2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0.36077830514841303</v>
      </c>
      <c r="H118">
        <f t="shared" si="12"/>
        <v>2.9178557576073567</v>
      </c>
      <c r="L118">
        <v>0.66499011020090604</v>
      </c>
      <c r="M118">
        <f t="shared" si="13"/>
        <v>0.12762967154591909</v>
      </c>
      <c r="N118">
        <f t="shared" si="14"/>
        <v>3.2147233589810105</v>
      </c>
    </row>
    <row r="119" spans="2:14" x14ac:dyDescent="0.2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0.34076819911739609</v>
      </c>
      <c r="H119">
        <f t="shared" si="12"/>
        <v>3.2586239567247528</v>
      </c>
      <c r="L119">
        <v>0.61474216993092301</v>
      </c>
      <c r="M119">
        <f t="shared" si="13"/>
        <v>7.7381731275936061E-2</v>
      </c>
      <c r="N119">
        <f t="shared" si="14"/>
        <v>3.2921050902569466</v>
      </c>
    </row>
    <row r="120" spans="2:14" x14ac:dyDescent="0.2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-6.3430484569029222E-3</v>
      </c>
      <c r="H120">
        <f t="shared" si="12"/>
        <v>3.2522809082678501</v>
      </c>
      <c r="L120">
        <v>0.81971050857412897</v>
      </c>
      <c r="M120">
        <f t="shared" si="13"/>
        <v>0.28235006991914202</v>
      </c>
      <c r="N120">
        <f t="shared" si="14"/>
        <v>3.5744551601760888</v>
      </c>
    </row>
    <row r="121" spans="2:14" x14ac:dyDescent="0.2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-0.11862831001158797</v>
      </c>
      <c r="H121">
        <f t="shared" si="12"/>
        <v>3.133652598256262</v>
      </c>
      <c r="L121">
        <v>0.85512839070672297</v>
      </c>
      <c r="M121">
        <f t="shared" si="13"/>
        <v>0.31776795205173602</v>
      </c>
      <c r="N121">
        <f t="shared" si="14"/>
        <v>3.8922231122278248</v>
      </c>
    </row>
    <row r="122" spans="2:14" x14ac:dyDescent="0.2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1.2388975898846022E-2</v>
      </c>
      <c r="H122">
        <f t="shared" si="12"/>
        <v>3.1460415741551078</v>
      </c>
      <c r="L122">
        <v>0.64028774402553401</v>
      </c>
      <c r="M122">
        <f t="shared" si="13"/>
        <v>0.10292730537054706</v>
      </c>
      <c r="N122">
        <f t="shared" si="14"/>
        <v>3.9951504175983716</v>
      </c>
    </row>
    <row r="123" spans="2:14" x14ac:dyDescent="0.2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0.15472938089710209</v>
      </c>
      <c r="H123">
        <f t="shared" si="12"/>
        <v>3.3007709550522097</v>
      </c>
      <c r="L123">
        <v>0.75829866534733403</v>
      </c>
      <c r="M123">
        <f t="shared" si="13"/>
        <v>0.22093822669234708</v>
      </c>
      <c r="N123">
        <f t="shared" si="14"/>
        <v>4.2160886442907186</v>
      </c>
    </row>
    <row r="124" spans="2:14" x14ac:dyDescent="0.2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7.3622839725110412E-3</v>
      </c>
      <c r="H124">
        <f t="shared" si="12"/>
        <v>3.3081332390247207</v>
      </c>
      <c r="L124">
        <v>0.76172416635246898</v>
      </c>
      <c r="M124">
        <f t="shared" si="13"/>
        <v>0.22436372769748203</v>
      </c>
      <c r="N124">
        <f t="shared" si="14"/>
        <v>4.4404523719882008</v>
      </c>
    </row>
    <row r="125" spans="2:14" x14ac:dyDescent="0.2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0.3773224779109321</v>
      </c>
      <c r="H125">
        <f t="shared" si="12"/>
        <v>3.6854557169356528</v>
      </c>
      <c r="L125">
        <v>0.49522371210071398</v>
      </c>
      <c r="M125">
        <f t="shared" si="13"/>
        <v>-4.2136726554272974E-2</v>
      </c>
      <c r="N125">
        <f t="shared" si="14"/>
        <v>4.3983156454339278</v>
      </c>
    </row>
    <row r="126" spans="2:14" x14ac:dyDescent="0.2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0.18594630596752204</v>
      </c>
      <c r="H126">
        <f t="shared" si="12"/>
        <v>3.8714020229031747</v>
      </c>
      <c r="L126">
        <v>0.69448952671097397</v>
      </c>
      <c r="M126">
        <f t="shared" si="13"/>
        <v>0.15712908805598702</v>
      </c>
      <c r="N126">
        <f t="shared" si="14"/>
        <v>4.5554447334899146</v>
      </c>
    </row>
    <row r="127" spans="2:14" x14ac:dyDescent="0.2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0.11281848112718507</v>
      </c>
      <c r="H127">
        <f t="shared" si="12"/>
        <v>3.9842205040303598</v>
      </c>
      <c r="L127">
        <v>0.49336313410615701</v>
      </c>
      <c r="M127">
        <f t="shared" si="13"/>
        <v>-4.3997304548829941E-2</v>
      </c>
      <c r="N127">
        <f t="shared" si="14"/>
        <v>4.5114474289410849</v>
      </c>
    </row>
    <row r="128" spans="2:14" x14ac:dyDescent="0.2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-5.7671938990260962E-2</v>
      </c>
      <c r="H128">
        <f t="shared" si="12"/>
        <v>3.9265485650400986</v>
      </c>
      <c r="L128">
        <v>0.77664659815471404</v>
      </c>
      <c r="M128">
        <f t="shared" si="13"/>
        <v>0.23928615949972709</v>
      </c>
      <c r="N128">
        <f t="shared" si="14"/>
        <v>4.7507335884408119</v>
      </c>
    </row>
    <row r="129" spans="2:14" x14ac:dyDescent="0.2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0.11023382630536405</v>
      </c>
      <c r="H129">
        <f t="shared" si="12"/>
        <v>4.0367823913454624</v>
      </c>
      <c r="L129">
        <v>0.73151008801091899</v>
      </c>
      <c r="M129">
        <f t="shared" si="13"/>
        <v>0.19414964935593204</v>
      </c>
      <c r="N129">
        <f t="shared" si="14"/>
        <v>4.944883237796744</v>
      </c>
    </row>
    <row r="130" spans="2:14" x14ac:dyDescent="0.2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0.21037358834999009</v>
      </c>
      <c r="H130">
        <f t="shared" si="12"/>
        <v>4.2471559796954521</v>
      </c>
      <c r="L130">
        <v>0.84610103985298102</v>
      </c>
      <c r="M130">
        <f t="shared" si="13"/>
        <v>0.30874060119799407</v>
      </c>
      <c r="N130">
        <f t="shared" si="14"/>
        <v>5.2536238389947378</v>
      </c>
    </row>
    <row r="131" spans="2:14" x14ac:dyDescent="0.2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5.5320158526769081E-2</v>
      </c>
      <c r="H131">
        <f t="shared" si="12"/>
        <v>4.3024761382222216</v>
      </c>
      <c r="L131">
        <v>0.79755756583618498</v>
      </c>
      <c r="M131">
        <f t="shared" si="13"/>
        <v>0.26019712718119803</v>
      </c>
      <c r="N131">
        <f t="shared" si="14"/>
        <v>5.5138209661759356</v>
      </c>
    </row>
    <row r="132" spans="2:14" x14ac:dyDescent="0.2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-3.6401377039284921E-2</v>
      </c>
      <c r="H132">
        <f t="shared" si="12"/>
        <v>4.2660747611829368</v>
      </c>
      <c r="L132">
        <v>0.72950668293832399</v>
      </c>
      <c r="M132">
        <f t="shared" si="13"/>
        <v>0.19214624428333704</v>
      </c>
      <c r="N132">
        <f t="shared" si="14"/>
        <v>5.7059672104592725</v>
      </c>
    </row>
    <row r="133" spans="2:14" x14ac:dyDescent="0.2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-5.1126601182529929E-2</v>
      </c>
      <c r="H133">
        <f t="shared" si="12"/>
        <v>4.2149481600004073</v>
      </c>
      <c r="L133">
        <v>0.70210555181353596</v>
      </c>
      <c r="M133">
        <f t="shared" si="13"/>
        <v>0.16474511315854901</v>
      </c>
      <c r="N133">
        <f t="shared" si="14"/>
        <v>5.8707123236178216</v>
      </c>
    </row>
    <row r="134" spans="2:14" x14ac:dyDescent="0.2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-4.1563408608479957E-2</v>
      </c>
      <c r="H134">
        <f t="shared" si="12"/>
        <v>4.1733847513919269</v>
      </c>
      <c r="L134">
        <v>0.82157360036125104</v>
      </c>
      <c r="M134">
        <f t="shared" si="13"/>
        <v>0.28421316170626409</v>
      </c>
      <c r="N134">
        <f t="shared" si="14"/>
        <v>6.1549254853240853</v>
      </c>
    </row>
    <row r="135" spans="2:14" x14ac:dyDescent="0.2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-3.7691769352445947E-2</v>
      </c>
      <c r="H135">
        <f t="shared" si="12"/>
        <v>4.1356929820394805</v>
      </c>
      <c r="L135">
        <v>0.78297583995880204</v>
      </c>
      <c r="M135">
        <f t="shared" si="13"/>
        <v>0.2456154013038151</v>
      </c>
      <c r="N135">
        <f t="shared" si="14"/>
        <v>6.4005408866279003</v>
      </c>
    </row>
    <row r="136" spans="2:14" x14ac:dyDescent="0.2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0.21593352194654503</v>
      </c>
      <c r="H136">
        <f t="shared" si="12"/>
        <v>4.3516265039860258</v>
      </c>
      <c r="L136">
        <v>0.864491721940288</v>
      </c>
      <c r="M136">
        <f t="shared" si="13"/>
        <v>0.32713128328530106</v>
      </c>
      <c r="N136">
        <f>N135+M136</f>
        <v>6.7276721699132018</v>
      </c>
    </row>
    <row r="137" spans="2:14" x14ac:dyDescent="0.2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0.14702299040294908</v>
      </c>
      <c r="H137">
        <f t="shared" si="12"/>
        <v>4.4986494943889745</v>
      </c>
      <c r="L137">
        <v>0.678814689958946</v>
      </c>
      <c r="M137">
        <f t="shared" si="13"/>
        <v>0.14145425130395906</v>
      </c>
      <c r="N137">
        <f t="shared" si="14"/>
        <v>6.8691264212171612</v>
      </c>
    </row>
    <row r="140" spans="2:14" x14ac:dyDescent="0.2">
      <c r="B140" t="s">
        <v>46</v>
      </c>
      <c r="C140" t="s">
        <v>0</v>
      </c>
      <c r="D140">
        <f>AVERAGE(D98:D137)</f>
        <v>0.53736043865498695</v>
      </c>
      <c r="F140">
        <f>AVERAGE(F98:F137)</f>
        <v>0.64982667601471111</v>
      </c>
      <c r="G140">
        <f>AVERAGE(G98:G137)</f>
        <v>0.11246623735972436</v>
      </c>
      <c r="L140">
        <f>AVERAGE(L98:L137)</f>
        <v>0.709088599185416</v>
      </c>
      <c r="M140">
        <f>AVERAGE(M98:M137)</f>
        <v>0.17172816053042902</v>
      </c>
    </row>
    <row r="141" spans="2:14" x14ac:dyDescent="0.2">
      <c r="B141">
        <f>(0.0000000000000025)*2000</f>
        <v>4.9999999999999997E-12</v>
      </c>
      <c r="G141">
        <f>G140/B141/6*(10^-20)</f>
        <v>3.7488745786574785E-11</v>
      </c>
      <c r="M141">
        <f>M140/B141/6*(10^-20)</f>
        <v>5.7242720176809682E-11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M142" activeCellId="1" sqref="G142 M142"/>
    </sheetView>
  </sheetViews>
  <sheetFormatPr baseColWidth="10" defaultRowHeight="16" x14ac:dyDescent="0.2"/>
  <cols>
    <col min="7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 x14ac:dyDescent="0.2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 x14ac:dyDescent="0.2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 x14ac:dyDescent="0.2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 x14ac:dyDescent="0.2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 x14ac:dyDescent="0.2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 x14ac:dyDescent="0.2">
      <c r="I11">
        <f>SUM(H10:I10)</f>
        <v>0.37028386440471872</v>
      </c>
      <c r="J11">
        <f>SUM(H10,J10)</f>
        <v>0.2962839906121526</v>
      </c>
    </row>
    <row r="12" spans="2:11" x14ac:dyDescent="0.2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 x14ac:dyDescent="0.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 x14ac:dyDescent="0.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 x14ac:dyDescent="0.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 x14ac:dyDescent="0.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 x14ac:dyDescent="0.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 x14ac:dyDescent="0.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 x14ac:dyDescent="0.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 x14ac:dyDescent="0.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 x14ac:dyDescent="0.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 x14ac:dyDescent="0.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 x14ac:dyDescent="0.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 x14ac:dyDescent="0.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 x14ac:dyDescent="0.2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 x14ac:dyDescent="0.2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 x14ac:dyDescent="0.2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 x14ac:dyDescent="0.2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 x14ac:dyDescent="0.2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 x14ac:dyDescent="0.2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 x14ac:dyDescent="0.2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 x14ac:dyDescent="0.2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 x14ac:dyDescent="0.2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 x14ac:dyDescent="0.2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 x14ac:dyDescent="0.2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 x14ac:dyDescent="0.2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 x14ac:dyDescent="0.2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 x14ac:dyDescent="0.2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 x14ac:dyDescent="0.2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 x14ac:dyDescent="0.2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 x14ac:dyDescent="0.2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 x14ac:dyDescent="0.2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 x14ac:dyDescent="0.2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 x14ac:dyDescent="0.2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 x14ac:dyDescent="0.2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 x14ac:dyDescent="0.2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 x14ac:dyDescent="0.2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 x14ac:dyDescent="0.2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 x14ac:dyDescent="0.2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 x14ac:dyDescent="0.2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 x14ac:dyDescent="0.2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 x14ac:dyDescent="0.2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 x14ac:dyDescent="0.2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 x14ac:dyDescent="0.2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 x14ac:dyDescent="0.2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 x14ac:dyDescent="0.2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 x14ac:dyDescent="0.2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 x14ac:dyDescent="0.2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 x14ac:dyDescent="0.2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 x14ac:dyDescent="0.2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 x14ac:dyDescent="0.2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 x14ac:dyDescent="0.2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 x14ac:dyDescent="0.2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 x14ac:dyDescent="0.2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 x14ac:dyDescent="0.2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 x14ac:dyDescent="0.2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 x14ac:dyDescent="0.2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 x14ac:dyDescent="0.2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 x14ac:dyDescent="0.2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 x14ac:dyDescent="0.2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 x14ac:dyDescent="0.2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 x14ac:dyDescent="0.2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 x14ac:dyDescent="0.2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 x14ac:dyDescent="0.2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 x14ac:dyDescent="0.2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 x14ac:dyDescent="0.2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 x14ac:dyDescent="0.2">
      <c r="G93">
        <f>G92*(10^-20)</f>
        <v>1.6319999999999999E-10</v>
      </c>
      <c r="L93" t="s">
        <v>32</v>
      </c>
      <c r="M93">
        <f>M92*(10^-20)</f>
        <v>0</v>
      </c>
    </row>
    <row r="94" spans="2:20" x14ac:dyDescent="0.2">
      <c r="F94" t="s">
        <v>33</v>
      </c>
    </row>
    <row r="95" spans="2:20" x14ac:dyDescent="0.2">
      <c r="G95">
        <f>G93/6</f>
        <v>2.7199999999999997E-11</v>
      </c>
      <c r="L95" t="s">
        <v>33</v>
      </c>
      <c r="M95">
        <f>M93/6</f>
        <v>0</v>
      </c>
    </row>
    <row r="98" spans="1:14" x14ac:dyDescent="0.2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 x14ac:dyDescent="0.2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 x14ac:dyDescent="0.2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 x14ac:dyDescent="0.2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 x14ac:dyDescent="0.2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 x14ac:dyDescent="0.2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 x14ac:dyDescent="0.2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 x14ac:dyDescent="0.2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 x14ac:dyDescent="0.2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 x14ac:dyDescent="0.2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 x14ac:dyDescent="0.2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 x14ac:dyDescent="0.2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 x14ac:dyDescent="0.2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 x14ac:dyDescent="0.2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 x14ac:dyDescent="0.2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 x14ac:dyDescent="0.2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 x14ac:dyDescent="0.2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 x14ac:dyDescent="0.2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 x14ac:dyDescent="0.2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 x14ac:dyDescent="0.2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 x14ac:dyDescent="0.2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 x14ac:dyDescent="0.2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 x14ac:dyDescent="0.2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 x14ac:dyDescent="0.2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 x14ac:dyDescent="0.2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 x14ac:dyDescent="0.2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 x14ac:dyDescent="0.2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 x14ac:dyDescent="0.2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 x14ac:dyDescent="0.2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 x14ac:dyDescent="0.2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 x14ac:dyDescent="0.2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 x14ac:dyDescent="0.2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 x14ac:dyDescent="0.2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 x14ac:dyDescent="0.2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 x14ac:dyDescent="0.2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 x14ac:dyDescent="0.2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 x14ac:dyDescent="0.2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 x14ac:dyDescent="0.2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 x14ac:dyDescent="0.2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 x14ac:dyDescent="0.2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 x14ac:dyDescent="0.2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 x14ac:dyDescent="0.2">
      <c r="B141" t="s">
        <v>46</v>
      </c>
      <c r="C141" t="s">
        <v>0</v>
      </c>
      <c r="D141">
        <f>AVERAGE(D100:D139)</f>
        <v>0.56740275288254804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 x14ac:dyDescent="0.2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2019-09-23T11:49:24Z</dcterms:created>
  <dcterms:modified xsi:type="dcterms:W3CDTF">2020-06-22T16:47:21Z</dcterms:modified>
</cp:coreProperties>
</file>