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E61744D8-C109-684C-9412-36985C30C14E}" xr6:coauthVersionLast="36" xr6:coauthVersionMax="36" xr10:uidLastSave="{00000000-0000-0000-0000-000000000000}"/>
  <bookViews>
    <workbookView xWindow="2580" yWindow="3180" windowWidth="32520" windowHeight="20540" activeTab="1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7" l="1"/>
  <c r="N44" i="7"/>
  <c r="M44" i="7"/>
  <c r="M45" i="7"/>
  <c r="R92" i="2" l="1"/>
  <c r="O20" i="7"/>
  <c r="O21" i="7"/>
  <c r="O22" i="7"/>
  <c r="O23" i="7"/>
  <c r="O24" i="7"/>
  <c r="O25" i="7"/>
  <c r="O26" i="7"/>
  <c r="O27" i="7"/>
  <c r="O28" i="7"/>
  <c r="O29" i="7"/>
  <c r="O19" i="7"/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AE74" i="7" l="1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A76" i="7"/>
  <c r="AA75" i="7"/>
  <c r="AA74" i="7"/>
  <c r="AA73" i="7"/>
  <c r="M141" i="3"/>
  <c r="AH77" i="7" l="1"/>
  <c r="AI76" i="7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<sst xmlns="http://schemas.openxmlformats.org/spreadsheetml/2006/main" count="897" uniqueCount="102">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</sst>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958442694663E-2"/>
                  <c:y val="0.1761501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plus>
            <c:min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28</xdr:row>
      <xdr:rowOff>88900</xdr:rowOff>
    </xdr:from>
    <xdr:to>
      <xdr:col>20</xdr:col>
      <xdr:colOff>660400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workbookViewId="0">
      <selection activeCell="Q142" activeCellId="1" sqref="J142 Q142"/>
    </sheetView>
  </sheetViews>
  <sheetFormatPr baseColWidth="10" defaultRowHeight="16" x14ac:dyDescent="0.2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7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 x14ac:dyDescent="0.2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 x14ac:dyDescent="0.2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 x14ac:dyDescent="0.2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 x14ac:dyDescent="0.2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 x14ac:dyDescent="0.2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 x14ac:dyDescent="0.2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 x14ac:dyDescent="0.2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 x14ac:dyDescent="0.2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 x14ac:dyDescent="0.2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 x14ac:dyDescent="0.2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 x14ac:dyDescent="0.2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 x14ac:dyDescent="0.2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 x14ac:dyDescent="0.2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 x14ac:dyDescent="0.2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 x14ac:dyDescent="0.2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 x14ac:dyDescent="0.2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 x14ac:dyDescent="0.2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 x14ac:dyDescent="0.2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 x14ac:dyDescent="0.2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 x14ac:dyDescent="0.2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 x14ac:dyDescent="0.2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 x14ac:dyDescent="0.2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 x14ac:dyDescent="0.2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 x14ac:dyDescent="0.2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 x14ac:dyDescent="0.2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 x14ac:dyDescent="0.2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 x14ac:dyDescent="0.2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 x14ac:dyDescent="0.2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 x14ac:dyDescent="0.2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 x14ac:dyDescent="0.2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 x14ac:dyDescent="0.2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 x14ac:dyDescent="0.2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 x14ac:dyDescent="0.2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 x14ac:dyDescent="0.2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 x14ac:dyDescent="0.2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 x14ac:dyDescent="0.2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 x14ac:dyDescent="0.2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 x14ac:dyDescent="0.2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 x14ac:dyDescent="0.2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 x14ac:dyDescent="0.2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 x14ac:dyDescent="0.2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 x14ac:dyDescent="0.2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 x14ac:dyDescent="0.2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 x14ac:dyDescent="0.2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94</v>
      </c>
      <c r="X124" t="s">
        <v>95</v>
      </c>
      <c r="AB124" t="s">
        <v>96</v>
      </c>
    </row>
    <row r="125" spans="2:30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 x14ac:dyDescent="0.2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 x14ac:dyDescent="0.2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 x14ac:dyDescent="0.2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 x14ac:dyDescent="0.2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 x14ac:dyDescent="0.2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 x14ac:dyDescent="0.2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 x14ac:dyDescent="0.2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 x14ac:dyDescent="0.2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 x14ac:dyDescent="0.2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 x14ac:dyDescent="0.2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97</v>
      </c>
    </row>
    <row r="138" spans="2:30" x14ac:dyDescent="0.2">
      <c r="Q138" t="s">
        <v>85</v>
      </c>
      <c r="S138">
        <v>0.63662330311314352</v>
      </c>
      <c r="T138">
        <v>0.87871150970049938</v>
      </c>
      <c r="U138">
        <v>0.95666579893731629</v>
      </c>
      <c r="AB138" t="s">
        <v>98</v>
      </c>
    </row>
    <row r="139" spans="2:30" x14ac:dyDescent="0.2">
      <c r="Q139" t="s">
        <v>86</v>
      </c>
      <c r="S139">
        <v>0.61432412017023774</v>
      </c>
      <c r="T139">
        <v>0.70926767389395495</v>
      </c>
      <c r="U139">
        <v>0.78084171775266353</v>
      </c>
    </row>
    <row r="140" spans="2:30" x14ac:dyDescent="0.2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87</v>
      </c>
      <c r="AB140" t="s">
        <v>99</v>
      </c>
    </row>
    <row r="141" spans="2:30" x14ac:dyDescent="0.2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100</v>
      </c>
    </row>
    <row r="143" spans="2:30" x14ac:dyDescent="0.2">
      <c r="B143" t="s">
        <v>83</v>
      </c>
      <c r="P143" t="s">
        <v>93</v>
      </c>
    </row>
    <row r="144" spans="2:30" x14ac:dyDescent="0.2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 x14ac:dyDescent="0.2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 x14ac:dyDescent="0.2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 x14ac:dyDescent="0.2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 x14ac:dyDescent="0.2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 x14ac:dyDescent="0.2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 x14ac:dyDescent="0.2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 x14ac:dyDescent="0.2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 x14ac:dyDescent="0.2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 x14ac:dyDescent="0.2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 x14ac:dyDescent="0.2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 x14ac:dyDescent="0.2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 x14ac:dyDescent="0.2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 x14ac:dyDescent="0.2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 x14ac:dyDescent="0.2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 x14ac:dyDescent="0.2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 x14ac:dyDescent="0.2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 x14ac:dyDescent="0.2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 x14ac:dyDescent="0.2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 x14ac:dyDescent="0.2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 x14ac:dyDescent="0.2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 x14ac:dyDescent="0.2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 x14ac:dyDescent="0.2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 x14ac:dyDescent="0.2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 x14ac:dyDescent="0.2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 x14ac:dyDescent="0.2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 x14ac:dyDescent="0.2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 x14ac:dyDescent="0.2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 x14ac:dyDescent="0.2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 x14ac:dyDescent="0.2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 x14ac:dyDescent="0.2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 x14ac:dyDescent="0.2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 x14ac:dyDescent="0.2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 x14ac:dyDescent="0.2">
      <c r="C178" t="s">
        <v>88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 x14ac:dyDescent="0.2">
      <c r="B180" t="s">
        <v>84</v>
      </c>
      <c r="R180" t="s">
        <v>89</v>
      </c>
    </row>
    <row r="181" spans="1:28" x14ac:dyDescent="0.2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90</v>
      </c>
      <c r="Q181">
        <v>0</v>
      </c>
      <c r="V181" t="s">
        <v>76</v>
      </c>
    </row>
    <row r="182" spans="1:28" x14ac:dyDescent="0.2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 x14ac:dyDescent="0.2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 x14ac:dyDescent="0.2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 x14ac:dyDescent="0.2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 x14ac:dyDescent="0.2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 x14ac:dyDescent="0.2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 x14ac:dyDescent="0.2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 x14ac:dyDescent="0.2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 x14ac:dyDescent="0.2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 x14ac:dyDescent="0.2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 x14ac:dyDescent="0.2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 x14ac:dyDescent="0.2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 x14ac:dyDescent="0.2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 x14ac:dyDescent="0.2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 x14ac:dyDescent="0.2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 x14ac:dyDescent="0.2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 x14ac:dyDescent="0.2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 x14ac:dyDescent="0.2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 x14ac:dyDescent="0.2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 x14ac:dyDescent="0.2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 x14ac:dyDescent="0.2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 x14ac:dyDescent="0.2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 x14ac:dyDescent="0.2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 x14ac:dyDescent="0.2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 x14ac:dyDescent="0.2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 x14ac:dyDescent="0.2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 x14ac:dyDescent="0.2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 x14ac:dyDescent="0.2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 x14ac:dyDescent="0.2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 x14ac:dyDescent="0.2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 x14ac:dyDescent="0.2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 x14ac:dyDescent="0.2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 x14ac:dyDescent="0.2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 x14ac:dyDescent="0.2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 x14ac:dyDescent="0.2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 x14ac:dyDescent="0.2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 x14ac:dyDescent="0.2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 x14ac:dyDescent="0.2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 x14ac:dyDescent="0.2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 x14ac:dyDescent="0.2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 x14ac:dyDescent="0.2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 x14ac:dyDescent="0.2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 x14ac:dyDescent="0.2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 x14ac:dyDescent="0.2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 x14ac:dyDescent="0.2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 x14ac:dyDescent="0.2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 x14ac:dyDescent="0.2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 x14ac:dyDescent="0.2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 x14ac:dyDescent="0.2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 x14ac:dyDescent="0.2">
      <c r="R232">
        <f>R230-S177</f>
        <v>0.28987771039345411</v>
      </c>
      <c r="T232" t="s">
        <v>91</v>
      </c>
      <c r="U232" s="4">
        <v>37370000000</v>
      </c>
    </row>
    <row r="233" spans="16:21" x14ac:dyDescent="0.2">
      <c r="R233">
        <f>R232/6/P230*(10^-20)</f>
        <v>3.9439144271218246E-11</v>
      </c>
      <c r="T233" t="s">
        <v>92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abSelected="1" topLeftCell="A14" workbookViewId="0">
      <selection activeCell="N46" sqref="N46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  <c r="O19">
        <f>128.21-0.0209*M19</f>
        <v>109.4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  <c r="O20">
        <f t="shared" ref="O20:O29" si="7">128.21-0.0209*M20</f>
        <v>108.35500000000002</v>
      </c>
    </row>
    <row r="21" spans="2:16" x14ac:dyDescent="0.2">
      <c r="M21">
        <v>1000</v>
      </c>
      <c r="N21" s="5">
        <v>109.39304516725701</v>
      </c>
      <c r="O21">
        <f t="shared" si="7"/>
        <v>107.31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  <c r="O22">
        <f t="shared" si="7"/>
        <v>106.26500000000001</v>
      </c>
    </row>
    <row r="23" spans="2:16" x14ac:dyDescent="0.2">
      <c r="C23">
        <f t="shared" ref="C23:C30" si="8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  <c r="O23">
        <f t="shared" si="7"/>
        <v>105.22000000000001</v>
      </c>
    </row>
    <row r="24" spans="2:16" x14ac:dyDescent="0.2">
      <c r="C24">
        <f t="shared" si="8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9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  <c r="O24">
        <f t="shared" si="7"/>
        <v>104.17500000000001</v>
      </c>
    </row>
    <row r="25" spans="2:16" x14ac:dyDescent="0.2">
      <c r="C25" s="3">
        <f t="shared" si="8"/>
        <v>2720.5471360000006</v>
      </c>
      <c r="D25" s="3">
        <v>3.49</v>
      </c>
      <c r="E25" s="3">
        <v>-1389.50339411</v>
      </c>
      <c r="F25" s="3">
        <v>0.11452</v>
      </c>
      <c r="G25">
        <f t="shared" si="9"/>
        <v>0</v>
      </c>
      <c r="M25">
        <v>1200</v>
      </c>
      <c r="N25" s="5">
        <v>103.63978239999994</v>
      </c>
      <c r="O25">
        <f t="shared" si="7"/>
        <v>103.13000000000001</v>
      </c>
    </row>
    <row r="26" spans="2:16" x14ac:dyDescent="0.2">
      <c r="C26">
        <f t="shared" si="8"/>
        <v>2725.2269752319999</v>
      </c>
      <c r="D26">
        <v>3.492</v>
      </c>
      <c r="E26">
        <v>-1389.5275998100001</v>
      </c>
      <c r="F26">
        <v>-1.7976160000000001</v>
      </c>
      <c r="G26">
        <f t="shared" si="9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  <c r="O26">
        <f t="shared" si="7"/>
        <v>102.08500000000001</v>
      </c>
    </row>
    <row r="27" spans="2:16" x14ac:dyDescent="0.2">
      <c r="C27">
        <f t="shared" si="8"/>
        <v>2744</v>
      </c>
      <c r="D27">
        <v>3.5</v>
      </c>
      <c r="E27">
        <v>-1389.0040758333334</v>
      </c>
      <c r="F27">
        <v>-8.6523133333333409</v>
      </c>
      <c r="G27">
        <f t="shared" si="9"/>
        <v>-9.2301545106150371</v>
      </c>
      <c r="M27">
        <v>1300</v>
      </c>
      <c r="N27" s="5">
        <v>98.507297489584161</v>
      </c>
      <c r="O27">
        <f t="shared" si="7"/>
        <v>101.04</v>
      </c>
    </row>
    <row r="28" spans="2:16" x14ac:dyDescent="0.2">
      <c r="C28">
        <f t="shared" si="8"/>
        <v>2767.5872639999993</v>
      </c>
      <c r="D28">
        <v>3.51</v>
      </c>
      <c r="E28">
        <v>-1388.4483430999999</v>
      </c>
      <c r="F28">
        <v>-17.773023333333331</v>
      </c>
      <c r="G28">
        <f t="shared" si="9"/>
        <v>-18.121173820768835</v>
      </c>
      <c r="I28" t="s">
        <v>39</v>
      </c>
      <c r="J28" t="s">
        <v>40</v>
      </c>
      <c r="M28">
        <v>1350</v>
      </c>
      <c r="N28" s="5">
        <v>101.45596401969001</v>
      </c>
      <c r="O28">
        <f t="shared" si="7"/>
        <v>99.995000000000005</v>
      </c>
    </row>
    <row r="29" spans="2:16" x14ac:dyDescent="0.2">
      <c r="C29">
        <f t="shared" si="8"/>
        <v>2791.3093119999999</v>
      </c>
      <c r="D29">
        <v>3.52</v>
      </c>
      <c r="E29">
        <v>-1388.0742009666667</v>
      </c>
      <c r="F29">
        <v>-25.177779999999998</v>
      </c>
      <c r="G29">
        <f t="shared" si="9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  <c r="O29">
        <f t="shared" si="7"/>
        <v>98.950000000000017</v>
      </c>
    </row>
    <row r="30" spans="2:16" x14ac:dyDescent="0.2">
      <c r="C30">
        <f t="shared" si="8"/>
        <v>2815.1665279999997</v>
      </c>
      <c r="D30">
        <v>3.53</v>
      </c>
      <c r="E30">
        <v>-1386.6693079666668</v>
      </c>
      <c r="F30">
        <v>-33.462683333333302</v>
      </c>
      <c r="G30">
        <f t="shared" si="9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6" x14ac:dyDescent="0.2">
      <c r="C33">
        <f t="shared" ref="C33:C40" si="10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</row>
    <row r="34" spans="2:16" x14ac:dyDescent="0.2">
      <c r="C34">
        <f t="shared" si="10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1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</row>
    <row r="35" spans="2:16" x14ac:dyDescent="0.2">
      <c r="C35" s="2">
        <f t="shared" si="10"/>
        <v>2720.5471360000006</v>
      </c>
      <c r="D35" s="2">
        <v>3.49</v>
      </c>
      <c r="E35" s="2">
        <v>-1388.5001387</v>
      </c>
      <c r="F35" s="2">
        <v>2.45764</v>
      </c>
      <c r="G35">
        <f t="shared" si="11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</row>
    <row r="36" spans="2:16" x14ac:dyDescent="0.2">
      <c r="C36" s="3">
        <f t="shared" si="10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1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</row>
    <row r="37" spans="2:16" x14ac:dyDescent="0.2">
      <c r="C37">
        <f t="shared" si="10"/>
        <v>2744</v>
      </c>
      <c r="D37">
        <v>3.5</v>
      </c>
      <c r="E37">
        <v>-1388.1520418999999</v>
      </c>
      <c r="F37">
        <v>-6.9120600000000003</v>
      </c>
      <c r="G37">
        <f t="shared" si="11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</row>
    <row r="38" spans="2:16" x14ac:dyDescent="0.2">
      <c r="C38">
        <f t="shared" si="10"/>
        <v>2767.5872639999993</v>
      </c>
      <c r="D38">
        <v>3.51</v>
      </c>
      <c r="E38">
        <v>-1387.5678624500001</v>
      </c>
      <c r="F38">
        <v>-15.718409999999999</v>
      </c>
      <c r="G38">
        <f t="shared" si="11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</row>
    <row r="39" spans="2:16" x14ac:dyDescent="0.2">
      <c r="C39">
        <f t="shared" si="10"/>
        <v>2791.3093119999999</v>
      </c>
      <c r="D39">
        <v>3.52</v>
      </c>
      <c r="E39">
        <v>-1386.8067015000001</v>
      </c>
      <c r="F39">
        <v>-23.965685000000001</v>
      </c>
      <c r="G39">
        <f t="shared" si="11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</row>
    <row r="40" spans="2:16" x14ac:dyDescent="0.2">
      <c r="C40">
        <f t="shared" si="10"/>
        <v>2815.1665279999997</v>
      </c>
      <c r="D40">
        <v>3.53</v>
      </c>
      <c r="E40">
        <v>-1385.5527112999998</v>
      </c>
      <c r="F40">
        <v>-31.472615000000001</v>
      </c>
      <c r="G40">
        <f t="shared" si="11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</row>
    <row r="41" spans="2:16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</row>
    <row r="42" spans="2:16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</row>
    <row r="43" spans="2:16" x14ac:dyDescent="0.2">
      <c r="C43">
        <f t="shared" ref="C43:C50" si="12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</row>
    <row r="44" spans="2:16" x14ac:dyDescent="0.2">
      <c r="C44">
        <f t="shared" si="12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3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6" x14ac:dyDescent="0.2">
      <c r="C45" s="2">
        <f t="shared" si="12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3"/>
        <v>4.5537675651776501</v>
      </c>
      <c r="L45" t="s">
        <v>101</v>
      </c>
      <c r="M45" s="8">
        <f>AVERAGE(M33:M43)</f>
        <v>0.27669205453519846</v>
      </c>
      <c r="N45" s="8">
        <f>AVERAGE(N33:N43)</f>
        <v>1.3085411784618579</v>
      </c>
    </row>
    <row r="46" spans="2:16" x14ac:dyDescent="0.2">
      <c r="C46" s="3">
        <f t="shared" si="12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3"/>
        <v>0</v>
      </c>
      <c r="I46" t="s">
        <v>38</v>
      </c>
      <c r="J46">
        <v>105.11998104737805</v>
      </c>
    </row>
    <row r="47" spans="2:16" x14ac:dyDescent="0.2">
      <c r="C47">
        <f t="shared" si="12"/>
        <v>2744</v>
      </c>
      <c r="D47">
        <v>3.5</v>
      </c>
      <c r="E47">
        <v>-1387.2906501333334</v>
      </c>
      <c r="F47">
        <v>-5.5719166666666569</v>
      </c>
      <c r="G47">
        <f t="shared" si="13"/>
        <v>-4.4698592305116795</v>
      </c>
    </row>
    <row r="48" spans="2:16" x14ac:dyDescent="0.2">
      <c r="C48">
        <f t="shared" si="12"/>
        <v>2767.5872639999993</v>
      </c>
      <c r="D48">
        <v>3.51</v>
      </c>
      <c r="E48">
        <v>-1386.1986849333334</v>
      </c>
      <c r="F48">
        <v>-13.357643333333334</v>
      </c>
      <c r="G48">
        <f t="shared" si="13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2"/>
        <v>2791.3093119999999</v>
      </c>
      <c r="D49">
        <v>3.52</v>
      </c>
      <c r="E49">
        <v>-1385.5855056</v>
      </c>
      <c r="F49">
        <v>-21.823496666666667</v>
      </c>
      <c r="G49">
        <f t="shared" si="13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2"/>
        <v>2815.1665279999997</v>
      </c>
      <c r="D50">
        <v>3.53</v>
      </c>
      <c r="E50">
        <v>-1384.3750680333333</v>
      </c>
      <c r="F50">
        <v>-28.837599999999998</v>
      </c>
      <c r="G50">
        <f t="shared" si="13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 x14ac:dyDescent="0.2">
      <c r="L51">
        <f t="shared" ref="L51:L60" si="14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5">EXP(-M$44*L51)</f>
        <v>4.5096228329409425E-2</v>
      </c>
      <c r="Q51">
        <f t="shared" ref="Q51:Q60" si="16">EXP(-N$44*L51)</f>
        <v>9.9316684922400231E-7</v>
      </c>
      <c r="R51">
        <f t="shared" ref="R51:R60" si="17">N51*P51</f>
        <v>4.845501136434169E-13</v>
      </c>
      <c r="S51">
        <f t="shared" ref="S51:S60" si="18">O51*Q51</f>
        <v>3.5268298396375586E-17</v>
      </c>
      <c r="T51">
        <f t="shared" ref="T51:T60" si="19">SUM(R51:S51)</f>
        <v>4.8458538194181331E-13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4"/>
        <v>11.604562914137839</v>
      </c>
      <c r="M52">
        <v>1000</v>
      </c>
      <c r="N52">
        <v>3.135E-11</v>
      </c>
      <c r="O52">
        <v>2.4849999999999997E-11</v>
      </c>
      <c r="P52">
        <f t="shared" si="15"/>
        <v>5.2654223153386352E-2</v>
      </c>
      <c r="Q52">
        <f t="shared" si="16"/>
        <v>1.9823078652206984E-6</v>
      </c>
      <c r="R52">
        <f t="shared" si="17"/>
        <v>1.6507098958586622E-12</v>
      </c>
      <c r="S52">
        <f t="shared" si="18"/>
        <v>4.9260350450734349E-17</v>
      </c>
      <c r="T52">
        <f t="shared" si="19"/>
        <v>1.650759156209113E-12</v>
      </c>
    </row>
    <row r="53" spans="2:20" x14ac:dyDescent="0.2">
      <c r="C53">
        <f t="shared" ref="C53:C60" si="20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4"/>
        <v>11.051964680131276</v>
      </c>
      <c r="M53">
        <v>1050</v>
      </c>
      <c r="N53">
        <v>1.0443688835973109E-11</v>
      </c>
      <c r="O53">
        <v>1.5946511552252944E-11</v>
      </c>
      <c r="P53">
        <f t="shared" si="15"/>
        <v>6.0578336396428692E-2</v>
      </c>
      <c r="Q53">
        <f t="shared" si="16"/>
        <v>3.7045408224417174E-6</v>
      </c>
      <c r="R53">
        <f t="shared" ref="R53" si="21">N53*P53</f>
        <v>6.3266129552520582E-13</v>
      </c>
      <c r="S53">
        <f t="shared" ref="S53" si="22">O53*Q53</f>
        <v>5.9074503020859471E-17</v>
      </c>
      <c r="T53">
        <f t="shared" ref="T53" si="23">SUM(R53:S53)</f>
        <v>6.3272037002822666E-13</v>
      </c>
    </row>
    <row r="54" spans="2:20" x14ac:dyDescent="0.2">
      <c r="C54">
        <f t="shared" si="20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4"/>
        <v>10.549602649216217</v>
      </c>
      <c r="M54">
        <v>1100</v>
      </c>
      <c r="N54">
        <v>6.1883333333333329E-11</v>
      </c>
      <c r="O54">
        <v>5.3666666666666662E-11</v>
      </c>
      <c r="P54">
        <f t="shared" si="15"/>
        <v>6.8812376085714971E-2</v>
      </c>
      <c r="Q54">
        <f t="shared" si="16"/>
        <v>6.5404871185962675E-6</v>
      </c>
      <c r="R54">
        <f t="shared" si="17"/>
        <v>4.2583392067709945E-12</v>
      </c>
      <c r="S54">
        <f t="shared" si="18"/>
        <v>3.5100614203133302E-16</v>
      </c>
      <c r="T54">
        <f t="shared" si="19"/>
        <v>4.2586902129130261E-12</v>
      </c>
    </row>
    <row r="55" spans="2:20" x14ac:dyDescent="0.2">
      <c r="C55" s="2">
        <f t="shared" si="20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4"/>
        <v>10.090924273163338</v>
      </c>
      <c r="M55">
        <v>1150</v>
      </c>
      <c r="N55">
        <v>3.4855324870010052E-11</v>
      </c>
      <c r="O55">
        <v>5.2640733473842473E-11</v>
      </c>
      <c r="P55">
        <f t="shared" si="15"/>
        <v>7.7304146760045322E-2</v>
      </c>
      <c r="Q55">
        <f t="shared" si="16"/>
        <v>1.0990522796677571E-5</v>
      </c>
      <c r="R55">
        <f t="shared" ref="R55" si="24">N55*P55</f>
        <v>2.6944611491203149E-12</v>
      </c>
      <c r="S55">
        <f t="shared" ref="S55" si="25">O55*Q55</f>
        <v>5.7854918127809385E-16</v>
      </c>
      <c r="T55">
        <f t="shared" ref="T55" si="26">SUM(R55:S55)</f>
        <v>2.695039698301593E-12</v>
      </c>
    </row>
    <row r="56" spans="2:20" x14ac:dyDescent="0.2">
      <c r="C56">
        <f t="shared" si="20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4"/>
        <v>9.670469095114866</v>
      </c>
      <c r="M56">
        <v>1200</v>
      </c>
      <c r="N56">
        <v>2.7199999999999997E-11</v>
      </c>
      <c r="O56">
        <v>8.5916666666666654E-11</v>
      </c>
      <c r="P56">
        <f t="shared" si="15"/>
        <v>8.6005787098554956E-2</v>
      </c>
      <c r="Q56">
        <f t="shared" si="16"/>
        <v>1.7686528032837052E-5</v>
      </c>
      <c r="R56">
        <f t="shared" si="17"/>
        <v>2.3393574090806946E-12</v>
      </c>
      <c r="S56">
        <f t="shared" si="18"/>
        <v>1.5195675334879166E-15</v>
      </c>
      <c r="T56">
        <f t="shared" si="19"/>
        <v>2.3408769766141827E-12</v>
      </c>
    </row>
    <row r="57" spans="2:20" x14ac:dyDescent="0.2">
      <c r="C57">
        <f t="shared" si="20"/>
        <v>2744</v>
      </c>
      <c r="D57">
        <v>3.5</v>
      </c>
      <c r="E57">
        <v>-1385.7016177</v>
      </c>
      <c r="F57">
        <v>-2.0863900000000002</v>
      </c>
      <c r="L57">
        <f t="shared" si="14"/>
        <v>9.2836503313102714</v>
      </c>
      <c r="M57">
        <v>1250</v>
      </c>
      <c r="N57">
        <v>3.5235140433095715E-11</v>
      </c>
      <c r="O57">
        <v>8.8814466596709231E-11</v>
      </c>
      <c r="P57">
        <f t="shared" si="15"/>
        <v>9.4873859404743105E-2</v>
      </c>
      <c r="Q57">
        <f t="shared" si="16"/>
        <v>2.7399136961364748E-5</v>
      </c>
      <c r="R57">
        <f t="shared" ref="R57" si="27">N57*P57</f>
        <v>3.3428937595559021E-12</v>
      </c>
      <c r="S57">
        <f t="shared" ref="S57" si="28">O57*Q57</f>
        <v>2.4334397344337908E-15</v>
      </c>
      <c r="T57">
        <f t="shared" ref="T57" si="29">SUM(R57:S57)</f>
        <v>3.3453271992903358E-12</v>
      </c>
    </row>
    <row r="58" spans="2:20" x14ac:dyDescent="0.2">
      <c r="C58">
        <f t="shared" si="20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4"/>
        <v>8.9265868570291058</v>
      </c>
      <c r="M58">
        <v>1300</v>
      </c>
      <c r="N58">
        <v>6.8759079771263418E-11</v>
      </c>
      <c r="O58">
        <v>6.5078698732492441E-11</v>
      </c>
      <c r="P58">
        <f t="shared" si="15"/>
        <v>0.1038692711936193</v>
      </c>
      <c r="Q58">
        <f t="shared" si="16"/>
        <v>4.1040112408678706E-5</v>
      </c>
      <c r="R58">
        <f t="shared" si="17"/>
        <v>7.1419555037850632E-12</v>
      </c>
      <c r="S58">
        <f t="shared" si="18"/>
        <v>2.6708371113920263E-15</v>
      </c>
      <c r="T58">
        <f t="shared" si="19"/>
        <v>7.1446263408964548E-12</v>
      </c>
    </row>
    <row r="59" spans="2:20" x14ac:dyDescent="0.2">
      <c r="C59">
        <f t="shared" si="20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4"/>
        <v>8.5959725289909912</v>
      </c>
      <c r="M59">
        <v>1350</v>
      </c>
      <c r="N59">
        <v>6.5751277096929967E-11</v>
      </c>
      <c r="O59">
        <v>1.0009121170846803E-10</v>
      </c>
      <c r="P59">
        <f t="shared" si="15"/>
        <v>0.11295708820414063</v>
      </c>
      <c r="Q59">
        <f t="shared" si="16"/>
        <v>5.9659869541463883E-5</v>
      </c>
      <c r="R59">
        <f t="shared" ref="R59" si="30">N59*P59</f>
        <v>7.42707280657281E-12</v>
      </c>
      <c r="S59">
        <f t="shared" ref="S59" si="31">O59*Q59</f>
        <v>5.9714286327742451E-15</v>
      </c>
      <c r="T59">
        <f t="shared" ref="T59" si="32">SUM(R59:S59)</f>
        <v>7.433044235205584E-12</v>
      </c>
    </row>
    <row r="60" spans="2:20" x14ac:dyDescent="0.2">
      <c r="C60">
        <f t="shared" si="20"/>
        <v>2815.1665279999997</v>
      </c>
      <c r="D60">
        <v>3.53</v>
      </c>
      <c r="E60">
        <v>-1383.7935924000001</v>
      </c>
      <c r="F60">
        <v>-25.87575</v>
      </c>
      <c r="L60">
        <f t="shared" si="14"/>
        <v>8.2889735100984563</v>
      </c>
      <c r="M60">
        <v>1400</v>
      </c>
      <c r="N60">
        <v>1.3309759445820673E-10</v>
      </c>
      <c r="O60">
        <v>1.2182902926999616E-10</v>
      </c>
      <c r="P60">
        <f t="shared" si="15"/>
        <v>0.12210628179082912</v>
      </c>
      <c r="Q60">
        <f t="shared" si="16"/>
        <v>8.4440498525847432E-5</v>
      </c>
      <c r="R60">
        <f t="shared" si="17"/>
        <v>1.6252052374595288E-11</v>
      </c>
      <c r="S60">
        <f t="shared" si="18"/>
        <v>1.0287303966478533E-14</v>
      </c>
      <c r="T60">
        <f t="shared" si="19"/>
        <v>1.6262339678561767E-11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3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4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3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4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3"/>
        <v>2744</v>
      </c>
      <c r="D66" s="3">
        <v>3.5</v>
      </c>
      <c r="E66" s="3">
        <v>-1385.3301168800001</v>
      </c>
      <c r="F66" s="3">
        <v>-0.25423299999999988</v>
      </c>
      <c r="G66">
        <f t="shared" si="34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3"/>
        <v>2767.5872639999993</v>
      </c>
      <c r="D67">
        <v>3.51</v>
      </c>
      <c r="E67">
        <v>-1384.6883666333333</v>
      </c>
      <c r="F67">
        <v>-8.8299833333333329</v>
      </c>
      <c r="G67">
        <f t="shared" si="34"/>
        <v>-8.7201945845096223</v>
      </c>
    </row>
    <row r="68" spans="2:35" x14ac:dyDescent="0.2">
      <c r="C68">
        <f t="shared" si="33"/>
        <v>2791.3093119999999</v>
      </c>
      <c r="D68">
        <v>3.52</v>
      </c>
      <c r="E68">
        <v>-1383.9027113666664</v>
      </c>
      <c r="F68">
        <v>-17.538776666666667</v>
      </c>
      <c r="G68">
        <f t="shared" si="34"/>
        <v>-17.12089393251739</v>
      </c>
      <c r="I68" t="s">
        <v>39</v>
      </c>
      <c r="J68" t="s">
        <v>40</v>
      </c>
    </row>
    <row r="69" spans="2:35" x14ac:dyDescent="0.2">
      <c r="C69">
        <f t="shared" si="33"/>
        <v>2815.1665279999997</v>
      </c>
      <c r="D69">
        <v>3.53</v>
      </c>
      <c r="E69">
        <v>-1382.5812307666667</v>
      </c>
      <c r="F69">
        <v>-24.457359999999966</v>
      </c>
      <c r="G69">
        <f t="shared" si="34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5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5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6">SUM(AG73:AH73)</f>
        <v>9.3600739460206336E-13</v>
      </c>
    </row>
    <row r="74" spans="2:35" x14ac:dyDescent="0.2">
      <c r="C74" s="2">
        <f t="shared" si="35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7">(X74-$X$77)/($X$77)*100</f>
        <v>-0.22889842632331922</v>
      </c>
      <c r="AA74">
        <f t="shared" ref="AA74:AA83" si="38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9">EXP(-M$45*AA74)</f>
        <v>3.405138458615032E-2</v>
      </c>
      <c r="AF74">
        <f t="shared" ref="AF74:AF79" si="40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6"/>
        <v>8.1527742237810672E-13</v>
      </c>
    </row>
    <row r="75" spans="2:35" x14ac:dyDescent="0.2">
      <c r="C75">
        <f t="shared" si="35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7"/>
        <v>-0.14306151645207132</v>
      </c>
      <c r="AA75">
        <f t="shared" si="38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9"/>
        <v>4.0320697563131752E-2</v>
      </c>
      <c r="AF75">
        <f t="shared" si="40"/>
        <v>1.9823078652206984E-6</v>
      </c>
      <c r="AG75">
        <f t="shared" ref="AG75" si="41">AC75*AE75</f>
        <v>1.3424835071942583E-12</v>
      </c>
      <c r="AH75">
        <f t="shared" ref="AH75" si="42">AD75*AF75</f>
        <v>8.4984918214455894E-17</v>
      </c>
      <c r="AI75">
        <f t="shared" ref="AI75:AI76" si="43">SUM(AG75:AH75)</f>
        <v>1.3425684921124727E-12</v>
      </c>
    </row>
    <row r="76" spans="2:35" x14ac:dyDescent="0.2">
      <c r="C76" s="3">
        <f t="shared" si="35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7"/>
        <v>-5.7224606580836154E-2</v>
      </c>
      <c r="AA76">
        <f t="shared" si="38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9"/>
        <v>4.6981996023189684E-2</v>
      </c>
      <c r="AF76">
        <f t="shared" si="40"/>
        <v>3.7045408224417174E-6</v>
      </c>
      <c r="AG76">
        <f t="shared" ref="AG76" si="44">AC76*AE76</f>
        <v>1.6344803917751529E-12</v>
      </c>
      <c r="AH76">
        <f t="shared" ref="AH76" si="45">AD76*AF76</f>
        <v>1.3108821417371221E-16</v>
      </c>
      <c r="AI76">
        <f t="shared" si="43"/>
        <v>1.6346114799893265E-12</v>
      </c>
    </row>
    <row r="77" spans="2:35" x14ac:dyDescent="0.2">
      <c r="C77">
        <f t="shared" si="35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7"/>
        <v>0</v>
      </c>
      <c r="AA77">
        <f t="shared" si="38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9"/>
        <v>5.3988121354011528E-2</v>
      </c>
      <c r="AF77">
        <f t="shared" si="40"/>
        <v>6.5404871185962675E-6</v>
      </c>
      <c r="AG77">
        <f t="shared" ref="AG77:AG83" si="46">AC77*AE77</f>
        <v>2.4138386544437897E-12</v>
      </c>
      <c r="AH77">
        <f t="shared" ref="AH77:AH83" si="47">AD77*AF77</f>
        <v>3.8042661708061341E-16</v>
      </c>
      <c r="AI77">
        <f t="shared" ref="AI77:AI78" si="48">SUM(AG77:AH77)</f>
        <v>2.4142190810608703E-12</v>
      </c>
    </row>
    <row r="78" spans="2:35" x14ac:dyDescent="0.2">
      <c r="C78">
        <f t="shared" si="35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7"/>
        <v>5.7224606580823449E-2</v>
      </c>
      <c r="AA78">
        <f t="shared" si="38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9"/>
        <v>6.1293678257115847E-2</v>
      </c>
      <c r="AF78">
        <f t="shared" si="40"/>
        <v>1.0990522796677571E-5</v>
      </c>
      <c r="AG78">
        <f t="shared" ref="AG78" si="49">AC78*AE78</f>
        <v>2.4934185075808704E-12</v>
      </c>
      <c r="AH78">
        <f t="shared" ref="AH78" si="50">AD78*AF78</f>
        <v>5.4444348154185457E-16</v>
      </c>
      <c r="AI78">
        <f t="shared" si="48"/>
        <v>2.4939629510624122E-12</v>
      </c>
    </row>
    <row r="79" spans="2:35" x14ac:dyDescent="0.2">
      <c r="C79">
        <f t="shared" si="35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7"/>
        <v>0.14306151645207132</v>
      </c>
      <c r="AA79">
        <f t="shared" si="38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9"/>
        <v>6.8855721091658717E-2</v>
      </c>
      <c r="AF79">
        <f t="shared" si="40"/>
        <v>1.7686528032837052E-5</v>
      </c>
      <c r="AG79">
        <f t="shared" si="46"/>
        <v>2.9781847956685738E-12</v>
      </c>
      <c r="AH79">
        <f t="shared" si="47"/>
        <v>1.0071960981919769E-15</v>
      </c>
      <c r="AI79">
        <f t="shared" ref="AI79" si="51">SUM(AG79:AH79)</f>
        <v>2.9791919917667659E-12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7"/>
        <v>0.20028612303289481</v>
      </c>
      <c r="AA80">
        <f t="shared" si="38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9"/>
        <v>7.6634164972319743E-2</v>
      </c>
      <c r="AF80">
        <f>EXP(-N$45*AA80)</f>
        <v>5.2987546063060735E-6</v>
      </c>
      <c r="AG80">
        <f t="shared" ref="AG80" si="52">AC80*AE80</f>
        <v>2.8729187292137286E-12</v>
      </c>
      <c r="AH80">
        <f t="shared" ref="AH80" si="53">AD80*AF80</f>
        <v>3.0331512721435993E-16</v>
      </c>
      <c r="AI80">
        <f t="shared" ref="AI80" si="54">SUM(AG80:AH80)</f>
        <v>2.8732220443409429E-12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7"/>
        <v>0.28612303290414265</v>
      </c>
      <c r="AA81">
        <f t="shared" si="38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9"/>
        <v>8.4591993404426261E-2</v>
      </c>
      <c r="AF81">
        <f t="shared" ref="AF81:AF83" si="55">EXP(-N$45*AA81)</f>
        <v>8.4545442038679424E-6</v>
      </c>
      <c r="AG81">
        <f t="shared" si="46"/>
        <v>3.4789588793191891E-12</v>
      </c>
      <c r="AH81">
        <f t="shared" si="47"/>
        <v>4.7280860816901434E-16</v>
      </c>
      <c r="AI81">
        <f t="shared" ref="AI81:AI82" si="56">SUM(AG81:AH81)</f>
        <v>3.4794316879273579E-12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7"/>
        <v>0.34334763948497882</v>
      </c>
      <c r="AA82">
        <f t="shared" si="38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9"/>
        <v>9.2695319383298974E-2</v>
      </c>
      <c r="AF82">
        <f t="shared" si="55"/>
        <v>1.3030940066527611E-5</v>
      </c>
      <c r="AG82">
        <f t="shared" ref="AG82" si="57">AC82*AE82</f>
        <v>6.9582452606120061E-12</v>
      </c>
      <c r="AH82">
        <f t="shared" ref="AH82" si="58">AD82*AF82</f>
        <v>1.3642805946138122E-15</v>
      </c>
      <c r="AI82">
        <f t="shared" si="56"/>
        <v>6.9596095412066204E-12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9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7"/>
        <v>0.42918454935621397</v>
      </c>
      <c r="AA83">
        <f t="shared" si="38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9"/>
        <v>0.10091334401186679</v>
      </c>
      <c r="AF83">
        <f t="shared" si="55"/>
        <v>1.9473360294755139E-5</v>
      </c>
      <c r="AG83">
        <f t="shared" si="46"/>
        <v>8.1433101575219072E-12</v>
      </c>
      <c r="AH83">
        <f t="shared" si="47"/>
        <v>2.1493595322855777E-15</v>
      </c>
      <c r="AI83">
        <f t="shared" ref="AI83" si="60">SUM(AG83:AH83)</f>
        <v>8.1454595170541927E-12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9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9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9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9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9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9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61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61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61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61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61"/>
        <v>2760.4969499520003</v>
      </c>
      <c r="D96">
        <v>3.5070000000000001</v>
      </c>
      <c r="E96">
        <v>-1382.444699934</v>
      </c>
      <c r="F96">
        <v>-0.4280562</v>
      </c>
    </row>
    <row r="97" spans="2:27" x14ac:dyDescent="0.2">
      <c r="C97">
        <f t="shared" si="61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 x14ac:dyDescent="0.2">
      <c r="C98">
        <f t="shared" si="61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 x14ac:dyDescent="0.2">
      <c r="C99">
        <f t="shared" si="61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 x14ac:dyDescent="0.2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2">(0.00037)*X101+0.0911</f>
        <v>0.44259999999999999</v>
      </c>
      <c r="AA101">
        <f t="shared" ref="AA101:AA110" si="63">Z101-Y101</f>
        <v>-6.9163586131044674E-3</v>
      </c>
    </row>
    <row r="102" spans="2:27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2"/>
        <v>0.46110000000000001</v>
      </c>
      <c r="AA102">
        <f t="shared" si="63"/>
        <v>-1.820326534652067E-2</v>
      </c>
    </row>
    <row r="103" spans="2:27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4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2"/>
        <v>0.47960000000000003</v>
      </c>
      <c r="AA103">
        <f t="shared" si="63"/>
        <v>-2.0175635378598566E-2</v>
      </c>
    </row>
    <row r="104" spans="2:27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4"/>
        <v>17.582631856324696</v>
      </c>
      <c r="X104">
        <v>1100</v>
      </c>
      <c r="Y104">
        <v>0.48785599564177173</v>
      </c>
      <c r="Z104">
        <f t="shared" si="62"/>
        <v>0.49809999999999999</v>
      </c>
      <c r="AA104">
        <f t="shared" si="63"/>
        <v>1.0244004358228254E-2</v>
      </c>
    </row>
    <row r="105" spans="2:27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64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2"/>
        <v>0.51659999999999995</v>
      </c>
      <c r="AA105">
        <f t="shared" si="63"/>
        <v>2.7401518109471223E-2</v>
      </c>
    </row>
    <row r="106" spans="2:27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4"/>
        <v>0</v>
      </c>
      <c r="X106">
        <v>1200</v>
      </c>
      <c r="Y106">
        <v>0.54158616553836014</v>
      </c>
      <c r="Z106">
        <f t="shared" si="62"/>
        <v>0.53510000000000002</v>
      </c>
      <c r="AA106">
        <f t="shared" si="63"/>
        <v>-6.4861655383601224E-3</v>
      </c>
    </row>
    <row r="107" spans="2:27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4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2"/>
        <v>0.55359999999999998</v>
      </c>
      <c r="AA107">
        <f t="shared" si="63"/>
        <v>1.6239561345013032E-2</v>
      </c>
    </row>
    <row r="108" spans="2:27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4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2"/>
        <v>0.57209999999999994</v>
      </c>
      <c r="AA108">
        <f t="shared" si="63"/>
        <v>4.697247117451897E-3</v>
      </c>
    </row>
    <row r="109" spans="2:27" x14ac:dyDescent="0.2">
      <c r="X109">
        <v>1350</v>
      </c>
      <c r="Y109">
        <v>0.58335999709781461</v>
      </c>
      <c r="Z109">
        <f t="shared" si="62"/>
        <v>0.59060000000000001</v>
      </c>
      <c r="AA109">
        <f t="shared" si="63"/>
        <v>7.2400029021854051E-3</v>
      </c>
    </row>
    <row r="110" spans="2:27" x14ac:dyDescent="0.2">
      <c r="X110">
        <v>1400</v>
      </c>
      <c r="Y110">
        <v>0.63662330311314352</v>
      </c>
      <c r="Z110">
        <f t="shared" si="62"/>
        <v>0.60909999999999997</v>
      </c>
      <c r="AA110">
        <f t="shared" si="63"/>
        <v>-2.7523303113143549E-2</v>
      </c>
    </row>
    <row r="111" spans="2:27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N8" sqref="N8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 x14ac:dyDescent="0.2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 x14ac:dyDescent="0.2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 x14ac:dyDescent="0.2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 x14ac:dyDescent="0.2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 x14ac:dyDescent="0.2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 x14ac:dyDescent="0.2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 x14ac:dyDescent="0.2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 x14ac:dyDescent="0.2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 x14ac:dyDescent="0.2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 x14ac:dyDescent="0.2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 x14ac:dyDescent="0.2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 x14ac:dyDescent="0.2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 x14ac:dyDescent="0.2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 x14ac:dyDescent="0.2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 x14ac:dyDescent="0.2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 x14ac:dyDescent="0.2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 x14ac:dyDescent="0.2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 x14ac:dyDescent="0.2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 x14ac:dyDescent="0.2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 x14ac:dyDescent="0.2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 x14ac:dyDescent="0.2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 x14ac:dyDescent="0.2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 x14ac:dyDescent="0.2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 x14ac:dyDescent="0.2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 x14ac:dyDescent="0.2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 x14ac:dyDescent="0.2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 x14ac:dyDescent="0.2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 x14ac:dyDescent="0.2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 x14ac:dyDescent="0.2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 x14ac:dyDescent="0.2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 x14ac:dyDescent="0.2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 x14ac:dyDescent="0.2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 x14ac:dyDescent="0.2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 x14ac:dyDescent="0.2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 x14ac:dyDescent="0.2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J48" workbookViewId="0">
      <selection activeCell="R93" sqref="R93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 x14ac:dyDescent="0.2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 x14ac:dyDescent="0.2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 x14ac:dyDescent="0.2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 x14ac:dyDescent="0.2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 x14ac:dyDescent="0.2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 x14ac:dyDescent="0.2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2019-09-23T11:49:24Z</dcterms:created>
  <dcterms:modified xsi:type="dcterms:W3CDTF">2020-06-12T01:35:56Z</dcterms:modified>
</cp:coreProperties>
</file>