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29C1207-146C-FB44-9442-40038598596A}" xr6:coauthVersionLast="36" xr6:coauthVersionMax="45" xr10:uidLastSave="{00000000-0000-0000-0000-000000000000}"/>
  <bookViews>
    <workbookView minimized="1" xWindow="1000" yWindow="3480" windowWidth="27640" windowHeight="16940" activeTab="1" xr2:uid="{1438BF92-828F-7149-A6D5-4B22AB4873A7}"/>
  </bookViews>
  <sheets>
    <sheet name="KCl" sheetId="1" r:id="rId1"/>
    <sheet name="LiCl_80KCl" sheetId="2" r:id="rId2"/>
    <sheet name="NaCl_MgCl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G51" i="1" l="1"/>
  <c r="G52" i="1" s="1"/>
  <c r="G53" i="1" s="1"/>
  <c r="G54" i="1" s="1"/>
  <c r="L7" i="1"/>
  <c r="L8" i="1"/>
  <c r="L9" i="1"/>
  <c r="I3" i="1"/>
  <c r="L6" i="1" s="1"/>
  <c r="I2" i="1"/>
  <c r="G45" i="1"/>
  <c r="G46" i="1" s="1"/>
  <c r="G47" i="1" s="1"/>
  <c r="G44" i="1"/>
  <c r="G37" i="1"/>
  <c r="G38" i="1" s="1"/>
  <c r="G39" i="1" s="1"/>
  <c r="G40" i="1" s="1"/>
  <c r="K23" i="1"/>
  <c r="K24" i="1"/>
  <c r="K25" i="1"/>
  <c r="K26" i="1"/>
  <c r="K27" i="1"/>
  <c r="K28" i="1"/>
  <c r="K22" i="1"/>
  <c r="K7" i="1"/>
  <c r="K8" i="1"/>
  <c r="K9" i="1"/>
  <c r="K6" i="1"/>
  <c r="G3" i="1"/>
  <c r="G30" i="1"/>
  <c r="G31" i="1" s="1"/>
  <c r="G32" i="1" s="1"/>
  <c r="G33" i="1" s="1"/>
  <c r="G23" i="1"/>
  <c r="G24" i="1" s="1"/>
  <c r="G25" i="1" s="1"/>
  <c r="G26" i="1" s="1"/>
  <c r="F33" i="3"/>
  <c r="F32" i="3" s="1"/>
  <c r="F31" i="3" s="1"/>
  <c r="F30" i="3" s="1"/>
  <c r="F25" i="3"/>
  <c r="F24" i="3" s="1"/>
  <c r="F23" i="3" s="1"/>
  <c r="F22" i="3" s="1"/>
  <c r="F16" i="3" l="1"/>
  <c r="F15" i="3" s="1"/>
  <c r="F14" i="3" s="1"/>
  <c r="F17" i="3"/>
  <c r="G12" i="2" l="1"/>
  <c r="G13" i="2"/>
  <c r="G6" i="2"/>
  <c r="G7" i="2" s="1"/>
  <c r="G8" i="2" s="1"/>
  <c r="G9" i="2" s="1"/>
  <c r="G10" i="2" s="1"/>
  <c r="G11" i="2" s="1"/>
  <c r="G17" i="1"/>
  <c r="G18" i="1"/>
  <c r="G19" i="1" s="1"/>
  <c r="G16" i="1"/>
  <c r="G11" i="1"/>
  <c r="G12" i="1"/>
  <c r="F7" i="3" l="1"/>
  <c r="F8" i="3" s="1"/>
  <c r="F9" i="3" s="1"/>
  <c r="F10" i="3" s="1"/>
  <c r="G7" i="1"/>
  <c r="G8" i="1" s="1"/>
  <c r="G9" i="1" s="1"/>
  <c r="G10" i="1" s="1"/>
</calcChain>
</file>

<file path=xl/sharedStrings.xml><?xml version="1.0" encoding="utf-8"?>
<sst xmlns="http://schemas.openxmlformats.org/spreadsheetml/2006/main" count="31" uniqueCount="18">
  <si>
    <t>KCl equilibrations</t>
  </si>
  <si>
    <t>E vs t</t>
  </si>
  <si>
    <t>E</t>
  </si>
  <si>
    <t>V</t>
  </si>
  <si>
    <t>a0</t>
  </si>
  <si>
    <t>P</t>
  </si>
  <si>
    <t>LiCl-80KCl equilibrations</t>
  </si>
  <si>
    <t>g/cc</t>
  </si>
  <si>
    <t># atoms</t>
  </si>
  <si>
    <t>mass</t>
  </si>
  <si>
    <t>g/mol</t>
  </si>
  <si>
    <t>g</t>
  </si>
  <si>
    <t>V_eq (Å^3)</t>
  </si>
  <si>
    <t>V_eq (cc)</t>
  </si>
  <si>
    <t>T ( C )</t>
  </si>
  <si>
    <t>T(K)</t>
  </si>
  <si>
    <t># molecules</t>
  </si>
  <si>
    <t>g/system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</si>
</sst>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6393700787401575E-2"/>
                  <c:y val="-0.4458800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KCl!$G$6:$G$12</c:f>
              <c:numCache>
                <c:formatCode>General</c:formatCode>
                <c:ptCount val="7"/>
                <c:pt idx="0">
                  <c:v>6518.04</c:v>
                </c:pt>
                <c:pt idx="1">
                  <c:v>7019.2161693749995</c:v>
                </c:pt>
                <c:pt idx="2">
                  <c:v>7545.4460549999994</c:v>
                </c:pt>
                <c:pt idx="3">
                  <c:v>8097.3407231249976</c:v>
                </c:pt>
                <c:pt idx="4">
                  <c:v>8675.5112399999998</c:v>
                </c:pt>
                <c:pt idx="5">
                  <c:v>9280.5686718750003</c:v>
                </c:pt>
                <c:pt idx="6">
                  <c:v>9913.1240849999976</c:v>
                </c:pt>
              </c:numCache>
            </c:numRef>
          </c:xVal>
          <c:yVal>
            <c:numRef>
              <c:f>KCl!$F$6:$F$12</c:f>
              <c:numCache>
                <c:formatCode>General</c:formatCode>
                <c:ptCount val="7"/>
                <c:pt idx="0">
                  <c:v>19.802406666666698</c:v>
                </c:pt>
                <c:pt idx="1">
                  <c:v>12.319513333333299</c:v>
                </c:pt>
                <c:pt idx="2">
                  <c:v>5.9041266666666701</c:v>
                </c:pt>
                <c:pt idx="3">
                  <c:v>2.6969799999999999</c:v>
                </c:pt>
                <c:pt idx="4">
                  <c:v>-9.4726666666666695E-2</c:v>
                </c:pt>
                <c:pt idx="5">
                  <c:v>-0.80862000000000001</c:v>
                </c:pt>
                <c:pt idx="6">
                  <c:v>-1.81626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364F-8BDB-030FFEE06D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KCl!$G$15:$G$19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KCl!$F$15:$F$19</c:f>
              <c:numCache>
                <c:formatCode>General</c:formatCode>
                <c:ptCount val="5"/>
                <c:pt idx="0">
                  <c:v>12.896513333333299</c:v>
                </c:pt>
                <c:pt idx="1">
                  <c:v>6.2037000000000004</c:v>
                </c:pt>
                <c:pt idx="2">
                  <c:v>2.2641200000000001</c:v>
                </c:pt>
                <c:pt idx="3">
                  <c:v>0.20201333333333399</c:v>
                </c:pt>
                <c:pt idx="4">
                  <c:v>-1.68431333333333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5-9142-812F-0EF2D0A841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KCl!$G$22:$G$26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KCl!$F$22:$F$26</c:f>
              <c:numCache>
                <c:formatCode>General</c:formatCode>
                <c:ptCount val="5"/>
                <c:pt idx="0">
                  <c:v>11.8176533333333</c:v>
                </c:pt>
                <c:pt idx="1">
                  <c:v>5.6551866666666699</c:v>
                </c:pt>
                <c:pt idx="2">
                  <c:v>1.1924066666666699</c:v>
                </c:pt>
                <c:pt idx="3">
                  <c:v>-1.49138666666667</c:v>
                </c:pt>
                <c:pt idx="4">
                  <c:v>-2.3609666666666702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8-B04A-9D98-FBD9AEBF84A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KCl!$G$29:$G$33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KCl!$F$29:$F$33</c:f>
              <c:numCache>
                <c:formatCode>General</c:formatCode>
                <c:ptCount val="5"/>
                <c:pt idx="0">
                  <c:v>10.576266666666699</c:v>
                </c:pt>
                <c:pt idx="1">
                  <c:v>4.6282199999999998</c:v>
                </c:pt>
                <c:pt idx="2">
                  <c:v>0.14620666666666701</c:v>
                </c:pt>
                <c:pt idx="3">
                  <c:v>-2.22196666666667</c:v>
                </c:pt>
                <c:pt idx="4">
                  <c:v>-3.2317466666666599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8-B04A-9D98-FBD9AEBF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47472"/>
        <c:axId val="1050902112"/>
      </c:scatterChart>
      <c:valAx>
        <c:axId val="1014847472"/>
        <c:scaling>
          <c:orientation val="minMax"/>
          <c:max val="10000"/>
          <c:min val="60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02112"/>
        <c:crosses val="autoZero"/>
        <c:crossBetween val="midCat"/>
      </c:valAx>
      <c:valAx>
        <c:axId val="10509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862379702537182"/>
                  <c:y val="-0.2476647710702828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KCl!$G$29:$G$33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KCl!$F$29:$F$33</c:f>
              <c:numCache>
                <c:formatCode>General</c:formatCode>
                <c:ptCount val="5"/>
                <c:pt idx="0">
                  <c:v>10.576266666666699</c:v>
                </c:pt>
                <c:pt idx="1">
                  <c:v>4.6282199999999998</c:v>
                </c:pt>
                <c:pt idx="2">
                  <c:v>0.14620666666666701</c:v>
                </c:pt>
                <c:pt idx="3">
                  <c:v>-2.22196666666667</c:v>
                </c:pt>
                <c:pt idx="4">
                  <c:v>-3.2317466666666599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9-DD46-A3A9-8ECB5E82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58704"/>
        <c:axId val="1051740240"/>
      </c:scatterChart>
      <c:valAx>
        <c:axId val="10207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0240"/>
        <c:crosses val="autoZero"/>
        <c:crossBetween val="midCat"/>
      </c:valAx>
      <c:valAx>
        <c:axId val="105174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KCl!$K$22:$K$28</c:f>
              <c:numCache>
                <c:formatCode>General</c:formatCode>
                <c:ptCount val="7"/>
                <c:pt idx="0">
                  <c:v>1052.5</c:v>
                </c:pt>
                <c:pt idx="1">
                  <c:v>1054.8</c:v>
                </c:pt>
                <c:pt idx="2">
                  <c:v>1082.4000000000001</c:v>
                </c:pt>
                <c:pt idx="3">
                  <c:v>1100.4000000000001</c:v>
                </c:pt>
                <c:pt idx="4">
                  <c:v>1143.4000000000001</c:v>
                </c:pt>
                <c:pt idx="5">
                  <c:v>1180.2</c:v>
                </c:pt>
                <c:pt idx="6">
                  <c:v>1212</c:v>
                </c:pt>
              </c:numCache>
            </c:numRef>
          </c:xVal>
          <c:yVal>
            <c:numRef>
              <c:f>KCl!$J$22:$J$28</c:f>
              <c:numCache>
                <c:formatCode>General</c:formatCode>
                <c:ptCount val="7"/>
                <c:pt idx="0">
                  <c:v>1.5219</c:v>
                </c:pt>
                <c:pt idx="1">
                  <c:v>1.5210999999999999</c:v>
                </c:pt>
                <c:pt idx="2">
                  <c:v>1.5058</c:v>
                </c:pt>
                <c:pt idx="3">
                  <c:v>1.4943</c:v>
                </c:pt>
                <c:pt idx="4">
                  <c:v>1.4688000000000001</c:v>
                </c:pt>
                <c:pt idx="5">
                  <c:v>1.4479</c:v>
                </c:pt>
                <c:pt idx="6">
                  <c:v>1.4292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D-5146-96D6-05754D347B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KCl!$I$6:$I$9</c:f>
              <c:numCache>
                <c:formatCode>General</c:formatCode>
                <c:ptCount val="4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</c:numCache>
            </c:numRef>
          </c:xVal>
          <c:yVal>
            <c:numRef>
              <c:f>KCl!$L$6:$L$9</c:f>
              <c:numCache>
                <c:formatCode>General</c:formatCode>
                <c:ptCount val="4"/>
                <c:pt idx="0">
                  <c:v>1.4345205489580874</c:v>
                </c:pt>
                <c:pt idx="1">
                  <c:v>1.4108000016209996</c:v>
                </c:pt>
                <c:pt idx="2">
                  <c:v>1.5057576940377977</c:v>
                </c:pt>
                <c:pt idx="3">
                  <c:v>1.5394854671745326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D-5146-96D6-05754D34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79792"/>
        <c:axId val="998553488"/>
      </c:scatterChart>
      <c:valAx>
        <c:axId val="9988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3488"/>
        <c:crosses val="autoZero"/>
        <c:crossBetween val="midCat"/>
      </c:valAx>
      <c:valAx>
        <c:axId val="9985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NaCl_MgCl2!$F$6:$F$10</c:f>
              <c:numCache>
                <c:formatCode>General</c:formatCode>
                <c:ptCount val="5"/>
                <c:pt idx="0">
                  <c:v>6534.82</c:v>
                </c:pt>
                <c:pt idx="1">
                  <c:v>7064.4224300189544</c:v>
                </c:pt>
                <c:pt idx="2">
                  <c:v>7621.8924041405498</c:v>
                </c:pt>
                <c:pt idx="3">
                  <c:v>8207.9444747776688</c:v>
                </c:pt>
                <c:pt idx="4">
                  <c:v>8823.2931943432031</c:v>
                </c:pt>
              </c:numCache>
            </c:numRef>
          </c:xVal>
          <c:yVal>
            <c:numRef>
              <c:f>NaCl_MgCl2!$E$6:$E$10</c:f>
              <c:numCache>
                <c:formatCode>General</c:formatCode>
                <c:ptCount val="5"/>
                <c:pt idx="0">
                  <c:v>1.78193333333333</c:v>
                </c:pt>
                <c:pt idx="1">
                  <c:v>-0.23754</c:v>
                </c:pt>
                <c:pt idx="2">
                  <c:v>-1.9795400000000001</c:v>
                </c:pt>
                <c:pt idx="3">
                  <c:v>-2.5270999999999999</c:v>
                </c:pt>
                <c:pt idx="4">
                  <c:v>-2.7706400000000002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144C-B270-EE51C52140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NaCl_MgCl2!$F$14:$F$18</c:f>
              <c:numCache>
                <c:formatCode>General</c:formatCode>
                <c:ptCount val="5"/>
                <c:pt idx="0">
                  <c:v>5556.3547483095408</c:v>
                </c:pt>
                <c:pt idx="1">
                  <c:v>6534.8143379038293</c:v>
                </c:pt>
                <c:pt idx="2">
                  <c:v>7621.8858001502613</c:v>
                </c:pt>
                <c:pt idx="3">
                  <c:v>8823.2855493989464</c:v>
                </c:pt>
                <c:pt idx="4">
                  <c:v>10144.73</c:v>
                </c:pt>
              </c:numCache>
            </c:numRef>
          </c:xVal>
          <c:yVal>
            <c:numRef>
              <c:f>NaCl_MgCl2!$E$14:$E$18</c:f>
              <c:numCache>
                <c:formatCode>General</c:formatCode>
                <c:ptCount val="5"/>
                <c:pt idx="0">
                  <c:v>8.1811000000000096</c:v>
                </c:pt>
                <c:pt idx="1">
                  <c:v>1.34994666666667</c:v>
                </c:pt>
                <c:pt idx="2">
                  <c:v>-1.79368666666667</c:v>
                </c:pt>
                <c:pt idx="4">
                  <c:v>-2.83110666666667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4-474B-9FB2-EF5F9ED0FB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NaCl_MgCl2!$F$22:$F$26</c:f>
              <c:numCache>
                <c:formatCode>General</c:formatCode>
                <c:ptCount val="5"/>
                <c:pt idx="0">
                  <c:v>5556.3547483095408</c:v>
                </c:pt>
                <c:pt idx="1">
                  <c:v>6534.8143379038293</c:v>
                </c:pt>
                <c:pt idx="2">
                  <c:v>7621.8858001502613</c:v>
                </c:pt>
                <c:pt idx="3">
                  <c:v>8823.2855493989464</c:v>
                </c:pt>
                <c:pt idx="4">
                  <c:v>10144.73</c:v>
                </c:pt>
              </c:numCache>
            </c:numRef>
          </c:xVal>
          <c:yVal>
            <c:numRef>
              <c:f>NaCl_MgCl2!$E$22:$E$26</c:f>
              <c:numCache>
                <c:formatCode>General</c:formatCode>
                <c:ptCount val="5"/>
                <c:pt idx="1">
                  <c:v>0.76745333333333299</c:v>
                </c:pt>
                <c:pt idx="2">
                  <c:v>-2.34476</c:v>
                </c:pt>
                <c:pt idx="3">
                  <c:v>-3.08076666666667</c:v>
                </c:pt>
                <c:pt idx="4">
                  <c:v>-2.8014266666666701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4-474B-9FB2-EF5F9ED0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48944"/>
        <c:axId val="970690960"/>
      </c:scatterChart>
      <c:valAx>
        <c:axId val="10498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90960"/>
        <c:crosses val="autoZero"/>
        <c:crossBetween val="midCat"/>
      </c:valAx>
      <c:valAx>
        <c:axId val="97069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336550</xdr:colOff>
      <xdr:row>2</xdr:row>
      <xdr:rowOff>0</xdr:rowOff>
    </xdr:from>
    <xdr:to>
      <xdr:col>18</xdr:col>
      <xdr:colOff>781050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A65BA-3A71-9F4C-A62C-EC88542D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355600</xdr:colOff>
      <xdr:row>21</xdr:row>
      <xdr:rowOff>152400</xdr:rowOff>
    </xdr:from>
    <xdr:to>
      <xdr:col>18</xdr:col>
      <xdr:colOff>800100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B2736-26EE-7048-932A-62F4B920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704850</xdr:colOff>
      <xdr:row>31</xdr:row>
      <xdr:rowOff>114300</xdr:rowOff>
    </xdr:from>
    <xdr:to>
      <xdr:col>13</xdr:col>
      <xdr:colOff>222250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0272B-4218-9947-A8ED-BF7466C7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6</xdr:row>
      <xdr:rowOff>127000</xdr:rowOff>
    </xdr:from>
    <xdr:to>
      <xdr:col>11</xdr:col>
      <xdr:colOff>730250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F918-A17A-5E46-9A39-7D9B278E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B1:L54"/>
  <sheetViews>
    <sheetView workbookViewId="0">
      <selection activeCell="L20" sqref="L20"/>
    </sheetView>
  </sheetViews>
  <sheetFormatPr baseColWidth="10" defaultRowHeight="16" x14ac:dyDescent="0.2"/>
  <cols>
    <col min="9" max="9" width="12.1640625" bestFit="1" customWidth="1"/>
  </cols>
  <sheetData>
    <row r="1" spans="2:12" x14ac:dyDescent="0.2">
      <c r="F1" t="s">
        <v>8</v>
      </c>
      <c r="G1">
        <v>200</v>
      </c>
    </row>
    <row r="2" spans="2:12" x14ac:dyDescent="0.2">
      <c r="F2" t="s">
        <v>16</v>
      </c>
      <c r="G2">
        <v>100</v>
      </c>
      <c r="I2">
        <f>39+35.5</f>
        <v>74.5</v>
      </c>
      <c r="J2" t="s">
        <v>10</v>
      </c>
    </row>
    <row r="3" spans="2:12" x14ac:dyDescent="0.2">
      <c r="B3" t="s">
        <v>0</v>
      </c>
      <c r="F3" t="s">
        <v>9</v>
      </c>
      <c r="G3">
        <f>100*39+100*35.5</f>
        <v>7450</v>
      </c>
      <c r="H3" t="s">
        <v>11</v>
      </c>
      <c r="I3">
        <f>(100*I2)/(6.022*10^23)</f>
        <v>1.2371305214214547E-20</v>
      </c>
      <c r="J3" t="s">
        <v>17</v>
      </c>
    </row>
    <row r="5" spans="2:12" x14ac:dyDescent="0.2">
      <c r="B5" t="s">
        <v>1</v>
      </c>
      <c r="D5">
        <v>1000</v>
      </c>
      <c r="J5" t="s">
        <v>12</v>
      </c>
      <c r="K5" t="s">
        <v>13</v>
      </c>
      <c r="L5" t="s">
        <v>7</v>
      </c>
    </row>
    <row r="6" spans="2:12" x14ac:dyDescent="0.2">
      <c r="D6">
        <v>1</v>
      </c>
      <c r="E6">
        <v>-631.44480259333295</v>
      </c>
      <c r="F6">
        <v>19.802406666666698</v>
      </c>
      <c r="G6">
        <v>6518.04</v>
      </c>
      <c r="I6">
        <v>1000</v>
      </c>
      <c r="J6">
        <v>8624</v>
      </c>
      <c r="K6">
        <f>J6*(10^-8)^3</f>
        <v>8.6240000000000011E-21</v>
      </c>
      <c r="L6">
        <f>$I$3/K6</f>
        <v>1.4345205489580874</v>
      </c>
    </row>
    <row r="7" spans="2:12" x14ac:dyDescent="0.2">
      <c r="D7">
        <v>1.0249999999999999</v>
      </c>
      <c r="E7">
        <v>-632.34462298000005</v>
      </c>
      <c r="F7">
        <v>12.319513333333299</v>
      </c>
      <c r="G7">
        <f>G6*((D7/D6)^(3))</f>
        <v>7019.2161693749995</v>
      </c>
      <c r="I7">
        <v>900</v>
      </c>
      <c r="J7">
        <v>8769</v>
      </c>
      <c r="K7">
        <f t="shared" ref="K7:K9" si="0">J7*(10^-8)^3</f>
        <v>8.7690000000000005E-21</v>
      </c>
      <c r="L7">
        <f t="shared" ref="L7:L9" si="1">$I$3/K7</f>
        <v>1.4108000016209996</v>
      </c>
    </row>
    <row r="8" spans="2:12" x14ac:dyDescent="0.2">
      <c r="D8">
        <v>1.05</v>
      </c>
      <c r="E8">
        <v>-633.81169322000005</v>
      </c>
      <c r="F8">
        <v>5.9041266666666701</v>
      </c>
      <c r="G8">
        <f t="shared" ref="G8:G12" si="2">G7*((D8/D7)^(3))</f>
        <v>7545.4460549999994</v>
      </c>
      <c r="I8">
        <v>800</v>
      </c>
      <c r="J8">
        <v>8216</v>
      </c>
      <c r="K8">
        <f t="shared" si="0"/>
        <v>8.2160000000000009E-21</v>
      </c>
      <c r="L8">
        <f t="shared" si="1"/>
        <v>1.5057576940377977</v>
      </c>
    </row>
    <row r="9" spans="2:12" x14ac:dyDescent="0.2">
      <c r="D9">
        <v>1.075</v>
      </c>
      <c r="E9">
        <v>-631.34152687333403</v>
      </c>
      <c r="F9">
        <v>2.6969799999999999</v>
      </c>
      <c r="G9">
        <f t="shared" si="2"/>
        <v>8097.3407231249976</v>
      </c>
      <c r="I9">
        <v>700</v>
      </c>
      <c r="J9">
        <v>8036</v>
      </c>
      <c r="K9">
        <f t="shared" si="0"/>
        <v>8.0360000000000015E-21</v>
      </c>
      <c r="L9">
        <f t="shared" si="1"/>
        <v>1.5394854671745326</v>
      </c>
    </row>
    <row r="10" spans="2:12" x14ac:dyDescent="0.2">
      <c r="D10">
        <v>1.1000000000000001</v>
      </c>
      <c r="E10">
        <v>-629.37890712666604</v>
      </c>
      <c r="F10">
        <v>-9.4726666666666695E-2</v>
      </c>
      <c r="G10">
        <f t="shared" si="2"/>
        <v>8675.5112399999998</v>
      </c>
    </row>
    <row r="11" spans="2:12" x14ac:dyDescent="0.2">
      <c r="D11">
        <v>1.125</v>
      </c>
      <c r="E11">
        <v>-626.46267805333298</v>
      </c>
      <c r="F11">
        <v>-0.80862000000000001</v>
      </c>
      <c r="G11">
        <f t="shared" si="2"/>
        <v>9280.5686718750003</v>
      </c>
    </row>
    <row r="12" spans="2:12" x14ac:dyDescent="0.2">
      <c r="D12">
        <v>1.1499999999999999</v>
      </c>
      <c r="E12">
        <v>-623.38357945333303</v>
      </c>
      <c r="F12">
        <v>-1.81626</v>
      </c>
      <c r="G12">
        <f t="shared" si="2"/>
        <v>9913.1240849999976</v>
      </c>
    </row>
    <row r="14" spans="2:12" x14ac:dyDescent="0.2">
      <c r="D14">
        <v>900</v>
      </c>
    </row>
    <row r="15" spans="2:12" x14ac:dyDescent="0.2">
      <c r="D15">
        <v>0.95</v>
      </c>
      <c r="E15">
        <v>-635.36910887999898</v>
      </c>
      <c r="F15">
        <v>12.896513333333299</v>
      </c>
      <c r="G15">
        <v>6859.28</v>
      </c>
    </row>
    <row r="16" spans="2:12" x14ac:dyDescent="0.2">
      <c r="D16">
        <v>0.97499999999999998</v>
      </c>
      <c r="E16">
        <v>-635.38609069999995</v>
      </c>
      <c r="F16">
        <v>6.2037000000000004</v>
      </c>
      <c r="G16">
        <f>G15*((D16/D15)^(3))</f>
        <v>7415.1776920833954</v>
      </c>
    </row>
    <row r="17" spans="4:11" x14ac:dyDescent="0.2">
      <c r="D17">
        <v>1</v>
      </c>
      <c r="E17">
        <v>-633.90841610666598</v>
      </c>
      <c r="F17">
        <v>2.2641200000000001</v>
      </c>
      <c r="G17">
        <f t="shared" ref="G17:G19" si="3">G16*((D17/D16)^(3))</f>
        <v>8000.3265782184035</v>
      </c>
    </row>
    <row r="18" spans="4:11" x14ac:dyDescent="0.2">
      <c r="D18">
        <v>1.0249999999999999</v>
      </c>
      <c r="E18">
        <v>-631.03766354000004</v>
      </c>
      <c r="F18">
        <v>0.20201333333333399</v>
      </c>
      <c r="G18">
        <f t="shared" si="3"/>
        <v>8615.476689021727</v>
      </c>
    </row>
    <row r="19" spans="4:11" x14ac:dyDescent="0.2">
      <c r="D19">
        <v>1.05</v>
      </c>
      <c r="E19">
        <v>-628.71866974</v>
      </c>
      <c r="F19">
        <v>-1.68431333333333</v>
      </c>
      <c r="G19">
        <f t="shared" si="3"/>
        <v>9261.378055110079</v>
      </c>
    </row>
    <row r="21" spans="4:11" x14ac:dyDescent="0.2">
      <c r="D21">
        <v>800</v>
      </c>
      <c r="I21" t="s">
        <v>14</v>
      </c>
      <c r="J21" t="s">
        <v>7</v>
      </c>
      <c r="K21" t="s">
        <v>15</v>
      </c>
    </row>
    <row r="22" spans="4:11" x14ac:dyDescent="0.2">
      <c r="D22">
        <v>0.95</v>
      </c>
      <c r="E22">
        <v>-638.23409105999997</v>
      </c>
      <c r="F22">
        <v>11.8176533333333</v>
      </c>
      <c r="G22">
        <v>6859.28</v>
      </c>
      <c r="I22">
        <v>779.5</v>
      </c>
      <c r="J22">
        <v>1.5219</v>
      </c>
      <c r="K22">
        <f>I22+273</f>
        <v>1052.5</v>
      </c>
    </row>
    <row r="23" spans="4:11" x14ac:dyDescent="0.2">
      <c r="D23">
        <v>0.97499999999999998</v>
      </c>
      <c r="E23">
        <v>-638.41976831333295</v>
      </c>
      <c r="F23">
        <v>5.6551866666666699</v>
      </c>
      <c r="G23">
        <f>G22*((D23/D22)^(3))</f>
        <v>7415.1776920833954</v>
      </c>
      <c r="I23">
        <v>781.8</v>
      </c>
      <c r="J23">
        <v>1.5210999999999999</v>
      </c>
      <c r="K23">
        <f t="shared" ref="K23:K28" si="4">I23+273</f>
        <v>1054.8</v>
      </c>
    </row>
    <row r="24" spans="4:11" x14ac:dyDescent="0.2">
      <c r="D24">
        <v>1</v>
      </c>
      <c r="E24">
        <v>-636.64457925333397</v>
      </c>
      <c r="F24">
        <v>1.1924066666666699</v>
      </c>
      <c r="G24">
        <f t="shared" ref="G24:G26" si="5">G23*((D24/D23)^(3))</f>
        <v>8000.3265782184035</v>
      </c>
      <c r="I24">
        <v>809.4</v>
      </c>
      <c r="J24">
        <v>1.5058</v>
      </c>
      <c r="K24">
        <f t="shared" si="4"/>
        <v>1082.4000000000001</v>
      </c>
    </row>
    <row r="25" spans="4:11" x14ac:dyDescent="0.2">
      <c r="D25">
        <v>1.0249999999999999</v>
      </c>
      <c r="E25">
        <v>-634.37887425999998</v>
      </c>
      <c r="F25">
        <v>-1.49138666666667</v>
      </c>
      <c r="G25">
        <f t="shared" si="5"/>
        <v>8615.476689021727</v>
      </c>
      <c r="I25">
        <v>827.4</v>
      </c>
      <c r="J25">
        <v>1.4943</v>
      </c>
      <c r="K25">
        <f t="shared" si="4"/>
        <v>1100.4000000000001</v>
      </c>
    </row>
    <row r="26" spans="4:11" x14ac:dyDescent="0.2">
      <c r="D26">
        <v>1.05</v>
      </c>
      <c r="E26">
        <v>-631.932673520001</v>
      </c>
      <c r="F26">
        <v>-2.3609666666666702</v>
      </c>
      <c r="G26">
        <f t="shared" si="5"/>
        <v>9261.378055110079</v>
      </c>
      <c r="I26">
        <v>870.4</v>
      </c>
      <c r="J26">
        <v>1.4688000000000001</v>
      </c>
      <c r="K26">
        <f t="shared" si="4"/>
        <v>1143.4000000000001</v>
      </c>
    </row>
    <row r="27" spans="4:11" x14ac:dyDescent="0.2">
      <c r="I27">
        <v>907.2</v>
      </c>
      <c r="J27">
        <v>1.4479</v>
      </c>
      <c r="K27">
        <f t="shared" si="4"/>
        <v>1180.2</v>
      </c>
    </row>
    <row r="28" spans="4:11" x14ac:dyDescent="0.2">
      <c r="D28">
        <v>700</v>
      </c>
      <c r="I28">
        <v>939</v>
      </c>
      <c r="J28">
        <v>1.4292</v>
      </c>
      <c r="K28">
        <f t="shared" si="4"/>
        <v>1212</v>
      </c>
    </row>
    <row r="29" spans="4:11" x14ac:dyDescent="0.2">
      <c r="D29">
        <v>0.95</v>
      </c>
      <c r="E29">
        <v>-640.98074726666698</v>
      </c>
      <c r="F29">
        <v>10.576266666666699</v>
      </c>
      <c r="G29">
        <v>6859.28</v>
      </c>
    </row>
    <row r="30" spans="4:11" x14ac:dyDescent="0.2">
      <c r="D30">
        <v>0.97499999999999998</v>
      </c>
      <c r="E30">
        <v>-640.89079893999997</v>
      </c>
      <c r="F30">
        <v>4.6282199999999998</v>
      </c>
      <c r="G30">
        <f>G29*((D30/D29)^(3))</f>
        <v>7415.1776920833954</v>
      </c>
    </row>
    <row r="31" spans="4:11" x14ac:dyDescent="0.2">
      <c r="D31">
        <v>1</v>
      </c>
      <c r="E31">
        <v>-639.97294595999995</v>
      </c>
      <c r="F31">
        <v>0.14620666666666701</v>
      </c>
      <c r="G31">
        <f t="shared" ref="G31:G33" si="6">G30*((D31/D30)^(3))</f>
        <v>8000.3265782184035</v>
      </c>
    </row>
    <row r="32" spans="4:11" x14ac:dyDescent="0.2">
      <c r="D32">
        <v>1.0249999999999999</v>
      </c>
      <c r="E32">
        <v>-637.97254299999997</v>
      </c>
      <c r="F32">
        <v>-2.22196666666667</v>
      </c>
      <c r="G32">
        <f t="shared" si="6"/>
        <v>8615.476689021727</v>
      </c>
    </row>
    <row r="33" spans="4:7" x14ac:dyDescent="0.2">
      <c r="D33">
        <v>1.05</v>
      </c>
      <c r="E33">
        <v>-634.89891866666596</v>
      </c>
      <c r="F33">
        <v>-3.2317466666666599</v>
      </c>
      <c r="G33">
        <f t="shared" si="6"/>
        <v>9261.378055110079</v>
      </c>
    </row>
    <row r="35" spans="4:7" x14ac:dyDescent="0.2">
      <c r="D35">
        <v>1100</v>
      </c>
    </row>
    <row r="36" spans="4:7" x14ac:dyDescent="0.2">
      <c r="D36">
        <v>0.95</v>
      </c>
      <c r="G36">
        <v>6859.28</v>
      </c>
    </row>
    <row r="37" spans="4:7" x14ac:dyDescent="0.2">
      <c r="D37">
        <v>0.97499999999999998</v>
      </c>
      <c r="G37">
        <f>G36*((D37/D36)^(3))</f>
        <v>7415.1776920833954</v>
      </c>
    </row>
    <row r="38" spans="4:7" x14ac:dyDescent="0.2">
      <c r="D38">
        <v>1</v>
      </c>
      <c r="G38">
        <f t="shared" ref="G38:G40" si="7">G37*((D38/D37)^(3))</f>
        <v>8000.3265782184035</v>
      </c>
    </row>
    <row r="39" spans="4:7" x14ac:dyDescent="0.2">
      <c r="D39">
        <v>1.0249999999999999</v>
      </c>
      <c r="G39">
        <f t="shared" si="7"/>
        <v>8615.476689021727</v>
      </c>
    </row>
    <row r="40" spans="4:7" x14ac:dyDescent="0.2">
      <c r="D40">
        <v>1.05</v>
      </c>
      <c r="G40">
        <f t="shared" si="7"/>
        <v>9261.378055110079</v>
      </c>
    </row>
    <row r="42" spans="4:7" x14ac:dyDescent="0.2">
      <c r="D42">
        <v>1200</v>
      </c>
    </row>
    <row r="43" spans="4:7" x14ac:dyDescent="0.2">
      <c r="D43">
        <v>0.95</v>
      </c>
      <c r="G43">
        <v>6859.28</v>
      </c>
    </row>
    <row r="44" spans="4:7" x14ac:dyDescent="0.2">
      <c r="D44">
        <v>0.97499999999999998</v>
      </c>
      <c r="G44">
        <f>G43*((D44/D43)^(3))</f>
        <v>7415.1776920833954</v>
      </c>
    </row>
    <row r="45" spans="4:7" x14ac:dyDescent="0.2">
      <c r="D45">
        <v>1</v>
      </c>
      <c r="G45">
        <f t="shared" ref="G45:G47" si="8">G44*((D45/D44)^(3))</f>
        <v>8000.3265782184035</v>
      </c>
    </row>
    <row r="46" spans="4:7" x14ac:dyDescent="0.2">
      <c r="D46">
        <v>1.0249999999999999</v>
      </c>
      <c r="G46">
        <f t="shared" si="8"/>
        <v>8615.476689021727</v>
      </c>
    </row>
    <row r="47" spans="4:7" x14ac:dyDescent="0.2">
      <c r="D47">
        <v>1.05</v>
      </c>
      <c r="G47">
        <f t="shared" si="8"/>
        <v>9261.378055110079</v>
      </c>
    </row>
    <row r="49" spans="4:7" x14ac:dyDescent="0.2">
      <c r="D49">
        <v>1000</v>
      </c>
    </row>
    <row r="50" spans="4:7" x14ac:dyDescent="0.2">
      <c r="D50">
        <v>0.95</v>
      </c>
      <c r="G50">
        <v>6859.28</v>
      </c>
    </row>
    <row r="51" spans="4:7" x14ac:dyDescent="0.2">
      <c r="D51">
        <v>0.97499999999999998</v>
      </c>
      <c r="G51">
        <f>G50*((D51/D50)^(3))</f>
        <v>7415.1776920833954</v>
      </c>
    </row>
    <row r="52" spans="4:7" x14ac:dyDescent="0.2">
      <c r="D52">
        <v>1</v>
      </c>
      <c r="G52">
        <f t="shared" ref="G52:G54" si="9">G51*((D52/D51)^(3))</f>
        <v>8000.3265782184035</v>
      </c>
    </row>
    <row r="53" spans="4:7" x14ac:dyDescent="0.2">
      <c r="D53">
        <v>1.0249999999999999</v>
      </c>
      <c r="G53">
        <f t="shared" si="9"/>
        <v>8615.476689021727</v>
      </c>
    </row>
    <row r="54" spans="4:7" x14ac:dyDescent="0.2">
      <c r="D54">
        <v>1.05</v>
      </c>
      <c r="G54">
        <f t="shared" si="9"/>
        <v>9261.378055110079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2:H13"/>
  <sheetViews>
    <sheetView tabSelected="1" workbookViewId="0">
      <selection activeCell="H12" sqref="H12"/>
    </sheetView>
  </sheetViews>
  <sheetFormatPr baseColWidth="10" defaultRowHeight="16" x14ac:dyDescent="0.2"/>
  <sheetData>
    <row r="2" spans="2:8" x14ac:dyDescent="0.2">
      <c r="B2" t="s">
        <v>6</v>
      </c>
    </row>
    <row r="4" spans="2:8" x14ac:dyDescent="0.2">
      <c r="D4">
        <v>1000</v>
      </c>
    </row>
    <row r="5" spans="2:8" x14ac:dyDescent="0.2">
      <c r="D5">
        <v>0.95</v>
      </c>
      <c r="E5">
        <v>-645.49680606666595</v>
      </c>
      <c r="F5">
        <v>35.19162</v>
      </c>
      <c r="G5">
        <v>5588.41</v>
      </c>
      <c r="H5">
        <f t="shared" ref="H5:H12" si="0">G5^(1/3)</f>
        <v>17.74582061224914</v>
      </c>
    </row>
    <row r="6" spans="2:8" x14ac:dyDescent="0.2">
      <c r="D6">
        <v>0.97499999999999998</v>
      </c>
      <c r="G6">
        <f>G5*((D6/D5)^(3))</f>
        <v>6041.3123777154115</v>
      </c>
      <c r="H6">
        <f t="shared" si="0"/>
        <v>18.212815891518861</v>
      </c>
    </row>
    <row r="7" spans="2:8" x14ac:dyDescent="0.2">
      <c r="D7">
        <v>1</v>
      </c>
      <c r="E7">
        <v>-648.61861583333302</v>
      </c>
      <c r="F7">
        <v>14.8488133333333</v>
      </c>
      <c r="G7">
        <f t="shared" ref="G7:G13" si="1">G6*((D7/D6)^(3))</f>
        <v>6518.0463624435088</v>
      </c>
      <c r="H7">
        <f t="shared" si="0"/>
        <v>18.679811170788568</v>
      </c>
    </row>
    <row r="8" spans="2:8" x14ac:dyDescent="0.2">
      <c r="D8">
        <v>1.0249999999999999</v>
      </c>
      <c r="E8">
        <v>-648.88683186666697</v>
      </c>
      <c r="F8">
        <v>8.2293666666666692</v>
      </c>
      <c r="G8">
        <f t="shared" si="1"/>
        <v>7019.2230210307662</v>
      </c>
      <c r="H8">
        <f t="shared" si="0"/>
        <v>19.146806450058296</v>
      </c>
    </row>
    <row r="9" spans="2:8" x14ac:dyDescent="0.2">
      <c r="D9">
        <v>1.05</v>
      </c>
      <c r="E9">
        <v>-646.176745193334</v>
      </c>
      <c r="F9">
        <v>4.9316599999999999</v>
      </c>
      <c r="G9">
        <f t="shared" si="1"/>
        <v>7545.4534203236663</v>
      </c>
      <c r="H9">
        <f t="shared" si="0"/>
        <v>19.613801729327999</v>
      </c>
    </row>
    <row r="10" spans="2:8" x14ac:dyDescent="0.2">
      <c r="D10">
        <v>1.075</v>
      </c>
      <c r="G10">
        <f t="shared" si="1"/>
        <v>8097.3486271686861</v>
      </c>
      <c r="H10">
        <f t="shared" si="0"/>
        <v>20.080797008597713</v>
      </c>
    </row>
    <row r="11" spans="2:8" x14ac:dyDescent="0.2">
      <c r="D11">
        <v>1.1000000000000001</v>
      </c>
      <c r="G11">
        <f t="shared" si="1"/>
        <v>8675.5197084123101</v>
      </c>
      <c r="H11">
        <f t="shared" si="0"/>
        <v>20.547792287867434</v>
      </c>
    </row>
    <row r="12" spans="2:8" x14ac:dyDescent="0.2">
      <c r="D12">
        <v>1.125</v>
      </c>
      <c r="G12">
        <f t="shared" si="1"/>
        <v>9280.5777309010118</v>
      </c>
      <c r="H12">
        <f t="shared" si="0"/>
        <v>21.014787567137148</v>
      </c>
    </row>
    <row r="13" spans="2:8" x14ac:dyDescent="0.2">
      <c r="D13">
        <v>1.1499999999999999</v>
      </c>
      <c r="G13">
        <f t="shared" si="1"/>
        <v>9913.1337614812692</v>
      </c>
      <c r="H13">
        <f>G13^(1/3)</f>
        <v>21.481782846406858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6EE-94F0-D14A-AAF9-31FA05A213F8}">
  <dimension ref="B4:F34"/>
  <sheetViews>
    <sheetView workbookViewId="0">
      <selection activeCell="J25" sqref="J25"/>
    </sheetView>
  </sheetViews>
  <sheetFormatPr baseColWidth="10" defaultRowHeight="16" x14ac:dyDescent="0.2"/>
  <sheetData>
    <row r="4" spans="2:6" x14ac:dyDescent="0.2">
      <c r="B4">
        <v>1000</v>
      </c>
    </row>
    <row r="5" spans="2:6" x14ac:dyDescent="0.2">
      <c r="C5" t="s">
        <v>4</v>
      </c>
      <c r="D5" t="s">
        <v>2</v>
      </c>
      <c r="E5" t="s">
        <v>5</v>
      </c>
      <c r="F5" t="s">
        <v>3</v>
      </c>
    </row>
    <row r="6" spans="2:6" x14ac:dyDescent="0.2">
      <c r="C6">
        <v>0.95</v>
      </c>
      <c r="D6">
        <v>-643.831313520001</v>
      </c>
      <c r="E6">
        <v>1.78193333333333</v>
      </c>
      <c r="F6">
        <v>6534.82</v>
      </c>
    </row>
    <row r="7" spans="2:6" x14ac:dyDescent="0.2">
      <c r="C7">
        <v>0.97499999999999998</v>
      </c>
      <c r="D7">
        <v>-642.78673784</v>
      </c>
      <c r="E7">
        <v>-0.23754</v>
      </c>
      <c r="F7">
        <f>F6*(C7/C6)^3</f>
        <v>7064.4224300189544</v>
      </c>
    </row>
    <row r="8" spans="2:6" x14ac:dyDescent="0.2">
      <c r="C8">
        <v>1</v>
      </c>
      <c r="D8">
        <v>-640.71560249333299</v>
      </c>
      <c r="E8">
        <v>-1.9795400000000001</v>
      </c>
      <c r="F8">
        <f t="shared" ref="F8:F10" si="0">F7*(C8/C7)^3</f>
        <v>7621.8924041405498</v>
      </c>
    </row>
    <row r="9" spans="2:6" x14ac:dyDescent="0.2">
      <c r="C9">
        <v>1.0249999999999999</v>
      </c>
      <c r="D9">
        <v>-640.21530956000004</v>
      </c>
      <c r="E9">
        <v>-2.5270999999999999</v>
      </c>
      <c r="F9">
        <f t="shared" si="0"/>
        <v>8207.9444747776688</v>
      </c>
    </row>
    <row r="10" spans="2:6" x14ac:dyDescent="0.2">
      <c r="C10">
        <v>1.05</v>
      </c>
      <c r="D10">
        <v>-639.68394189333299</v>
      </c>
      <c r="E10">
        <v>-2.7706400000000002</v>
      </c>
      <c r="F10">
        <f t="shared" si="0"/>
        <v>8823.2931943432031</v>
      </c>
    </row>
    <row r="12" spans="2:6" x14ac:dyDescent="0.2">
      <c r="B12">
        <v>900</v>
      </c>
    </row>
    <row r="13" spans="2:6" x14ac:dyDescent="0.2">
      <c r="C13" t="s">
        <v>4</v>
      </c>
      <c r="D13" t="s">
        <v>2</v>
      </c>
      <c r="E13" t="s">
        <v>5</v>
      </c>
      <c r="F13" t="s">
        <v>3</v>
      </c>
    </row>
    <row r="14" spans="2:6" x14ac:dyDescent="0.2">
      <c r="C14">
        <v>0.9</v>
      </c>
      <c r="D14">
        <v>-649.05571945333304</v>
      </c>
      <c r="E14">
        <v>8.1811000000000096</v>
      </c>
      <c r="F14">
        <f t="shared" ref="F14:F16" si="1">F15*(C14/C15)^3</f>
        <v>5556.3547483095408</v>
      </c>
    </row>
    <row r="15" spans="2:6" x14ac:dyDescent="0.2">
      <c r="C15">
        <v>0.95</v>
      </c>
      <c r="D15">
        <v>-647.41800122000097</v>
      </c>
      <c r="E15">
        <v>1.34994666666667</v>
      </c>
      <c r="F15">
        <f t="shared" si="1"/>
        <v>6534.8143379038293</v>
      </c>
    </row>
    <row r="16" spans="2:6" x14ac:dyDescent="0.2">
      <c r="C16">
        <v>1</v>
      </c>
      <c r="D16">
        <v>-643.99140394000005</v>
      </c>
      <c r="E16">
        <v>-1.79368666666667</v>
      </c>
      <c r="F16">
        <f t="shared" si="1"/>
        <v>7621.8858001502613</v>
      </c>
    </row>
    <row r="17" spans="2:6" x14ac:dyDescent="0.2">
      <c r="C17">
        <v>1.05</v>
      </c>
      <c r="F17">
        <f>F18*(C17/C18)^3</f>
        <v>8823.2855493989464</v>
      </c>
    </row>
    <row r="18" spans="2:6" x14ac:dyDescent="0.2">
      <c r="C18">
        <v>1.1000000000000001</v>
      </c>
      <c r="D18">
        <v>-639.56252220666704</v>
      </c>
      <c r="E18">
        <v>-2.83110666666667</v>
      </c>
      <c r="F18">
        <v>10144.73</v>
      </c>
    </row>
    <row r="20" spans="2:6" x14ac:dyDescent="0.2">
      <c r="B20">
        <v>800</v>
      </c>
    </row>
    <row r="21" spans="2:6" x14ac:dyDescent="0.2">
      <c r="C21" t="s">
        <v>4</v>
      </c>
      <c r="D21" t="s">
        <v>2</v>
      </c>
      <c r="E21" t="s">
        <v>5</v>
      </c>
      <c r="F21" t="s">
        <v>3</v>
      </c>
    </row>
    <row r="22" spans="2:6" x14ac:dyDescent="0.2">
      <c r="C22">
        <v>0.9</v>
      </c>
      <c r="F22">
        <f t="shared" ref="F22:F24" si="2">F23*(C22/C23)^3</f>
        <v>5556.3547483095408</v>
      </c>
    </row>
    <row r="23" spans="2:6" x14ac:dyDescent="0.2">
      <c r="C23">
        <v>0.95</v>
      </c>
      <c r="D23">
        <v>-649.90325709333297</v>
      </c>
      <c r="E23">
        <v>0.76745333333333299</v>
      </c>
      <c r="F23">
        <f t="shared" si="2"/>
        <v>6534.8143379038293</v>
      </c>
    </row>
    <row r="24" spans="2:6" x14ac:dyDescent="0.2">
      <c r="C24">
        <v>1</v>
      </c>
      <c r="D24">
        <v>-647.29053920000001</v>
      </c>
      <c r="E24">
        <v>-2.34476</v>
      </c>
      <c r="F24">
        <f t="shared" si="2"/>
        <v>7621.8858001502613</v>
      </c>
    </row>
    <row r="25" spans="2:6" x14ac:dyDescent="0.2">
      <c r="C25">
        <v>1.05</v>
      </c>
      <c r="D25">
        <v>-645.520931086666</v>
      </c>
      <c r="E25">
        <v>-3.08076666666667</v>
      </c>
      <c r="F25">
        <f>F26*(C25/C26)^3</f>
        <v>8823.2855493989464</v>
      </c>
    </row>
    <row r="26" spans="2:6" x14ac:dyDescent="0.2">
      <c r="C26">
        <v>1.1000000000000001</v>
      </c>
      <c r="D26">
        <v>-644.17632191999996</v>
      </c>
      <c r="E26">
        <v>-2.8014266666666701</v>
      </c>
      <c r="F26">
        <v>10144.73</v>
      </c>
    </row>
    <row r="28" spans="2:6" x14ac:dyDescent="0.2">
      <c r="B28">
        <v>700</v>
      </c>
    </row>
    <row r="29" spans="2:6" x14ac:dyDescent="0.2">
      <c r="C29" t="s">
        <v>4</v>
      </c>
      <c r="D29" t="s">
        <v>2</v>
      </c>
      <c r="E29" t="s">
        <v>5</v>
      </c>
      <c r="F29" t="s">
        <v>3</v>
      </c>
    </row>
    <row r="30" spans="2:6" x14ac:dyDescent="0.2">
      <c r="C30">
        <v>0.9</v>
      </c>
      <c r="F30">
        <f t="shared" ref="F30:F32" si="3">F31*(C30/C31)^3</f>
        <v>5556.3547483095408</v>
      </c>
    </row>
    <row r="31" spans="2:6" x14ac:dyDescent="0.2">
      <c r="C31">
        <v>0.95</v>
      </c>
      <c r="F31">
        <f t="shared" si="3"/>
        <v>6534.8143379038293</v>
      </c>
    </row>
    <row r="32" spans="2:6" x14ac:dyDescent="0.2">
      <c r="C32">
        <v>1</v>
      </c>
      <c r="F32">
        <f t="shared" si="3"/>
        <v>7621.8858001502613</v>
      </c>
    </row>
    <row r="33" spans="3:6" x14ac:dyDescent="0.2">
      <c r="C33">
        <v>1.05</v>
      </c>
      <c r="F33">
        <f>F34*(C33/C34)^3</f>
        <v>8823.2855493989464</v>
      </c>
    </row>
    <row r="34" spans="3:6" x14ac:dyDescent="0.2">
      <c r="C34">
        <v>1.1000000000000001</v>
      </c>
      <c r="F34">
        <v>10144.73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KCl</vt:lpstr>
      <vt:lpstr>LiCl_80KCl</vt:lpstr>
      <vt:lpstr>NaCl_MgCl2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2020-03-30T12:23:46Z</dcterms:modified>
</cp:coreProperties>
</file>