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0D5354AE-B73E-5449-B454-0108A80FB8FB}" xr6:coauthVersionLast="47" xr6:coauthVersionMax="47" xr10:uidLastSave="{00000000-0000-0000-0000-000000000000}"/>
  <bookViews>
    <workbookView xWindow="28840" yWindow="6120" windowWidth="17580" windowHeight="15880" xr2:uid="{81CB235B-5E98-F648-A69A-8E16B140CB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53" i="1"/>
  <c r="G54" i="1"/>
  <c r="G41" i="1"/>
  <c r="G42" i="1"/>
  <c r="G43" i="1"/>
  <c r="G44" i="1"/>
  <c r="G45" i="1"/>
  <c r="H21" i="1"/>
  <c r="G28" i="1"/>
  <c r="G29" i="1"/>
  <c r="G30" i="1"/>
  <c r="G31" i="1"/>
  <c r="G21" i="1"/>
  <c r="H64" i="1"/>
  <c r="I64" i="1"/>
  <c r="H65" i="1"/>
  <c r="H66" i="1"/>
  <c r="H67" i="1"/>
  <c r="H68" i="1"/>
  <c r="H69" i="1"/>
  <c r="I69" i="1"/>
  <c r="H70" i="1"/>
  <c r="I70" i="1"/>
  <c r="H71" i="1"/>
  <c r="I71" i="1"/>
  <c r="H72" i="1"/>
  <c r="I72" i="1"/>
  <c r="H73" i="1"/>
  <c r="H63" i="1"/>
  <c r="F72" i="1"/>
  <c r="F71" i="1"/>
  <c r="F70" i="1"/>
  <c r="F69" i="1"/>
  <c r="F68" i="1"/>
  <c r="I68" i="1" s="1"/>
  <c r="F67" i="1"/>
  <c r="I67" i="1" s="1"/>
  <c r="F66" i="1"/>
  <c r="I66" i="1" s="1"/>
  <c r="F65" i="1"/>
  <c r="I65" i="1" s="1"/>
  <c r="F64" i="1"/>
  <c r="F63" i="1"/>
  <c r="I63" i="1" s="1"/>
  <c r="H50" i="1"/>
  <c r="I50" i="1"/>
  <c r="H51" i="1"/>
  <c r="H52" i="1"/>
  <c r="H53" i="1"/>
  <c r="H54" i="1"/>
  <c r="H55" i="1"/>
  <c r="I55" i="1"/>
  <c r="H56" i="1"/>
  <c r="I56" i="1"/>
  <c r="H57" i="1"/>
  <c r="I57" i="1"/>
  <c r="H58" i="1"/>
  <c r="I58" i="1"/>
  <c r="H59" i="1"/>
  <c r="H49" i="1"/>
  <c r="F59" i="1"/>
  <c r="F58" i="1"/>
  <c r="F57" i="1"/>
  <c r="F56" i="1"/>
  <c r="F55" i="1"/>
  <c r="F54" i="1"/>
  <c r="I54" i="1" s="1"/>
  <c r="F53" i="1"/>
  <c r="I53" i="1" s="1"/>
  <c r="F52" i="1"/>
  <c r="I52" i="1" s="1"/>
  <c r="F51" i="1"/>
  <c r="F50" i="1"/>
  <c r="F49" i="1"/>
  <c r="I49" i="1" s="1"/>
  <c r="J49" i="1" s="1"/>
  <c r="H36" i="1"/>
  <c r="H37" i="1"/>
  <c r="H38" i="1"/>
  <c r="H39" i="1"/>
  <c r="H40" i="1"/>
  <c r="H41" i="1"/>
  <c r="H42" i="1"/>
  <c r="H43" i="1"/>
  <c r="H44" i="1"/>
  <c r="H45" i="1"/>
  <c r="H35" i="1"/>
  <c r="J35" i="1" s="1"/>
  <c r="H22" i="1"/>
  <c r="H23" i="1"/>
  <c r="H24" i="1"/>
  <c r="H25" i="1"/>
  <c r="H26" i="1"/>
  <c r="H27" i="1"/>
  <c r="H28" i="1"/>
  <c r="H29" i="1"/>
  <c r="H30" i="1"/>
  <c r="H31" i="1"/>
  <c r="I38" i="1"/>
  <c r="I39" i="1"/>
  <c r="I40" i="1"/>
  <c r="I41" i="1"/>
  <c r="F41" i="1"/>
  <c r="F40" i="1"/>
  <c r="F39" i="1"/>
  <c r="F38" i="1"/>
  <c r="F37" i="1"/>
  <c r="I37" i="1" s="1"/>
  <c r="F36" i="1"/>
  <c r="I36" i="1" s="1"/>
  <c r="F35" i="1"/>
  <c r="I35" i="1" s="1"/>
  <c r="I25" i="1"/>
  <c r="F31" i="1"/>
  <c r="I31" i="1" s="1"/>
  <c r="F30" i="1"/>
  <c r="I30" i="1" s="1"/>
  <c r="F29" i="1"/>
  <c r="I29" i="1" s="1"/>
  <c r="J29" i="1" s="1"/>
  <c r="K29" i="1" s="1"/>
  <c r="F28" i="1"/>
  <c r="I28" i="1" s="1"/>
  <c r="F27" i="1"/>
  <c r="I27" i="1" s="1"/>
  <c r="F26" i="1"/>
  <c r="F25" i="1"/>
  <c r="F24" i="1"/>
  <c r="I24" i="1" s="1"/>
  <c r="H8" i="1"/>
  <c r="J8" i="1" s="1"/>
  <c r="H9" i="1"/>
  <c r="J9" i="1" s="1"/>
  <c r="H10" i="1"/>
  <c r="H11" i="1"/>
  <c r="H12" i="1"/>
  <c r="H13" i="1"/>
  <c r="H14" i="1"/>
  <c r="H15" i="1"/>
  <c r="H16" i="1"/>
  <c r="H17" i="1"/>
  <c r="H7" i="1"/>
  <c r="G10" i="1"/>
  <c r="G11" i="1"/>
  <c r="F8" i="1"/>
  <c r="I8" i="1" s="1"/>
  <c r="F9" i="1"/>
  <c r="I9" i="1" s="1"/>
  <c r="F10" i="1"/>
  <c r="I10" i="1" s="1"/>
  <c r="J10" i="1" s="1"/>
  <c r="K10" i="1" s="1"/>
  <c r="F11" i="1"/>
  <c r="I11" i="1" s="1"/>
  <c r="J11" i="1" s="1"/>
  <c r="K11" i="1" s="1"/>
  <c r="F12" i="1"/>
  <c r="I12" i="1" s="1"/>
  <c r="J12" i="1" s="1"/>
  <c r="F13" i="1"/>
  <c r="I13" i="1" s="1"/>
  <c r="J13" i="1" s="1"/>
  <c r="F14" i="1"/>
  <c r="I14" i="1" s="1"/>
  <c r="J14" i="1" s="1"/>
  <c r="F15" i="1"/>
  <c r="I15" i="1" s="1"/>
  <c r="F16" i="1"/>
  <c r="I16" i="1" s="1"/>
  <c r="F2" i="1"/>
  <c r="G64" i="1" s="1"/>
  <c r="F1" i="1"/>
  <c r="F17" i="1" s="1"/>
  <c r="I17" i="1" s="1"/>
  <c r="C7" i="1"/>
  <c r="C8" i="1"/>
  <c r="C9" i="1"/>
  <c r="C10" i="1"/>
  <c r="G25" i="1" s="1"/>
  <c r="C11" i="1"/>
  <c r="C12" i="1"/>
  <c r="C13" i="1"/>
  <c r="G38" i="1" s="1"/>
  <c r="C14" i="1"/>
  <c r="C15" i="1"/>
  <c r="C16" i="1"/>
  <c r="G52" i="1" s="1"/>
  <c r="C17" i="1"/>
  <c r="C18" i="1"/>
  <c r="G69" i="1" s="1"/>
  <c r="C6" i="1"/>
  <c r="B7" i="1"/>
  <c r="B8" i="1"/>
  <c r="B9" i="1"/>
  <c r="B10" i="1"/>
  <c r="B11" i="1"/>
  <c r="B12" i="1"/>
  <c r="B13" i="1"/>
  <c r="B14" i="1"/>
  <c r="B15" i="1"/>
  <c r="B16" i="1"/>
  <c r="B17" i="1"/>
  <c r="B18" i="1"/>
  <c r="B6" i="1"/>
  <c r="G16" i="1" s="1"/>
  <c r="K9" i="1" l="1"/>
  <c r="K8" i="1"/>
  <c r="G51" i="1"/>
  <c r="G39" i="1"/>
  <c r="G72" i="1"/>
  <c r="J56" i="1"/>
  <c r="K56" i="1" s="1"/>
  <c r="G27" i="1"/>
  <c r="J16" i="1"/>
  <c r="K16" i="1" s="1"/>
  <c r="G36" i="1"/>
  <c r="G49" i="1"/>
  <c r="K49" i="1" s="1"/>
  <c r="G24" i="1"/>
  <c r="G67" i="1"/>
  <c r="G9" i="1"/>
  <c r="G50" i="1"/>
  <c r="G40" i="1"/>
  <c r="G37" i="1"/>
  <c r="J40" i="1"/>
  <c r="K40" i="1" s="1"/>
  <c r="G59" i="1"/>
  <c r="G58" i="1"/>
  <c r="G14" i="1"/>
  <c r="K14" i="1" s="1"/>
  <c r="F21" i="1"/>
  <c r="I21" i="1" s="1"/>
  <c r="J21" i="1" s="1"/>
  <c r="K21" i="1" s="1"/>
  <c r="F43" i="1"/>
  <c r="I43" i="1" s="1"/>
  <c r="J43" i="1" s="1"/>
  <c r="K43" i="1" s="1"/>
  <c r="G22" i="1"/>
  <c r="G57" i="1"/>
  <c r="G66" i="1"/>
  <c r="G71" i="1"/>
  <c r="G26" i="1"/>
  <c r="J15" i="1"/>
  <c r="G68" i="1"/>
  <c r="G15" i="1"/>
  <c r="F42" i="1"/>
  <c r="I42" i="1" s="1"/>
  <c r="F73" i="1"/>
  <c r="I73" i="1" s="1"/>
  <c r="G23" i="1"/>
  <c r="F7" i="1"/>
  <c r="I7" i="1" s="1"/>
  <c r="J7" i="1" s="1"/>
  <c r="K7" i="1" s="1"/>
  <c r="G13" i="1"/>
  <c r="K13" i="1" s="1"/>
  <c r="F22" i="1"/>
  <c r="I22" i="1" s="1"/>
  <c r="J22" i="1" s="1"/>
  <c r="K22" i="1" s="1"/>
  <c r="F44" i="1"/>
  <c r="I44" i="1" s="1"/>
  <c r="J44" i="1" s="1"/>
  <c r="K44" i="1" s="1"/>
  <c r="I59" i="1"/>
  <c r="J59" i="1" s="1"/>
  <c r="K59" i="1" s="1"/>
  <c r="I51" i="1"/>
  <c r="J51" i="1" s="1"/>
  <c r="K51" i="1" s="1"/>
  <c r="G56" i="1"/>
  <c r="G65" i="1"/>
  <c r="G8" i="1"/>
  <c r="J57" i="1"/>
  <c r="J71" i="1"/>
  <c r="K71" i="1" s="1"/>
  <c r="G63" i="1"/>
  <c r="G73" i="1"/>
  <c r="J17" i="1"/>
  <c r="G70" i="1"/>
  <c r="G17" i="1"/>
  <c r="J31" i="1"/>
  <c r="K31" i="1" s="1"/>
  <c r="G12" i="1"/>
  <c r="K12" i="1" s="1"/>
  <c r="F23" i="1"/>
  <c r="I23" i="1" s="1"/>
  <c r="J23" i="1" s="1"/>
  <c r="K23" i="1" s="1"/>
  <c r="I26" i="1"/>
  <c r="J26" i="1" s="1"/>
  <c r="K26" i="1" s="1"/>
  <c r="F45" i="1"/>
  <c r="I45" i="1" s="1"/>
  <c r="G35" i="1"/>
  <c r="K35" i="1" s="1"/>
  <c r="G55" i="1"/>
  <c r="J68" i="1"/>
  <c r="K68" i="1" s="1"/>
  <c r="J63" i="1"/>
  <c r="J69" i="1"/>
  <c r="K69" i="1" s="1"/>
  <c r="J64" i="1"/>
  <c r="K64" i="1" s="1"/>
  <c r="J70" i="1"/>
  <c r="J72" i="1"/>
  <c r="K72" i="1" s="1"/>
  <c r="J65" i="1"/>
  <c r="K65" i="1" s="1"/>
  <c r="J66" i="1"/>
  <c r="J67" i="1"/>
  <c r="K67" i="1" s="1"/>
  <c r="J73" i="1"/>
  <c r="K73" i="1" s="1"/>
  <c r="J54" i="1"/>
  <c r="K54" i="1" s="1"/>
  <c r="J50" i="1"/>
  <c r="J52" i="1"/>
  <c r="K52" i="1" s="1"/>
  <c r="J53" i="1"/>
  <c r="K53" i="1" s="1"/>
  <c r="J55" i="1"/>
  <c r="K55" i="1" s="1"/>
  <c r="J58" i="1"/>
  <c r="J45" i="1"/>
  <c r="K45" i="1" s="1"/>
  <c r="J37" i="1"/>
  <c r="K37" i="1" s="1"/>
  <c r="J36" i="1"/>
  <c r="J42" i="1"/>
  <c r="K42" i="1" s="1"/>
  <c r="J38" i="1"/>
  <c r="K38" i="1" s="1"/>
  <c r="J39" i="1"/>
  <c r="K39" i="1" s="1"/>
  <c r="J41" i="1"/>
  <c r="K41" i="1" s="1"/>
  <c r="J27" i="1"/>
  <c r="K27" i="1" s="1"/>
  <c r="J28" i="1"/>
  <c r="K28" i="1" s="1"/>
  <c r="J25" i="1"/>
  <c r="K25" i="1" s="1"/>
  <c r="J30" i="1"/>
  <c r="K30" i="1" s="1"/>
  <c r="J24" i="1"/>
  <c r="K24" i="1" s="1"/>
  <c r="K66" i="1" l="1"/>
  <c r="K17" i="1"/>
  <c r="K15" i="1"/>
  <c r="K70" i="1"/>
  <c r="K58" i="1"/>
  <c r="K36" i="1"/>
  <c r="K63" i="1"/>
  <c r="K57" i="1"/>
  <c r="K50" i="1"/>
</calcChain>
</file>

<file path=xl/sharedStrings.xml><?xml version="1.0" encoding="utf-8"?>
<sst xmlns="http://schemas.openxmlformats.org/spreadsheetml/2006/main" count="43" uniqueCount="13">
  <si>
    <t>NaCl</t>
  </si>
  <si>
    <t>UCl3</t>
  </si>
  <si>
    <t>UCl3 fraction</t>
  </si>
  <si>
    <t>rho ideal</t>
  </si>
  <si>
    <t>mass fraction</t>
  </si>
  <si>
    <t>rho ex</t>
  </si>
  <si>
    <t>A1</t>
  </si>
  <si>
    <t>B2</t>
  </si>
  <si>
    <t>B1</t>
  </si>
  <si>
    <t>A2</t>
  </si>
  <si>
    <t>rho ex 1</t>
  </si>
  <si>
    <t>rho ex 2</t>
  </si>
  <si>
    <t>rho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</si>
</sst>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15D2D-6BB7-1144-BAFC-0CB5766C1B4D}">
  <dimension ref="A1:K73"/>
  <sheetViews>
    <sheetView tabSelected="1" workbookViewId="0">
      <selection activeCell="E11" sqref="E11"/>
    </sheetView>
  </sheetViews>
  <sheetFormatPr baseColWidth="10" defaultRowHeight="16" x14ac:dyDescent="0.2"/>
  <cols>
    <col min="5" max="5" width="18.5" customWidth="1"/>
  </cols>
  <sheetData>
    <row r="1" spans="1:11" x14ac:dyDescent="0.2">
      <c r="E1" t="s">
        <v>0</v>
      </c>
      <c r="F1">
        <f>22.99+35.45</f>
        <v>58.44</v>
      </c>
      <c r="H1" t="s">
        <v>6</v>
      </c>
      <c r="I1">
        <v>-1.8722000000000001</v>
      </c>
      <c r="J1" t="s">
        <v>9</v>
      </c>
      <c r="K1">
        <v>-0.62805</v>
      </c>
    </row>
    <row r="2" spans="1:11" x14ac:dyDescent="0.2">
      <c r="E2" t="s">
        <v>1</v>
      </c>
      <c r="F2">
        <f>3*35.45+238</f>
        <v>344.35</v>
      </c>
      <c r="H2" t="s">
        <v>8</v>
      </c>
      <c r="I2">
        <v>1.1697999999999999E-3</v>
      </c>
      <c r="J2" t="s">
        <v>7</v>
      </c>
      <c r="K2">
        <v>8.4716999999999995E-4</v>
      </c>
    </row>
    <row r="5" spans="1:11" x14ac:dyDescent="0.2">
      <c r="B5" t="s">
        <v>0</v>
      </c>
      <c r="C5" t="s">
        <v>1</v>
      </c>
      <c r="E5">
        <v>900</v>
      </c>
    </row>
    <row r="6" spans="1:11" x14ac:dyDescent="0.2">
      <c r="A6">
        <v>900</v>
      </c>
      <c r="B6">
        <f>2.1394-0.000543*A6</f>
        <v>1.6507000000000003</v>
      </c>
      <c r="C6">
        <f>6.3747-0.0015222*A6</f>
        <v>5.0047199999999998</v>
      </c>
      <c r="E6" t="s">
        <v>2</v>
      </c>
      <c r="F6" t="s">
        <v>4</v>
      </c>
      <c r="G6" t="s">
        <v>3</v>
      </c>
      <c r="H6" t="s">
        <v>10</v>
      </c>
      <c r="I6" t="s">
        <v>11</v>
      </c>
      <c r="J6" t="s">
        <v>5</v>
      </c>
      <c r="K6" t="s">
        <v>12</v>
      </c>
    </row>
    <row r="7" spans="1:11" x14ac:dyDescent="0.2">
      <c r="A7">
        <v>950</v>
      </c>
      <c r="B7">
        <f t="shared" ref="B7:B18" si="0">2.1394-0.000543*A7</f>
        <v>1.6235500000000003</v>
      </c>
      <c r="C7">
        <f t="shared" ref="C7:C18" si="1">6.3747-0.0015222*A7</f>
        <v>4.9286099999999999</v>
      </c>
      <c r="E7">
        <v>0</v>
      </c>
      <c r="F7">
        <f>(E7*$F$2)/(E7*$F$2+(1-E7)*$F$1)</f>
        <v>0</v>
      </c>
      <c r="G7">
        <f>(E7*$F$2+(1-E7)*$F$1)/((E7*$F$2/$C$6+(1-E7)*$F$1/$B$6))</f>
        <v>1.6507000000000003</v>
      </c>
      <c r="H7">
        <f>($I$1+$I$2*$E$5)</f>
        <v>-0.81938000000000022</v>
      </c>
      <c r="I7">
        <f>($K$1+$K$2*$E$5)*(1-2*F7)^1</f>
        <v>0.13440299999999994</v>
      </c>
      <c r="J7">
        <f>(E7*(1-E7))*SUM(H7:I7)</f>
        <v>0</v>
      </c>
      <c r="K7">
        <f>J7+G7</f>
        <v>1.6507000000000003</v>
      </c>
    </row>
    <row r="8" spans="1:11" x14ac:dyDescent="0.2">
      <c r="A8">
        <v>1000</v>
      </c>
      <c r="B8">
        <f t="shared" si="0"/>
        <v>1.5964000000000003</v>
      </c>
      <c r="C8">
        <f t="shared" si="1"/>
        <v>4.8525</v>
      </c>
      <c r="E8">
        <v>0.1</v>
      </c>
      <c r="F8">
        <f t="shared" ref="F8:F17" si="2">(E8*$F$2)/(E8*$F$2+(1-E8)*$F$1)</f>
        <v>0.3956636141145109</v>
      </c>
      <c r="G8">
        <f t="shared" ref="G8:G17" si="3">(E8*$F$2+(1-E8)*$F$1)/((E8*$F$2/$C$6+(1-E8)*$F$1/$B$6))</f>
        <v>2.2463467420457643</v>
      </c>
      <c r="H8">
        <f t="shared" ref="H8:H17" si="4">($I$1+$I$2*$E$5)</f>
        <v>-0.81938000000000022</v>
      </c>
      <c r="I8">
        <f t="shared" ref="I8:I16" si="5">($K$1+$K$2*$E$5)*(1-2*F8)^1</f>
        <v>2.8046246544334772E-2</v>
      </c>
      <c r="J8">
        <f t="shared" ref="J8:J17" si="6">(E8*(1-E8))*SUM(H8:I8)</f>
        <v>-7.1220037811009898E-2</v>
      </c>
      <c r="K8">
        <f t="shared" ref="K8:K17" si="7">J8+G8</f>
        <v>2.1751267042347546</v>
      </c>
    </row>
    <row r="9" spans="1:11" x14ac:dyDescent="0.2">
      <c r="A9">
        <v>1050</v>
      </c>
      <c r="B9">
        <f t="shared" si="0"/>
        <v>1.5692500000000003</v>
      </c>
      <c r="C9">
        <f t="shared" si="1"/>
        <v>4.7763899999999992</v>
      </c>
      <c r="E9">
        <v>0.2</v>
      </c>
      <c r="F9">
        <f t="shared" si="2"/>
        <v>0.59564788708031335</v>
      </c>
      <c r="G9">
        <f t="shared" si="3"/>
        <v>2.7474400093477929</v>
      </c>
      <c r="H9">
        <f t="shared" si="4"/>
        <v>-0.81938000000000022</v>
      </c>
      <c r="I9">
        <f t="shared" si="5"/>
        <v>-2.5710725934510698E-2</v>
      </c>
      <c r="J9">
        <f t="shared" si="6"/>
        <v>-0.13521451614952179</v>
      </c>
      <c r="K9">
        <f t="shared" si="7"/>
        <v>2.6122254931982711</v>
      </c>
    </row>
    <row r="10" spans="1:11" x14ac:dyDescent="0.2">
      <c r="A10">
        <v>1100</v>
      </c>
      <c r="B10">
        <f t="shared" si="0"/>
        <v>1.5421000000000002</v>
      </c>
      <c r="C10">
        <f t="shared" si="1"/>
        <v>4.7002799999999993</v>
      </c>
      <c r="E10">
        <v>0.3</v>
      </c>
      <c r="F10">
        <f t="shared" si="2"/>
        <v>0.71633625262632361</v>
      </c>
      <c r="G10">
        <f t="shared" si="3"/>
        <v>3.1748384885281995</v>
      </c>
      <c r="H10">
        <f t="shared" si="4"/>
        <v>-0.81938000000000022</v>
      </c>
      <c r="I10">
        <f t="shared" si="5"/>
        <v>-5.8152482723471517E-2</v>
      </c>
      <c r="J10">
        <f t="shared" si="6"/>
        <v>-0.18428182137192906</v>
      </c>
      <c r="K10">
        <f t="shared" si="7"/>
        <v>2.9905566671562704</v>
      </c>
    </row>
    <row r="11" spans="1:11" x14ac:dyDescent="0.2">
      <c r="A11">
        <v>1150</v>
      </c>
      <c r="B11">
        <f t="shared" si="0"/>
        <v>1.5149500000000002</v>
      </c>
      <c r="C11">
        <f t="shared" si="1"/>
        <v>4.6241699999999994</v>
      </c>
      <c r="E11">
        <v>0.4</v>
      </c>
      <c r="F11">
        <f t="shared" si="2"/>
        <v>0.79708803036966747</v>
      </c>
      <c r="G11">
        <f t="shared" si="3"/>
        <v>3.5436858251217864</v>
      </c>
      <c r="H11">
        <f t="shared" si="4"/>
        <v>-0.81938000000000022</v>
      </c>
      <c r="I11">
        <f t="shared" si="5"/>
        <v>-7.98590450915488E-2</v>
      </c>
      <c r="J11">
        <f t="shared" si="6"/>
        <v>-0.21581737082197178</v>
      </c>
      <c r="K11">
        <f t="shared" si="7"/>
        <v>3.3278684542998147</v>
      </c>
    </row>
    <row r="12" spans="1:11" x14ac:dyDescent="0.2">
      <c r="A12">
        <v>1200</v>
      </c>
      <c r="B12">
        <f t="shared" si="0"/>
        <v>1.4878000000000002</v>
      </c>
      <c r="C12">
        <f t="shared" si="1"/>
        <v>4.5480599999999995</v>
      </c>
      <c r="E12">
        <v>0.5</v>
      </c>
      <c r="F12">
        <f t="shared" si="2"/>
        <v>0.85491198887757891</v>
      </c>
      <c r="G12">
        <f t="shared" si="3"/>
        <v>3.865242467235904</v>
      </c>
      <c r="H12">
        <f t="shared" si="4"/>
        <v>-0.81938000000000022</v>
      </c>
      <c r="I12">
        <f t="shared" si="5"/>
        <v>-9.5402472082226436E-2</v>
      </c>
      <c r="J12">
        <f t="shared" si="6"/>
        <v>-0.22869561802055666</v>
      </c>
      <c r="K12">
        <f t="shared" si="7"/>
        <v>3.6365468492153474</v>
      </c>
    </row>
    <row r="13" spans="1:11" x14ac:dyDescent="0.2">
      <c r="A13">
        <v>1250</v>
      </c>
      <c r="B13">
        <f t="shared" si="0"/>
        <v>1.4606500000000002</v>
      </c>
      <c r="C13">
        <f t="shared" si="1"/>
        <v>4.4719499999999996</v>
      </c>
      <c r="E13">
        <v>0.6</v>
      </c>
      <c r="F13">
        <f t="shared" si="2"/>
        <v>0.89835903054968558</v>
      </c>
      <c r="G13">
        <f t="shared" si="3"/>
        <v>4.1480553631697195</v>
      </c>
      <c r="H13">
        <f t="shared" si="4"/>
        <v>-0.81938000000000022</v>
      </c>
      <c r="I13">
        <f t="shared" si="5"/>
        <v>-0.10708129756593873</v>
      </c>
      <c r="J13">
        <f t="shared" si="6"/>
        <v>-0.22235071141582535</v>
      </c>
      <c r="K13">
        <f t="shared" si="7"/>
        <v>3.925704651753894</v>
      </c>
    </row>
    <row r="14" spans="1:11" x14ac:dyDescent="0.2">
      <c r="A14">
        <v>1300</v>
      </c>
      <c r="B14">
        <f t="shared" si="0"/>
        <v>1.4335000000000002</v>
      </c>
      <c r="C14">
        <f t="shared" si="1"/>
        <v>4.3958399999999997</v>
      </c>
      <c r="E14">
        <v>0.7</v>
      </c>
      <c r="F14">
        <f t="shared" si="2"/>
        <v>0.93219814600679873</v>
      </c>
      <c r="G14">
        <f t="shared" si="3"/>
        <v>4.3987288792396653</v>
      </c>
      <c r="H14">
        <f t="shared" si="4"/>
        <v>-0.81938000000000022</v>
      </c>
      <c r="I14">
        <f t="shared" si="5"/>
        <v>-0.11617745483550349</v>
      </c>
      <c r="J14">
        <f t="shared" si="6"/>
        <v>-0.19646706551545579</v>
      </c>
      <c r="K14">
        <f t="shared" si="7"/>
        <v>4.2022618137242098</v>
      </c>
    </row>
    <row r="15" spans="1:11" x14ac:dyDescent="0.2">
      <c r="A15">
        <v>1350</v>
      </c>
      <c r="B15">
        <f t="shared" si="0"/>
        <v>1.4063500000000002</v>
      </c>
      <c r="C15">
        <f t="shared" si="1"/>
        <v>4.3197299999999998</v>
      </c>
      <c r="E15">
        <v>0.8</v>
      </c>
      <c r="F15">
        <f t="shared" si="2"/>
        <v>0.95929908624916427</v>
      </c>
      <c r="G15">
        <f t="shared" si="3"/>
        <v>4.6224470230805883</v>
      </c>
      <c r="H15">
        <f t="shared" si="4"/>
        <v>-0.81938000000000022</v>
      </c>
      <c r="I15">
        <f t="shared" si="5"/>
        <v>-0.1234623501782928</v>
      </c>
      <c r="J15">
        <f t="shared" si="6"/>
        <v>-0.15085477602852684</v>
      </c>
      <c r="K15">
        <f t="shared" si="7"/>
        <v>4.4715922470520617</v>
      </c>
    </row>
    <row r="16" spans="1:11" x14ac:dyDescent="0.2">
      <c r="A16">
        <v>1400</v>
      </c>
      <c r="B16">
        <f t="shared" si="0"/>
        <v>1.3792000000000002</v>
      </c>
      <c r="C16">
        <f t="shared" si="1"/>
        <v>4.2436199999999999</v>
      </c>
      <c r="E16">
        <v>0.9</v>
      </c>
      <c r="F16">
        <f t="shared" si="2"/>
        <v>0.98149221399865094</v>
      </c>
      <c r="G16">
        <f t="shared" si="3"/>
        <v>4.8233357957441374</v>
      </c>
      <c r="H16">
        <f t="shared" si="4"/>
        <v>-0.81938000000000022</v>
      </c>
      <c r="I16">
        <f t="shared" si="5"/>
        <v>-0.12942799607612129</v>
      </c>
      <c r="J16">
        <f t="shared" si="6"/>
        <v>-8.5392719646850926E-2</v>
      </c>
      <c r="K16">
        <f t="shared" si="7"/>
        <v>4.7379430760972863</v>
      </c>
    </row>
    <row r="17" spans="1:11" x14ac:dyDescent="0.2">
      <c r="A17">
        <v>1450</v>
      </c>
      <c r="B17">
        <f t="shared" si="0"/>
        <v>1.3520500000000002</v>
      </c>
      <c r="C17">
        <f t="shared" si="1"/>
        <v>4.16751</v>
      </c>
      <c r="E17">
        <v>1</v>
      </c>
      <c r="F17">
        <f t="shared" si="2"/>
        <v>1</v>
      </c>
      <c r="G17">
        <f t="shared" si="3"/>
        <v>5.0047200000000007</v>
      </c>
      <c r="H17">
        <f t="shared" si="4"/>
        <v>-0.81938000000000022</v>
      </c>
      <c r="I17">
        <f>($K$1+$K$2*$E$5)*(1-2*F17)^1</f>
        <v>-0.13440299999999994</v>
      </c>
      <c r="J17">
        <f t="shared" si="6"/>
        <v>0</v>
      </c>
      <c r="K17">
        <f t="shared" si="7"/>
        <v>5.0047200000000007</v>
      </c>
    </row>
    <row r="18" spans="1:11" x14ac:dyDescent="0.2">
      <c r="A18">
        <v>1500</v>
      </c>
      <c r="B18">
        <f t="shared" si="0"/>
        <v>1.3249000000000002</v>
      </c>
      <c r="C18">
        <f t="shared" si="1"/>
        <v>4.0914000000000001</v>
      </c>
    </row>
    <row r="19" spans="1:11" x14ac:dyDescent="0.2">
      <c r="E19">
        <v>1100</v>
      </c>
    </row>
    <row r="20" spans="1:11" x14ac:dyDescent="0.2">
      <c r="E20" t="s">
        <v>2</v>
      </c>
      <c r="F20" t="s">
        <v>4</v>
      </c>
      <c r="G20" t="s">
        <v>3</v>
      </c>
      <c r="H20" t="s">
        <v>10</v>
      </c>
      <c r="I20" t="s">
        <v>11</v>
      </c>
      <c r="J20" t="s">
        <v>5</v>
      </c>
      <c r="K20" t="s">
        <v>12</v>
      </c>
    </row>
    <row r="21" spans="1:11" x14ac:dyDescent="0.2">
      <c r="E21">
        <v>0</v>
      </c>
      <c r="F21">
        <f>(E21*$F$2)/(E21*$F$2+(1-E21)*$F$1)</f>
        <v>0</v>
      </c>
      <c r="G21">
        <f>(E21*$F$2+(1-E21)*$F$1)/((E21*$F$2/$C$10+(1-E21)*$F$1/$B$10))</f>
        <v>1.5421000000000002</v>
      </c>
      <c r="H21">
        <f>($I$1+$I$2*$E$19)</f>
        <v>-0.58542000000000027</v>
      </c>
      <c r="I21">
        <f>($K$1+$K$2*$E$19)*(1-2*F21)^1</f>
        <v>0.30383699999999991</v>
      </c>
      <c r="J21">
        <f>(E21*(1-E21))*SUM(H21:I21)</f>
        <v>0</v>
      </c>
      <c r="K21">
        <f>J21+G21</f>
        <v>1.5421000000000002</v>
      </c>
    </row>
    <row r="22" spans="1:11" x14ac:dyDescent="0.2">
      <c r="E22">
        <v>0.1</v>
      </c>
      <c r="F22">
        <f t="shared" ref="F22:F31" si="8">(E22*$F$2)/(E22*$F$2+(1-E22)*$F$1)</f>
        <v>0.3956636141145109</v>
      </c>
      <c r="G22">
        <f t="shared" ref="G22:G31" si="9">(E22*$F$2+(1-E22)*$F$1)/((E22*$F$2/$C$10+(1-E22)*$F$1/$B$10))</f>
        <v>2.1005289660931807</v>
      </c>
      <c r="H22">
        <f t="shared" ref="H22:H31" si="10">($I$1+$I$2*$E$19)</f>
        <v>-0.58542000000000027</v>
      </c>
      <c r="I22">
        <f t="shared" ref="I22:I31" si="11">($K$1+$K$2*$E$19)*(1-2*F22)^1</f>
        <v>6.3402508956578688E-2</v>
      </c>
      <c r="J22">
        <f t="shared" ref="J22:J31" si="12">(E22*(1-E22))*SUM(H22:I22)</f>
        <v>-4.6981574193907943E-2</v>
      </c>
      <c r="K22">
        <f t="shared" ref="K22:K31" si="13">J22+G22</f>
        <v>2.0535473918992726</v>
      </c>
    </row>
    <row r="23" spans="1:11" x14ac:dyDescent="0.2">
      <c r="E23">
        <v>0.2</v>
      </c>
      <c r="F23">
        <f t="shared" si="8"/>
        <v>0.59564788708031335</v>
      </c>
      <c r="G23">
        <f t="shared" si="9"/>
        <v>2.5711250776055601</v>
      </c>
      <c r="H23">
        <f t="shared" si="10"/>
        <v>-0.58542000000000027</v>
      </c>
      <c r="I23">
        <f t="shared" si="11"/>
        <v>-5.8122734133642322E-2</v>
      </c>
      <c r="J23">
        <f t="shared" si="12"/>
        <v>-0.10296683746138284</v>
      </c>
      <c r="K23">
        <f t="shared" si="13"/>
        <v>2.4681582401441773</v>
      </c>
    </row>
    <row r="24" spans="1:11" x14ac:dyDescent="0.2">
      <c r="E24">
        <v>0.3</v>
      </c>
      <c r="F24">
        <f t="shared" si="8"/>
        <v>0.71633625262632361</v>
      </c>
      <c r="G24">
        <f t="shared" si="9"/>
        <v>2.973099763134134</v>
      </c>
      <c r="H24">
        <f t="shared" si="10"/>
        <v>-0.58542000000000027</v>
      </c>
      <c r="I24">
        <f t="shared" si="11"/>
        <v>-0.13146191597844853</v>
      </c>
      <c r="J24">
        <f t="shared" si="12"/>
        <v>-0.15054520235547422</v>
      </c>
      <c r="K24">
        <f t="shared" si="13"/>
        <v>2.8225545607786597</v>
      </c>
    </row>
    <row r="25" spans="1:11" x14ac:dyDescent="0.2">
      <c r="E25">
        <v>0.4</v>
      </c>
      <c r="F25">
        <f t="shared" si="8"/>
        <v>0.79708803036966747</v>
      </c>
      <c r="G25">
        <f t="shared" si="9"/>
        <v>3.3204424358008415</v>
      </c>
      <c r="H25">
        <f t="shared" si="10"/>
        <v>-0.58542000000000027</v>
      </c>
      <c r="I25">
        <f t="shared" si="11"/>
        <v>-0.18053267176685725</v>
      </c>
      <c r="J25">
        <f t="shared" si="12"/>
        <v>-0.1838286412240458</v>
      </c>
      <c r="K25">
        <f t="shared" si="13"/>
        <v>3.1366137945767956</v>
      </c>
    </row>
    <row r="26" spans="1:11" x14ac:dyDescent="0.2">
      <c r="E26">
        <v>0.5</v>
      </c>
      <c r="F26">
        <f t="shared" si="8"/>
        <v>0.85491198887757891</v>
      </c>
      <c r="G26">
        <f t="shared" si="9"/>
        <v>3.6235818920549447</v>
      </c>
      <c r="H26">
        <f t="shared" si="10"/>
        <v>-0.58542000000000027</v>
      </c>
      <c r="I26">
        <f t="shared" si="11"/>
        <v>-0.21567078792919384</v>
      </c>
      <c r="J26">
        <f t="shared" si="12"/>
        <v>-0.20027269698229852</v>
      </c>
      <c r="K26">
        <f t="shared" si="13"/>
        <v>3.4233091950726462</v>
      </c>
    </row>
    <row r="27" spans="1:11" x14ac:dyDescent="0.2">
      <c r="E27">
        <v>0.6</v>
      </c>
      <c r="F27">
        <f t="shared" si="8"/>
        <v>0.89835903054968558</v>
      </c>
      <c r="G27">
        <f t="shared" si="9"/>
        <v>3.8904513620574392</v>
      </c>
      <c r="H27">
        <f t="shared" si="10"/>
        <v>-0.58542000000000027</v>
      </c>
      <c r="I27">
        <f t="shared" si="11"/>
        <v>-0.24207242553024957</v>
      </c>
      <c r="J27">
        <f t="shared" si="12"/>
        <v>-0.19859818212725994</v>
      </c>
      <c r="K27">
        <f t="shared" si="13"/>
        <v>3.6918531799301793</v>
      </c>
    </row>
    <row r="28" spans="1:11" x14ac:dyDescent="0.2">
      <c r="E28">
        <v>0.7</v>
      </c>
      <c r="F28">
        <f t="shared" si="8"/>
        <v>0.93219814600679873</v>
      </c>
      <c r="G28">
        <f t="shared" si="9"/>
        <v>4.1271928463871035</v>
      </c>
      <c r="H28">
        <f t="shared" si="10"/>
        <v>-0.58542000000000027</v>
      </c>
      <c r="I28">
        <f t="shared" si="11"/>
        <v>-0.26263557617653532</v>
      </c>
      <c r="J28">
        <f t="shared" si="12"/>
        <v>-0.17809167099707249</v>
      </c>
      <c r="K28">
        <f t="shared" si="13"/>
        <v>3.9491011753900311</v>
      </c>
    </row>
    <row r="29" spans="1:11" x14ac:dyDescent="0.2">
      <c r="E29">
        <v>0.8</v>
      </c>
      <c r="F29">
        <f t="shared" si="8"/>
        <v>0.95929908624916427</v>
      </c>
      <c r="G29">
        <f t="shared" si="9"/>
        <v>4.3386356521696099</v>
      </c>
      <c r="H29">
        <f t="shared" si="10"/>
        <v>-0.58542000000000027</v>
      </c>
      <c r="I29">
        <f t="shared" si="11"/>
        <v>-0.27910411293737458</v>
      </c>
      <c r="J29">
        <f t="shared" si="12"/>
        <v>-0.13832385806997996</v>
      </c>
      <c r="K29">
        <f t="shared" si="13"/>
        <v>4.2003117940996297</v>
      </c>
    </row>
    <row r="30" spans="1:11" x14ac:dyDescent="0.2">
      <c r="E30">
        <v>0.9</v>
      </c>
      <c r="F30">
        <f t="shared" si="8"/>
        <v>0.98149221399865094</v>
      </c>
      <c r="G30">
        <f t="shared" si="9"/>
        <v>4.5286292983667131</v>
      </c>
      <c r="H30">
        <f t="shared" si="10"/>
        <v>-0.58542000000000027</v>
      </c>
      <c r="I30">
        <f t="shared" si="11"/>
        <v>-0.29259029964941613</v>
      </c>
      <c r="J30">
        <f t="shared" si="12"/>
        <v>-7.9020926968447452E-2</v>
      </c>
      <c r="K30">
        <f t="shared" si="13"/>
        <v>4.4496083713982655</v>
      </c>
    </row>
    <row r="31" spans="1:11" x14ac:dyDescent="0.2">
      <c r="E31">
        <v>1</v>
      </c>
      <c r="F31">
        <f t="shared" si="8"/>
        <v>1</v>
      </c>
      <c r="G31">
        <f t="shared" si="9"/>
        <v>4.7002799999999993</v>
      </c>
      <c r="H31">
        <f t="shared" si="10"/>
        <v>-0.58542000000000027</v>
      </c>
      <c r="I31">
        <f t="shared" si="11"/>
        <v>-0.30383699999999991</v>
      </c>
      <c r="J31">
        <f t="shared" si="12"/>
        <v>0</v>
      </c>
      <c r="K31">
        <f t="shared" si="13"/>
        <v>4.7002799999999993</v>
      </c>
    </row>
    <row r="33" spans="5:11" x14ac:dyDescent="0.2">
      <c r="E33">
        <v>1250</v>
      </c>
    </row>
    <row r="34" spans="5:11" x14ac:dyDescent="0.2">
      <c r="E34" t="s">
        <v>2</v>
      </c>
      <c r="F34" t="s">
        <v>4</v>
      </c>
      <c r="G34" t="s">
        <v>3</v>
      </c>
      <c r="H34" t="s">
        <v>10</v>
      </c>
      <c r="I34" t="s">
        <v>11</v>
      </c>
      <c r="J34" t="s">
        <v>5</v>
      </c>
      <c r="K34" t="s">
        <v>12</v>
      </c>
    </row>
    <row r="35" spans="5:11" x14ac:dyDescent="0.2">
      <c r="E35">
        <v>0</v>
      </c>
      <c r="F35">
        <f>(E35*$F$2)/(E35*$F$2+(1-E35)*$F$1)</f>
        <v>0</v>
      </c>
      <c r="G35">
        <f>(E35*$F$2+(1-E35)*$F$1)/((E35*$F$2/$C$13+(1-E35)*$F$1/$B$13))</f>
        <v>1.4606500000000002</v>
      </c>
      <c r="H35">
        <f>($I$1+$I$2*$E$33)</f>
        <v>-0.40995000000000026</v>
      </c>
      <c r="I35">
        <f>($K$1+$K$2*$E$33)*(1-2*F35)^1</f>
        <v>0.43091250000000003</v>
      </c>
      <c r="J35">
        <f>(E35*(1-E35))*SUM(H35:I35)</f>
        <v>0</v>
      </c>
      <c r="K35">
        <f>J35+G35</f>
        <v>1.4606500000000002</v>
      </c>
    </row>
    <row r="36" spans="5:11" x14ac:dyDescent="0.2">
      <c r="E36">
        <v>0.1</v>
      </c>
      <c r="F36">
        <f t="shared" ref="F36:F45" si="14">(E36*$F$2)/(E36*$F$2+(1-E36)*$F$1)</f>
        <v>0.3956636141145109</v>
      </c>
      <c r="G36">
        <f t="shared" ref="G36:G45" si="15">(E36*$F$2+(1-E36)*$F$1)/((E36*$F$2/$C$13+(1-E36)*$F$1/$B$13))</f>
        <v>1.9911529782371136</v>
      </c>
      <c r="H36">
        <f t="shared" ref="H36:H45" si="16">($I$1+$I$2*$E$33)</f>
        <v>-0.40995000000000026</v>
      </c>
      <c r="I36">
        <f t="shared" ref="I36:I45" si="17">($K$1+$K$2*$E$33)*(1-2*F36)^1</f>
        <v>8.9919705765761651E-2</v>
      </c>
      <c r="J36">
        <f t="shared" ref="J36:J45" si="18">(E36*(1-E36))*SUM(H36:I36)</f>
        <v>-2.8802726481081481E-2</v>
      </c>
      <c r="K36">
        <f t="shared" ref="K36:K45" si="19">J36+G36</f>
        <v>1.9623502517560321</v>
      </c>
    </row>
    <row r="37" spans="5:11" x14ac:dyDescent="0.2">
      <c r="E37">
        <v>0.2</v>
      </c>
      <c r="F37">
        <f t="shared" si="14"/>
        <v>0.59564788708031335</v>
      </c>
      <c r="G37">
        <f t="shared" si="15"/>
        <v>2.4388655030038846</v>
      </c>
      <c r="H37">
        <f t="shared" si="16"/>
        <v>-0.40995000000000026</v>
      </c>
      <c r="I37">
        <f t="shared" si="17"/>
        <v>-8.2431740282991064E-2</v>
      </c>
      <c r="J37">
        <f t="shared" si="18"/>
        <v>-7.8781078445278624E-2</v>
      </c>
      <c r="K37">
        <f t="shared" si="19"/>
        <v>2.3600844245586061</v>
      </c>
    </row>
    <row r="38" spans="5:11" x14ac:dyDescent="0.2">
      <c r="E38">
        <v>0.3</v>
      </c>
      <c r="F38">
        <f t="shared" si="14"/>
        <v>0.71633625262632361</v>
      </c>
      <c r="G38">
        <f t="shared" si="15"/>
        <v>2.8217652295706874</v>
      </c>
      <c r="H38">
        <f t="shared" si="16"/>
        <v>-0.40995000000000026</v>
      </c>
      <c r="I38">
        <f t="shared" si="17"/>
        <v>-0.18644399091968136</v>
      </c>
      <c r="J38">
        <f t="shared" si="18"/>
        <v>-0.12524273809313313</v>
      </c>
      <c r="K38">
        <f t="shared" si="19"/>
        <v>2.6965224914775545</v>
      </c>
    </row>
    <row r="39" spans="5:11" x14ac:dyDescent="0.2">
      <c r="E39">
        <v>0.4</v>
      </c>
      <c r="F39">
        <f t="shared" si="14"/>
        <v>0.79708803036966747</v>
      </c>
      <c r="G39">
        <f t="shared" si="15"/>
        <v>3.152976090160434</v>
      </c>
      <c r="H39">
        <f t="shared" si="16"/>
        <v>-0.40995000000000026</v>
      </c>
      <c r="I39">
        <f t="shared" si="17"/>
        <v>-0.25603789177333869</v>
      </c>
      <c r="J39">
        <f t="shared" si="18"/>
        <v>-0.15983709402560134</v>
      </c>
      <c r="K39">
        <f t="shared" si="19"/>
        <v>2.9931389961348325</v>
      </c>
    </row>
    <row r="40" spans="5:11" x14ac:dyDescent="0.2">
      <c r="E40">
        <v>0.5</v>
      </c>
      <c r="F40">
        <f t="shared" si="14"/>
        <v>0.85491198887757891</v>
      </c>
      <c r="G40">
        <f t="shared" si="15"/>
        <v>3.4423027711650991</v>
      </c>
      <c r="H40">
        <f t="shared" si="16"/>
        <v>-0.40995000000000026</v>
      </c>
      <c r="I40">
        <f t="shared" si="17"/>
        <v>-0.30587202481441944</v>
      </c>
      <c r="J40">
        <f t="shared" si="18"/>
        <v>-0.17895550620360492</v>
      </c>
      <c r="K40">
        <f t="shared" si="19"/>
        <v>3.2633472649614941</v>
      </c>
    </row>
    <row r="41" spans="5:11" x14ac:dyDescent="0.2">
      <c r="E41">
        <v>0.6</v>
      </c>
      <c r="F41">
        <f t="shared" si="14"/>
        <v>0.89835903054968558</v>
      </c>
      <c r="G41">
        <f t="shared" si="15"/>
        <v>3.6972176698666481</v>
      </c>
      <c r="H41">
        <f t="shared" si="16"/>
        <v>-0.40995000000000026</v>
      </c>
      <c r="I41">
        <f t="shared" si="17"/>
        <v>-0.3433157715034828</v>
      </c>
      <c r="J41">
        <f t="shared" si="18"/>
        <v>-0.18078378516083593</v>
      </c>
      <c r="K41">
        <f t="shared" si="19"/>
        <v>3.5164338847058123</v>
      </c>
    </row>
    <row r="42" spans="5:11" x14ac:dyDescent="0.2">
      <c r="E42">
        <v>0.7</v>
      </c>
      <c r="F42">
        <f t="shared" si="14"/>
        <v>0.93219814600679873</v>
      </c>
      <c r="G42">
        <f t="shared" si="15"/>
        <v>3.9235154596644564</v>
      </c>
      <c r="H42">
        <f t="shared" si="16"/>
        <v>-0.40995000000000026</v>
      </c>
      <c r="I42">
        <f t="shared" si="17"/>
        <v>-0.37247916718230933</v>
      </c>
      <c r="J42">
        <f t="shared" si="18"/>
        <v>-0.16431012510828502</v>
      </c>
      <c r="K42">
        <f t="shared" si="19"/>
        <v>3.7592053345561713</v>
      </c>
    </row>
    <row r="43" spans="5:11" x14ac:dyDescent="0.2">
      <c r="E43">
        <v>0.8</v>
      </c>
      <c r="F43">
        <f t="shared" si="14"/>
        <v>0.95929908624916427</v>
      </c>
      <c r="G43">
        <f t="shared" si="15"/>
        <v>4.1257589242559494</v>
      </c>
      <c r="H43">
        <f t="shared" si="16"/>
        <v>-0.40995000000000026</v>
      </c>
      <c r="I43">
        <f t="shared" si="17"/>
        <v>-0.395835435006686</v>
      </c>
      <c r="J43">
        <f t="shared" si="18"/>
        <v>-0.12892566960106977</v>
      </c>
      <c r="K43">
        <f t="shared" si="19"/>
        <v>3.9968332546548795</v>
      </c>
    </row>
    <row r="44" spans="5:11" x14ac:dyDescent="0.2">
      <c r="E44">
        <v>0.9</v>
      </c>
      <c r="F44">
        <f t="shared" si="14"/>
        <v>0.98149221399865094</v>
      </c>
      <c r="G44">
        <f t="shared" si="15"/>
        <v>4.3075897966319561</v>
      </c>
      <c r="H44">
        <f t="shared" si="16"/>
        <v>-0.40995000000000026</v>
      </c>
      <c r="I44">
        <f t="shared" si="17"/>
        <v>-0.41496202732938736</v>
      </c>
      <c r="J44">
        <f t="shared" si="18"/>
        <v>-7.4242082459644865E-2</v>
      </c>
      <c r="K44">
        <f t="shared" si="19"/>
        <v>4.2333477141723108</v>
      </c>
    </row>
    <row r="45" spans="5:11" x14ac:dyDescent="0.2">
      <c r="E45">
        <v>1</v>
      </c>
      <c r="F45">
        <f t="shared" si="14"/>
        <v>1</v>
      </c>
      <c r="G45">
        <f t="shared" si="15"/>
        <v>4.4719499999999996</v>
      </c>
      <c r="H45">
        <f t="shared" si="16"/>
        <v>-0.40995000000000026</v>
      </c>
      <c r="I45">
        <f t="shared" si="17"/>
        <v>-0.43091250000000003</v>
      </c>
      <c r="J45">
        <f t="shared" si="18"/>
        <v>0</v>
      </c>
      <c r="K45">
        <f t="shared" si="19"/>
        <v>4.4719499999999996</v>
      </c>
    </row>
    <row r="47" spans="5:11" x14ac:dyDescent="0.2">
      <c r="E47">
        <v>1400</v>
      </c>
    </row>
    <row r="48" spans="5:11" x14ac:dyDescent="0.2">
      <c r="E48" t="s">
        <v>2</v>
      </c>
      <c r="F48" t="s">
        <v>4</v>
      </c>
      <c r="G48" t="s">
        <v>3</v>
      </c>
      <c r="H48" t="s">
        <v>10</v>
      </c>
      <c r="I48" t="s">
        <v>11</v>
      </c>
      <c r="J48" t="s">
        <v>5</v>
      </c>
      <c r="K48" t="s">
        <v>12</v>
      </c>
    </row>
    <row r="49" spans="5:11" x14ac:dyDescent="0.2">
      <c r="E49">
        <v>0</v>
      </c>
      <c r="F49">
        <f>(E49*$F$2)/(E49*$F$2+(1-E49)*$F$1)</f>
        <v>0</v>
      </c>
      <c r="G49">
        <f>(E49*$F$2+(1-E49)*$F$1)/((E49*$F$2/$C$16+(1-E49)*$F$1/$B$16))</f>
        <v>1.3792000000000002</v>
      </c>
      <c r="H49">
        <f>($I$1+$I$2*$E$47)</f>
        <v>-0.23448000000000024</v>
      </c>
      <c r="I49">
        <f>($K$1+$K$2*$E$47)*(1-2*F49)^1</f>
        <v>0.55798799999999993</v>
      </c>
      <c r="J49">
        <f>(E49*(1-E49))*SUM(H49:I49)</f>
        <v>0</v>
      </c>
      <c r="K49">
        <f>J49+G49</f>
        <v>1.3792000000000002</v>
      </c>
    </row>
    <row r="50" spans="5:11" x14ac:dyDescent="0.2">
      <c r="E50">
        <v>0.1</v>
      </c>
      <c r="F50">
        <f t="shared" ref="F50:F59" si="20">(E50*$F$2)/(E50*$F$2+(1-E50)*$F$1)</f>
        <v>0.3956636141145109</v>
      </c>
      <c r="G50">
        <f t="shared" ref="G50:G59" si="21">(E50*$F$2+(1-E50)*$F$1)/((E50*$F$2/$C$16+(1-E50)*$F$1/$B$16))</f>
        <v>1.8817641635741247</v>
      </c>
      <c r="H50">
        <f t="shared" ref="H50:H59" si="22">($I$1+$I$2*$E$47)</f>
        <v>-0.23448000000000024</v>
      </c>
      <c r="I50">
        <f t="shared" ref="I50:I59" si="23">($K$1+$K$2*$E$47)*(1-2*F50)^1</f>
        <v>0.11643690257494457</v>
      </c>
      <c r="J50">
        <f t="shared" ref="J50:J59" si="24">(E50*(1-E50))*SUM(H50:I50)</f>
        <v>-1.0623878768255011E-2</v>
      </c>
      <c r="K50">
        <f t="shared" ref="K50:K59" si="25">J50+G50</f>
        <v>1.8711402848058696</v>
      </c>
    </row>
    <row r="51" spans="5:11" x14ac:dyDescent="0.2">
      <c r="E51">
        <v>0.2</v>
      </c>
      <c r="F51">
        <f t="shared" si="20"/>
        <v>0.59564788708031335</v>
      </c>
      <c r="G51">
        <f t="shared" si="21"/>
        <v>2.3065821849143768</v>
      </c>
      <c r="H51">
        <f t="shared" si="22"/>
        <v>-0.23448000000000024</v>
      </c>
      <c r="I51">
        <f t="shared" si="23"/>
        <v>-0.10674074643233976</v>
      </c>
      <c r="J51">
        <f t="shared" si="24"/>
        <v>-5.4595319429174415E-2</v>
      </c>
      <c r="K51">
        <f t="shared" si="25"/>
        <v>2.2519868654852022</v>
      </c>
    </row>
    <row r="52" spans="5:11" x14ac:dyDescent="0.2">
      <c r="E52">
        <v>0.3</v>
      </c>
      <c r="F52">
        <f t="shared" si="20"/>
        <v>0.71633625262632361</v>
      </c>
      <c r="G52">
        <f t="shared" si="21"/>
        <v>2.6703996688064109</v>
      </c>
      <c r="H52">
        <f t="shared" si="22"/>
        <v>-0.23448000000000024</v>
      </c>
      <c r="I52">
        <f t="shared" si="23"/>
        <v>-0.24142606586091409</v>
      </c>
      <c r="J52">
        <f t="shared" si="24"/>
        <v>-9.9940273830792001E-2</v>
      </c>
      <c r="K52">
        <f t="shared" si="25"/>
        <v>2.5704593949756189</v>
      </c>
    </row>
    <row r="53" spans="5:11" x14ac:dyDescent="0.2">
      <c r="E53">
        <v>0.4</v>
      </c>
      <c r="F53">
        <f t="shared" si="20"/>
        <v>0.79708803036966747</v>
      </c>
      <c r="G53">
        <f t="shared" si="21"/>
        <v>2.985475288963221</v>
      </c>
      <c r="H53">
        <f t="shared" si="22"/>
        <v>-0.23448000000000024</v>
      </c>
      <c r="I53">
        <f t="shared" si="23"/>
        <v>-0.33154311177981999</v>
      </c>
      <c r="J53">
        <f t="shared" si="24"/>
        <v>-0.13584554682715685</v>
      </c>
      <c r="K53">
        <f t="shared" si="25"/>
        <v>2.8496297421360643</v>
      </c>
    </row>
    <row r="54" spans="5:11" x14ac:dyDescent="0.2">
      <c r="E54">
        <v>0.5</v>
      </c>
      <c r="F54">
        <f t="shared" si="20"/>
        <v>0.85491198887757891</v>
      </c>
      <c r="G54">
        <f t="shared" si="21"/>
        <v>3.2609892624543995</v>
      </c>
      <c r="H54">
        <f t="shared" si="22"/>
        <v>-0.23448000000000024</v>
      </c>
      <c r="I54">
        <f t="shared" si="23"/>
        <v>-0.39607326169964496</v>
      </c>
      <c r="J54">
        <f t="shared" si="24"/>
        <v>-0.1576383154249113</v>
      </c>
      <c r="K54">
        <f t="shared" si="25"/>
        <v>3.103350947029488</v>
      </c>
    </row>
    <row r="55" spans="5:11" x14ac:dyDescent="0.2">
      <c r="E55">
        <v>0.6</v>
      </c>
      <c r="F55">
        <f t="shared" si="20"/>
        <v>0.89835903054968558</v>
      </c>
      <c r="G55">
        <f t="shared" si="21"/>
        <v>3.5039526110953796</v>
      </c>
      <c r="H55">
        <f t="shared" si="22"/>
        <v>-0.23448000000000024</v>
      </c>
      <c r="I55">
        <f t="shared" si="23"/>
        <v>-0.44455911747671584</v>
      </c>
      <c r="J55">
        <f t="shared" si="24"/>
        <v>-0.16296938819441184</v>
      </c>
      <c r="K55">
        <f t="shared" si="25"/>
        <v>3.3409832229009679</v>
      </c>
    </row>
    <row r="56" spans="5:11" x14ac:dyDescent="0.2">
      <c r="E56">
        <v>0.7</v>
      </c>
      <c r="F56">
        <f t="shared" si="20"/>
        <v>0.93219814600679873</v>
      </c>
      <c r="G56">
        <f t="shared" si="21"/>
        <v>3.7198121242095503</v>
      </c>
      <c r="H56">
        <f t="shared" si="22"/>
        <v>-0.23448000000000024</v>
      </c>
      <c r="I56">
        <f t="shared" si="23"/>
        <v>-0.48232275818808318</v>
      </c>
      <c r="J56">
        <f t="shared" si="24"/>
        <v>-0.15052857921949753</v>
      </c>
      <c r="K56">
        <f t="shared" si="25"/>
        <v>3.5692835449900526</v>
      </c>
    </row>
    <row r="57" spans="5:11" x14ac:dyDescent="0.2">
      <c r="E57">
        <v>0.8</v>
      </c>
      <c r="F57">
        <f t="shared" si="20"/>
        <v>0.95929908624916427</v>
      </c>
      <c r="G57">
        <f t="shared" si="21"/>
        <v>3.9128635572341679</v>
      </c>
      <c r="H57">
        <f t="shared" si="22"/>
        <v>-0.23448000000000024</v>
      </c>
      <c r="I57">
        <f t="shared" si="23"/>
        <v>-0.5125667570759973</v>
      </c>
      <c r="J57">
        <f t="shared" si="24"/>
        <v>-0.11952748113215959</v>
      </c>
      <c r="K57">
        <f t="shared" si="25"/>
        <v>3.7933360761020083</v>
      </c>
    </row>
    <row r="58" spans="5:11" x14ac:dyDescent="0.2">
      <c r="E58">
        <v>0.9</v>
      </c>
      <c r="F58">
        <f t="shared" si="20"/>
        <v>0.98149221399865094</v>
      </c>
      <c r="G58">
        <f t="shared" si="21"/>
        <v>4.0865404249814903</v>
      </c>
      <c r="H58">
        <f t="shared" si="22"/>
        <v>-0.23448000000000024</v>
      </c>
      <c r="I58">
        <f t="shared" si="23"/>
        <v>-0.53733375500935843</v>
      </c>
      <c r="J58">
        <f t="shared" si="24"/>
        <v>-6.9463237950842263E-2</v>
      </c>
      <c r="K58">
        <f t="shared" si="25"/>
        <v>4.0170771870306483</v>
      </c>
    </row>
    <row r="59" spans="5:11" x14ac:dyDescent="0.2">
      <c r="E59">
        <v>1</v>
      </c>
      <c r="F59">
        <f t="shared" si="20"/>
        <v>1</v>
      </c>
      <c r="G59">
        <f t="shared" si="21"/>
        <v>4.2436199999999999</v>
      </c>
      <c r="H59">
        <f t="shared" si="22"/>
        <v>-0.23448000000000024</v>
      </c>
      <c r="I59">
        <f t="shared" si="23"/>
        <v>-0.55798799999999993</v>
      </c>
      <c r="J59">
        <f t="shared" si="24"/>
        <v>0</v>
      </c>
      <c r="K59">
        <f t="shared" si="25"/>
        <v>4.2436199999999999</v>
      </c>
    </row>
    <row r="61" spans="5:11" x14ac:dyDescent="0.2">
      <c r="E61">
        <v>1500</v>
      </c>
    </row>
    <row r="62" spans="5:11" x14ac:dyDescent="0.2">
      <c r="E62" t="s">
        <v>2</v>
      </c>
      <c r="F62" t="s">
        <v>4</v>
      </c>
      <c r="G62" t="s">
        <v>3</v>
      </c>
      <c r="H62" t="s">
        <v>10</v>
      </c>
      <c r="I62" t="s">
        <v>11</v>
      </c>
      <c r="J62" t="s">
        <v>5</v>
      </c>
      <c r="K62" t="s">
        <v>12</v>
      </c>
    </row>
    <row r="63" spans="5:11" x14ac:dyDescent="0.2">
      <c r="E63">
        <v>0</v>
      </c>
      <c r="F63">
        <f>(E63*$F$2)/(E63*$F$2+(1-E63)*$F$1)</f>
        <v>0</v>
      </c>
      <c r="G63">
        <f>(E63*$F$2+(1-E63)*$F$1)/((E63*$F$2/$C$18+(1-E63)*$F$1/$B$18))</f>
        <v>1.3249000000000002</v>
      </c>
      <c r="H63">
        <f>($I$1+$I$2*$E$61)</f>
        <v>-0.11750000000000016</v>
      </c>
      <c r="I63">
        <f>($K$1+$K$2*$E$61)*(1-2*F63)^1</f>
        <v>0.64270499999999986</v>
      </c>
      <c r="J63">
        <f>(E63*(1-E63))*SUM(H63:I63)</f>
        <v>0</v>
      </c>
      <c r="K63">
        <f>J63+G63</f>
        <v>1.3249000000000002</v>
      </c>
    </row>
    <row r="64" spans="5:11" x14ac:dyDescent="0.2">
      <c r="E64">
        <v>0.1</v>
      </c>
      <c r="F64">
        <f t="shared" ref="F64:F73" si="26">(E64*$F$2)/(E64*$F$2+(1-E64)*$F$1)</f>
        <v>0.3956636141145109</v>
      </c>
      <c r="G64">
        <f t="shared" ref="G64:G73" si="27">(E64*$F$2+(1-E64)*$F$1)/((E64*$F$2/$C$18+(1-E64)*$F$1/$B$18))</f>
        <v>1.8088300817960163</v>
      </c>
      <c r="H64">
        <f t="shared" ref="H64:H73" si="28">($I$1+$I$2*$E$61)</f>
        <v>-0.11750000000000016</v>
      </c>
      <c r="I64">
        <f t="shared" ref="I64:I73" si="29">($K$1+$K$2*$E$61)*(1-2*F64)^1</f>
        <v>0.13411503378106651</v>
      </c>
      <c r="J64">
        <f t="shared" ref="J64:J73" si="30">(E64*(1-E64))*SUM(H64:I64)</f>
        <v>1.4953530402959719E-3</v>
      </c>
      <c r="K64">
        <f t="shared" ref="K64:K73" si="31">J64+G64</f>
        <v>1.8103254348363123</v>
      </c>
    </row>
    <row r="65" spans="5:11" x14ac:dyDescent="0.2">
      <c r="E65">
        <v>0.2</v>
      </c>
      <c r="F65">
        <f t="shared" si="26"/>
        <v>0.59564788708031335</v>
      </c>
      <c r="G65">
        <f t="shared" si="27"/>
        <v>2.2183780879070247</v>
      </c>
      <c r="H65">
        <f t="shared" si="28"/>
        <v>-0.11750000000000016</v>
      </c>
      <c r="I65">
        <f t="shared" si="29"/>
        <v>-0.12294675053190555</v>
      </c>
      <c r="J65">
        <f t="shared" si="30"/>
        <v>-3.8471480085104925E-2</v>
      </c>
      <c r="K65">
        <f t="shared" si="31"/>
        <v>2.1799066078219198</v>
      </c>
    </row>
    <row r="66" spans="5:11" x14ac:dyDescent="0.2">
      <c r="E66">
        <v>0.3</v>
      </c>
      <c r="F66">
        <f t="shared" si="26"/>
        <v>0.71633625262632361</v>
      </c>
      <c r="G66">
        <f t="shared" si="27"/>
        <v>2.5694693751494451</v>
      </c>
      <c r="H66">
        <f t="shared" si="28"/>
        <v>-0.11750000000000016</v>
      </c>
      <c r="I66">
        <f t="shared" si="29"/>
        <v>-0.27808078248840257</v>
      </c>
      <c r="J66">
        <f t="shared" si="30"/>
        <v>-8.307196432256457E-2</v>
      </c>
      <c r="K66">
        <f t="shared" si="31"/>
        <v>2.4863974108268807</v>
      </c>
    </row>
    <row r="67" spans="5:11" x14ac:dyDescent="0.2">
      <c r="E67">
        <v>0.4</v>
      </c>
      <c r="F67">
        <f t="shared" si="26"/>
        <v>0.79708803036966747</v>
      </c>
      <c r="G67">
        <f t="shared" si="27"/>
        <v>2.8737859354759463</v>
      </c>
      <c r="H67">
        <f t="shared" si="28"/>
        <v>-0.11750000000000016</v>
      </c>
      <c r="I67">
        <f t="shared" si="29"/>
        <v>-0.38187992511747415</v>
      </c>
      <c r="J67">
        <f t="shared" si="30"/>
        <v>-0.11985118202819384</v>
      </c>
      <c r="K67">
        <f t="shared" si="31"/>
        <v>2.7539347534477523</v>
      </c>
    </row>
    <row r="68" spans="5:11" x14ac:dyDescent="0.2">
      <c r="E68">
        <v>0.5</v>
      </c>
      <c r="F68">
        <f t="shared" si="26"/>
        <v>0.85491198887757891</v>
      </c>
      <c r="G68">
        <f t="shared" si="27"/>
        <v>3.1400914530403523</v>
      </c>
      <c r="H68">
        <f t="shared" si="28"/>
        <v>-0.11750000000000016</v>
      </c>
      <c r="I68">
        <f t="shared" si="29"/>
        <v>-0.45620741962312861</v>
      </c>
      <c r="J68">
        <f t="shared" si="30"/>
        <v>-0.14342685490578219</v>
      </c>
      <c r="K68">
        <f t="shared" si="31"/>
        <v>2.9966645981345703</v>
      </c>
    </row>
    <row r="69" spans="5:11" x14ac:dyDescent="0.2">
      <c r="E69">
        <v>0.6</v>
      </c>
      <c r="F69">
        <f t="shared" si="26"/>
        <v>0.89835903054968558</v>
      </c>
      <c r="G69">
        <f t="shared" si="27"/>
        <v>3.3750890241679947</v>
      </c>
      <c r="H69">
        <f t="shared" si="28"/>
        <v>-0.11750000000000016</v>
      </c>
      <c r="I69">
        <f t="shared" si="29"/>
        <v>-0.51205468145887123</v>
      </c>
      <c r="J69">
        <f t="shared" si="30"/>
        <v>-0.15109312355012913</v>
      </c>
      <c r="K69">
        <f t="shared" si="31"/>
        <v>3.2239959006178656</v>
      </c>
    </row>
    <row r="70" spans="5:11" x14ac:dyDescent="0.2">
      <c r="E70">
        <v>0.7</v>
      </c>
      <c r="F70">
        <f t="shared" si="26"/>
        <v>0.93219814600679873</v>
      </c>
      <c r="G70">
        <f t="shared" si="27"/>
        <v>3.5839931612735811</v>
      </c>
      <c r="H70">
        <f t="shared" si="28"/>
        <v>-0.11750000000000016</v>
      </c>
      <c r="I70">
        <f t="shared" si="29"/>
        <v>-0.55555181885859906</v>
      </c>
      <c r="J70">
        <f t="shared" si="30"/>
        <v>-0.14134088196030584</v>
      </c>
      <c r="K70">
        <f t="shared" si="31"/>
        <v>3.4426522793132754</v>
      </c>
    </row>
    <row r="71" spans="5:11" x14ac:dyDescent="0.2">
      <c r="E71">
        <v>0.8</v>
      </c>
      <c r="F71">
        <f t="shared" si="26"/>
        <v>0.95929908624916427</v>
      </c>
      <c r="G71">
        <f t="shared" si="27"/>
        <v>3.7709212780506833</v>
      </c>
      <c r="H71">
        <f t="shared" si="28"/>
        <v>-0.11750000000000016</v>
      </c>
      <c r="I71">
        <f t="shared" si="29"/>
        <v>-0.5903876384555381</v>
      </c>
      <c r="J71">
        <f t="shared" si="30"/>
        <v>-0.11326202215288611</v>
      </c>
      <c r="K71">
        <f t="shared" si="31"/>
        <v>3.6576592558977974</v>
      </c>
    </row>
    <row r="72" spans="5:11" x14ac:dyDescent="0.2">
      <c r="E72">
        <v>0.9</v>
      </c>
      <c r="F72">
        <f t="shared" si="26"/>
        <v>0.98149221399865094</v>
      </c>
      <c r="G72">
        <f t="shared" si="27"/>
        <v>3.9391677995763756</v>
      </c>
      <c r="H72">
        <f t="shared" si="28"/>
        <v>-0.11750000000000016</v>
      </c>
      <c r="I72">
        <f t="shared" si="29"/>
        <v>-0.6189149067960058</v>
      </c>
      <c r="J72">
        <f t="shared" si="30"/>
        <v>-6.627734161164052E-2</v>
      </c>
      <c r="K72">
        <f t="shared" si="31"/>
        <v>3.872890457964735</v>
      </c>
    </row>
    <row r="73" spans="5:11" x14ac:dyDescent="0.2">
      <c r="E73">
        <v>1</v>
      </c>
      <c r="F73">
        <f t="shared" si="26"/>
        <v>1</v>
      </c>
      <c r="G73">
        <f t="shared" si="27"/>
        <v>4.0914000000000001</v>
      </c>
      <c r="H73">
        <f t="shared" si="28"/>
        <v>-0.11750000000000016</v>
      </c>
      <c r="I73">
        <f t="shared" si="29"/>
        <v>-0.64270499999999986</v>
      </c>
      <c r="J73">
        <f t="shared" si="30"/>
        <v>0</v>
      </c>
      <c r="K73">
        <f t="shared" si="31"/>
        <v>4.0914000000000001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2021-10-27T13:12:26Z</dcterms:created>
  <dcterms:modified xsi:type="dcterms:W3CDTF">2021-10-27T14:51:32Z</dcterms:modified>
</cp:coreProperties>
</file>