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B815424-4CE6-0948-898F-629F661CD58D}" xr6:coauthVersionLast="47" xr6:coauthVersionMax="47" xr10:uidLastSave="{00000000-0000-0000-0000-000000000000}"/>
  <bookViews>
    <workbookView xWindow="1820" yWindow="500" windowWidth="20040" windowHeight="15800" xr2:uid="{7B53DE37-A285-ED43-A1BE-4C527C5EF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F58" i="1" s="1"/>
  <c r="F52" i="1"/>
  <c r="D52" i="1"/>
  <c r="D54" i="1" s="1"/>
  <c r="F51" i="1"/>
  <c r="F54" i="1" s="1"/>
  <c r="F55" i="1" s="1"/>
  <c r="F60" i="1" s="1"/>
  <c r="D51" i="1"/>
  <c r="F45" i="1"/>
  <c r="F46" i="1" s="1"/>
  <c r="F40" i="1"/>
  <c r="C40" i="1"/>
  <c r="D40" i="1" s="1"/>
  <c r="F39" i="1"/>
  <c r="D39" i="1"/>
  <c r="F33" i="1"/>
  <c r="F34" i="1" s="1"/>
  <c r="F28" i="1"/>
  <c r="C28" i="1"/>
  <c r="D28" i="1" s="1"/>
  <c r="F27" i="1"/>
  <c r="D27" i="1"/>
  <c r="C16" i="1"/>
  <c r="D16" i="1" s="1"/>
  <c r="D15" i="1"/>
  <c r="C4" i="1"/>
  <c r="F21" i="1"/>
  <c r="F22" i="1" s="1"/>
  <c r="F16" i="1"/>
  <c r="F15" i="1"/>
  <c r="F9" i="1"/>
  <c r="F10" i="1"/>
  <c r="F4" i="1"/>
  <c r="F3" i="1"/>
  <c r="D3" i="1"/>
  <c r="F18" i="1" l="1"/>
  <c r="F19" i="1" s="1"/>
  <c r="F24" i="1" s="1"/>
  <c r="D42" i="1"/>
  <c r="F42" i="1"/>
  <c r="F43" i="1" s="1"/>
  <c r="F48" i="1" s="1"/>
  <c r="D30" i="1"/>
  <c r="F30" i="1"/>
  <c r="F31" i="1" s="1"/>
  <c r="F36" i="1" s="1"/>
  <c r="F6" i="1"/>
  <c r="F7" i="1" s="1"/>
  <c r="F12" i="1" s="1"/>
  <c r="D4" i="1"/>
  <c r="D6" i="1" s="1"/>
  <c r="D18" i="1"/>
</calcChain>
</file>

<file path=xl/sharedStrings.xml><?xml version="1.0" encoding="utf-8"?>
<sst xmlns="http://schemas.openxmlformats.org/spreadsheetml/2006/main" count="40" uniqueCount="8">
  <si>
    <t>lif</t>
  </si>
  <si>
    <t>bef2</t>
  </si>
  <si>
    <t>flibe density ~2g/cc</t>
  </si>
  <si>
    <t>mass</t>
  </si>
  <si>
    <t>amu</t>
  </si>
  <si>
    <t>g</t>
  </si>
  <si>
    <t>vol (Ang3)</t>
  </si>
  <si>
    <t>vol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</si>
</sst>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58EB-62D6-5E4C-BB0C-193C8A604DA1}">
  <dimension ref="B2:G60"/>
  <sheetViews>
    <sheetView tabSelected="1" topLeftCell="A26" workbookViewId="0">
      <selection activeCell="J47" sqref="J47"/>
    </sheetView>
  </sheetViews>
  <sheetFormatPr baseColWidth="10" defaultRowHeight="16" x14ac:dyDescent="0.2"/>
  <cols>
    <col min="6" max="6" width="12.1640625" bestFit="1" customWidth="1"/>
  </cols>
  <sheetData>
    <row r="2" spans="2:7" x14ac:dyDescent="0.2">
      <c r="F2" t="s">
        <v>3</v>
      </c>
    </row>
    <row r="3" spans="2:7" x14ac:dyDescent="0.2">
      <c r="B3" t="s">
        <v>0</v>
      </c>
      <c r="C3">
        <v>44</v>
      </c>
      <c r="D3">
        <f>C3*2</f>
        <v>88</v>
      </c>
      <c r="F3">
        <f>7+19</f>
        <v>26</v>
      </c>
    </row>
    <row r="4" spans="2:7" x14ac:dyDescent="0.2">
      <c r="B4" t="s">
        <v>1</v>
      </c>
      <c r="C4">
        <f>ROUND((C3*C6)/(1-C6),0)</f>
        <v>22</v>
      </c>
      <c r="D4">
        <f>C4*3</f>
        <v>66</v>
      </c>
      <c r="F4">
        <f>9+2*19</f>
        <v>47</v>
      </c>
    </row>
    <row r="6" spans="2:7" x14ac:dyDescent="0.2">
      <c r="C6">
        <v>0.33333000000000002</v>
      </c>
      <c r="D6">
        <f>SUM(D3:D4)</f>
        <v>154</v>
      </c>
      <c r="F6">
        <f>F3*C3+F4*C4</f>
        <v>2178</v>
      </c>
      <c r="G6" t="s">
        <v>4</v>
      </c>
    </row>
    <row r="7" spans="2:7" x14ac:dyDescent="0.2">
      <c r="F7">
        <f>F6*1.66E-24</f>
        <v>3.6154800000000003E-21</v>
      </c>
      <c r="G7" t="s">
        <v>5</v>
      </c>
    </row>
    <row r="9" spans="2:7" x14ac:dyDescent="0.2">
      <c r="C9" t="s">
        <v>2</v>
      </c>
      <c r="F9">
        <f>12^3</f>
        <v>1728</v>
      </c>
      <c r="G9" t="s">
        <v>6</v>
      </c>
    </row>
    <row r="10" spans="2:7" x14ac:dyDescent="0.2">
      <c r="F10">
        <f>F9*(1E-24)</f>
        <v>1.7279999999999999E-21</v>
      </c>
      <c r="G10" t="s">
        <v>7</v>
      </c>
    </row>
    <row r="12" spans="2:7" x14ac:dyDescent="0.2">
      <c r="F12">
        <f>F7/F10</f>
        <v>2.0922916666666671</v>
      </c>
    </row>
    <row r="14" spans="2:7" x14ac:dyDescent="0.2">
      <c r="F14" t="s">
        <v>3</v>
      </c>
    </row>
    <row r="15" spans="2:7" x14ac:dyDescent="0.2">
      <c r="B15" t="s">
        <v>0</v>
      </c>
      <c r="C15">
        <v>26</v>
      </c>
      <c r="D15">
        <f>C15*2</f>
        <v>52</v>
      </c>
      <c r="F15">
        <f>7+19</f>
        <v>26</v>
      </c>
    </row>
    <row r="16" spans="2:7" x14ac:dyDescent="0.2">
      <c r="B16" t="s">
        <v>1</v>
      </c>
      <c r="C16">
        <f>ROUND((C15*C18)/(1-C18),0)</f>
        <v>33</v>
      </c>
      <c r="D16">
        <f>C16*3</f>
        <v>99</v>
      </c>
      <c r="F16">
        <f>9+2*19</f>
        <v>47</v>
      </c>
    </row>
    <row r="18" spans="2:7" x14ac:dyDescent="0.2">
      <c r="C18">
        <v>0.56000000000000005</v>
      </c>
      <c r="D18">
        <f>SUM(D15:D16)</f>
        <v>151</v>
      </c>
      <c r="F18">
        <f>F15*C15+F16*C16</f>
        <v>2227</v>
      </c>
      <c r="G18" t="s">
        <v>4</v>
      </c>
    </row>
    <row r="19" spans="2:7" x14ac:dyDescent="0.2">
      <c r="F19">
        <f>F18*1.66E-24</f>
        <v>3.6968200000000002E-21</v>
      </c>
      <c r="G19" t="s">
        <v>5</v>
      </c>
    </row>
    <row r="21" spans="2:7" x14ac:dyDescent="0.2">
      <c r="C21" t="s">
        <v>2</v>
      </c>
      <c r="F21">
        <f>12^3</f>
        <v>1728</v>
      </c>
      <c r="G21" t="s">
        <v>6</v>
      </c>
    </row>
    <row r="22" spans="2:7" x14ac:dyDescent="0.2">
      <c r="F22">
        <f>F21*(1E-24)</f>
        <v>1.7279999999999999E-21</v>
      </c>
      <c r="G22" t="s">
        <v>7</v>
      </c>
    </row>
    <row r="24" spans="2:7" x14ac:dyDescent="0.2">
      <c r="F24">
        <f>F19/F22</f>
        <v>2.139363425925926</v>
      </c>
    </row>
    <row r="26" spans="2:7" x14ac:dyDescent="0.2">
      <c r="F26" t="s">
        <v>3</v>
      </c>
    </row>
    <row r="27" spans="2:7" x14ac:dyDescent="0.2">
      <c r="B27" t="s">
        <v>0</v>
      </c>
      <c r="C27">
        <v>54</v>
      </c>
      <c r="D27">
        <f>C27*2</f>
        <v>108</v>
      </c>
      <c r="F27">
        <f>7+19</f>
        <v>26</v>
      </c>
    </row>
    <row r="28" spans="2:7" x14ac:dyDescent="0.2">
      <c r="B28" t="s">
        <v>1</v>
      </c>
      <c r="C28">
        <f>ROUND((C27*C30)/(1-C30),0)</f>
        <v>14</v>
      </c>
      <c r="D28">
        <f>C28*3</f>
        <v>42</v>
      </c>
      <c r="F28">
        <f>9+2*19</f>
        <v>47</v>
      </c>
    </row>
    <row r="30" spans="2:7" x14ac:dyDescent="0.2">
      <c r="C30">
        <v>0.2</v>
      </c>
      <c r="D30">
        <f>SUM(D27:D28)</f>
        <v>150</v>
      </c>
      <c r="F30">
        <f>F27*C27+F28*C28</f>
        <v>2062</v>
      </c>
      <c r="G30" t="s">
        <v>4</v>
      </c>
    </row>
    <row r="31" spans="2:7" x14ac:dyDescent="0.2">
      <c r="F31">
        <f>F30*1.66E-24</f>
        <v>3.4229199999999998E-21</v>
      </c>
      <c r="G31" t="s">
        <v>5</v>
      </c>
    </row>
    <row r="33" spans="2:7" x14ac:dyDescent="0.2">
      <c r="C33" t="s">
        <v>2</v>
      </c>
      <c r="F33">
        <f>12^3</f>
        <v>1728</v>
      </c>
      <c r="G33" t="s">
        <v>6</v>
      </c>
    </row>
    <row r="34" spans="2:7" x14ac:dyDescent="0.2">
      <c r="F34">
        <f>F33*(1E-24)</f>
        <v>1.7279999999999999E-21</v>
      </c>
      <c r="G34" t="s">
        <v>7</v>
      </c>
    </row>
    <row r="36" spans="2:7" x14ac:dyDescent="0.2">
      <c r="F36">
        <f>F31/F34</f>
        <v>1.9808564814814815</v>
      </c>
    </row>
    <row r="38" spans="2:7" x14ac:dyDescent="0.2">
      <c r="F38" t="s">
        <v>3</v>
      </c>
    </row>
    <row r="39" spans="2:7" x14ac:dyDescent="0.2">
      <c r="B39" t="s">
        <v>0</v>
      </c>
      <c r="C39">
        <v>10</v>
      </c>
      <c r="D39">
        <f>C39*2</f>
        <v>20</v>
      </c>
      <c r="F39">
        <f>7+19</f>
        <v>26</v>
      </c>
    </row>
    <row r="40" spans="2:7" x14ac:dyDescent="0.2">
      <c r="B40" t="s">
        <v>1</v>
      </c>
      <c r="C40">
        <f>ROUND((C39*C42)/(1-C42),0)</f>
        <v>40</v>
      </c>
      <c r="D40">
        <f>C40*3</f>
        <v>120</v>
      </c>
      <c r="F40">
        <f>9+2*19</f>
        <v>47</v>
      </c>
    </row>
    <row r="42" spans="2:7" x14ac:dyDescent="0.2">
      <c r="C42">
        <v>0.8</v>
      </c>
      <c r="D42">
        <f>SUM(D39:D40)</f>
        <v>140</v>
      </c>
      <c r="F42">
        <f>F39*C39+F40*C40</f>
        <v>2140</v>
      </c>
      <c r="G42" t="s">
        <v>4</v>
      </c>
    </row>
    <row r="43" spans="2:7" x14ac:dyDescent="0.2">
      <c r="F43">
        <f>F42*1.66E-24</f>
        <v>3.5523999999999999E-21</v>
      </c>
      <c r="G43" t="s">
        <v>5</v>
      </c>
    </row>
    <row r="45" spans="2:7" x14ac:dyDescent="0.2">
      <c r="C45" t="s">
        <v>2</v>
      </c>
      <c r="F45">
        <f>12^3</f>
        <v>1728</v>
      </c>
      <c r="G45" t="s">
        <v>6</v>
      </c>
    </row>
    <row r="46" spans="2:7" x14ac:dyDescent="0.2">
      <c r="F46">
        <f>F45*(1E-24)</f>
        <v>1.7279999999999999E-21</v>
      </c>
      <c r="G46" t="s">
        <v>7</v>
      </c>
    </row>
    <row r="48" spans="2:7" x14ac:dyDescent="0.2">
      <c r="F48">
        <f>F43/F46</f>
        <v>2.055787037037037</v>
      </c>
    </row>
    <row r="50" spans="2:7" x14ac:dyDescent="0.2">
      <c r="F50" t="s">
        <v>3</v>
      </c>
    </row>
    <row r="51" spans="2:7" x14ac:dyDescent="0.2">
      <c r="B51" t="s">
        <v>0</v>
      </c>
      <c r="C51">
        <v>0</v>
      </c>
      <c r="D51">
        <f>C51*2</f>
        <v>0</v>
      </c>
      <c r="F51">
        <f>7+19</f>
        <v>26</v>
      </c>
    </row>
    <row r="52" spans="2:7" x14ac:dyDescent="0.2">
      <c r="B52" t="s">
        <v>1</v>
      </c>
      <c r="C52">
        <v>50</v>
      </c>
      <c r="D52">
        <f>C52*3</f>
        <v>150</v>
      </c>
      <c r="F52">
        <f>9+2*19</f>
        <v>47</v>
      </c>
    </row>
    <row r="54" spans="2:7" x14ac:dyDescent="0.2">
      <c r="C54">
        <v>0.8</v>
      </c>
      <c r="D54">
        <f>SUM(D51:D52)</f>
        <v>150</v>
      </c>
      <c r="F54">
        <f>F51*C51+F52*C52</f>
        <v>2350</v>
      </c>
      <c r="G54" t="s">
        <v>4</v>
      </c>
    </row>
    <row r="55" spans="2:7" x14ac:dyDescent="0.2">
      <c r="F55">
        <f>F54*1.66E-24</f>
        <v>3.9010000000000001E-21</v>
      </c>
      <c r="G55" t="s">
        <v>5</v>
      </c>
    </row>
    <row r="57" spans="2:7" x14ac:dyDescent="0.2">
      <c r="C57" t="s">
        <v>2</v>
      </c>
      <c r="F57">
        <f>12^3</f>
        <v>1728</v>
      </c>
      <c r="G57" t="s">
        <v>6</v>
      </c>
    </row>
    <row r="58" spans="2:7" x14ac:dyDescent="0.2">
      <c r="F58">
        <f>F57*(1E-24)</f>
        <v>1.7279999999999999E-21</v>
      </c>
      <c r="G58" t="s">
        <v>7</v>
      </c>
    </row>
    <row r="60" spans="2:7" x14ac:dyDescent="0.2">
      <c r="F60">
        <f>F55/F58</f>
        <v>2.2575231481481484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2022-08-18T15:17:00Z</dcterms:created>
  <dcterms:modified xsi:type="dcterms:W3CDTF">2022-10-06T15:09:48Z</dcterms:modified>
</cp:coreProperties>
</file>