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8_{D34738FA-B518-3943-92BF-469EDD58BB24}" xr6:coauthVersionLast="47" xr6:coauthVersionMax="47" xr10:uidLastSave="{00000000-0000-0000-0000-000000000000}"/>
  <bookViews>
    <workbookView xWindow="10140" yWindow="840" windowWidth="18160" windowHeight="15380" xr2:uid="{B315EBE8-8A77-3544-9880-CC6A2F54BF9D}"/>
  </bookViews>
  <sheets>
    <sheet name="mixing energy" sheetId="1" r:id="rId1"/>
    <sheet name="density" sheetId="2" r:id="rId2"/>
  </sheets>
  <definedNames>
    <definedName name="_xlchart.v1.0" hidden="1">'mixing energy'!$B$5:$B$34</definedName>
    <definedName name="_xlchart.v1.1" hidden="1">'mixing energy'!$C$5:$C$34</definedName>
    <definedName name="_xlchart.v1.2" hidden="1">'mixing energy'!$B$5:$B$34</definedName>
    <definedName name="_xlchart.v1.3" hidden="1">'mixing energy'!$C$5:$C$34</definedName>
    <definedName name="_xlchart.v1.4" hidden="1">'mixing energy'!$B$5:$B$34</definedName>
    <definedName name="_xlchart.v1.5" hidden="1">'mixing energy'!$C$5:$C$34</definedName>
    <definedName name="solver_adj" localSheetId="1" hidden="1">density!$K$2:$K$5</definedName>
    <definedName name="solver_adj" localSheetId="0" hidden="1">'mixing energy'!$G$2:$G$3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density!$K$2</definedName>
    <definedName name="solver_lhs2" localSheetId="1" hidden="1">density!$K$2</definedName>
    <definedName name="solver_lhs3" localSheetId="1" hidden="1">density!$K$3</definedName>
    <definedName name="solver_lhs4" localSheetId="1" hidden="1">density!$K$3</definedName>
    <definedName name="solver_lhs5" localSheetId="1" hidden="1">density!$K$4</definedName>
    <definedName name="solver_lhs6" localSheetId="1" hidden="1">density!$K$4</definedName>
    <definedName name="solver_lhs7" localSheetId="1" hidden="1">density!$K$5</definedName>
    <definedName name="solver_lhs8" localSheetId="1" hidden="1">density!$K$5</definedName>
    <definedName name="solver_lin" localSheetId="1" hidden="1">2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60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1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8</definedName>
    <definedName name="solver_num" localSheetId="0" hidden="1">0</definedName>
    <definedName name="solver_opt" localSheetId="1" hidden="1">density!$K$8</definedName>
    <definedName name="solver_opt" localSheetId="0" hidden="1">'mixing energy'!$G$6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el5" localSheetId="1" hidden="1">1</definedName>
    <definedName name="solver_rel6" localSheetId="1" hidden="1">3</definedName>
    <definedName name="solver_rel7" localSheetId="1" hidden="1">1</definedName>
    <definedName name="solver_rel8" localSheetId="1" hidden="1">3</definedName>
    <definedName name="solver_rhs1" localSheetId="1" hidden="1">5</definedName>
    <definedName name="solver_rhs2" localSheetId="1" hidden="1">-5</definedName>
    <definedName name="solver_rhs3" localSheetId="1" hidden="1">5</definedName>
    <definedName name="solver_rhs4" localSheetId="1" hidden="1">-5</definedName>
    <definedName name="solver_rhs5" localSheetId="1" hidden="1">5</definedName>
    <definedName name="solver_rhs6" localSheetId="1" hidden="1">-5</definedName>
    <definedName name="solver_rhs7" localSheetId="1" hidden="1">5</definedName>
    <definedName name="solver_rhs8" localSheetId="1" hidden="1">-5</definedName>
    <definedName name="solver_rlx" localSheetId="1" hidden="1">2</definedName>
    <definedName name="solver_rlx" localSheetId="0" hidden="1">2</definedName>
    <definedName name="solver_rsd" localSheetId="1" hidden="1">5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H13" i="2" s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8" i="2"/>
  <c r="E29" i="2"/>
  <c r="E30" i="2"/>
  <c r="E31" i="2"/>
  <c r="E32" i="2"/>
  <c r="E33" i="2"/>
  <c r="E34" i="2"/>
  <c r="E35" i="2"/>
  <c r="E36" i="2"/>
  <c r="E37" i="2"/>
  <c r="E28" i="2"/>
  <c r="E19" i="2"/>
  <c r="E20" i="2"/>
  <c r="E21" i="2"/>
  <c r="E22" i="2"/>
  <c r="E23" i="2"/>
  <c r="E24" i="2"/>
  <c r="E25" i="2"/>
  <c r="E26" i="2"/>
  <c r="E27" i="2"/>
  <c r="E18" i="2"/>
  <c r="E9" i="2"/>
  <c r="E10" i="2"/>
  <c r="E11" i="2"/>
  <c r="E12" i="2"/>
  <c r="E13" i="2"/>
  <c r="E14" i="2"/>
  <c r="E15" i="2"/>
  <c r="E16" i="2"/>
  <c r="E17" i="2"/>
  <c r="E8" i="2"/>
  <c r="E3" i="2"/>
  <c r="E2" i="2"/>
  <c r="G9" i="2"/>
  <c r="H9" i="2" s="1"/>
  <c r="G10" i="2"/>
  <c r="H10" i="2" s="1"/>
  <c r="G11" i="2"/>
  <c r="H11" i="2" s="1"/>
  <c r="G12" i="2"/>
  <c r="H12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8" i="2"/>
  <c r="H8" i="2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5" i="1"/>
  <c r="E5" i="1" s="1"/>
  <c r="K8" i="2" l="1"/>
  <c r="G6" i="1"/>
</calcChain>
</file>

<file path=xl/sharedStrings.xml><?xml version="1.0" encoding="utf-8"?>
<sst xmlns="http://schemas.openxmlformats.org/spreadsheetml/2006/main" count="15" uniqueCount="11">
  <si>
    <t>e1</t>
  </si>
  <si>
    <t>f1</t>
  </si>
  <si>
    <t>error</t>
  </si>
  <si>
    <t>sum error</t>
  </si>
  <si>
    <t>e2</t>
  </si>
  <si>
    <t>f2</t>
  </si>
  <si>
    <t>mass UCl3</t>
  </si>
  <si>
    <t>mass KCl</t>
  </si>
  <si>
    <t>ideal mixing</t>
  </si>
  <si>
    <t>excess mixing</t>
  </si>
  <si>
    <t>fxn 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</si>
</sst>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'mixing energy'!$B$5:$B$34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0.34</c:v>
                </c:pt>
                <c:pt idx="5">
                  <c:v>0.45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0.85</c:v>
                </c:pt>
                <c:pt idx="9">
                  <c:v>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0.25</c:v>
                </c:pt>
                <c:pt idx="14">
                  <c:v>0.34</c:v>
                </c:pt>
                <c:pt idx="15">
                  <c:v>0.45</c:v>
                </c:pt>
                <c:pt idx="16">
                  <c:v>0.55000000000000004</c:v>
                </c:pt>
                <c:pt idx="17">
                  <c:v>0.75</c:v>
                </c:pt>
                <c:pt idx="18">
                  <c:v>0.85</c:v>
                </c:pt>
                <c:pt idx="19">
                  <c:v>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0.25</c:v>
                </c:pt>
                <c:pt idx="24">
                  <c:v>0.34</c:v>
                </c:pt>
                <c:pt idx="25">
                  <c:v>0.45</c:v>
                </c:pt>
                <c:pt idx="26">
                  <c:v>0.55000000000000004</c:v>
                </c:pt>
                <c:pt idx="27">
                  <c:v>0.75</c:v>
                </c:pt>
                <c:pt idx="28">
                  <c:v>0.85</c:v>
                </c:pt>
                <c:pt idx="29">
                  <c:v>1</c:v>
                </c:pt>
              </c:numCache>
            </c:numRef>
          </c:xVal>
          <c:yVal>
            <c:numRef>
              <c:f>'mixing energy'!$C$5:$C$34</c:f>
              <c:numCache>
                <c:formatCode>General</c:formatCode>
                <c:ptCount val="30"/>
                <c:pt idx="0">
                  <c:v>0</c:v>
                </c:pt>
                <c:pt idx="1">
                  <c:v>-5.9671414797399125E-2</c:v>
                </c:pt>
                <c:pt idx="2">
                  <c:v>-0.12304561107916534</c:v>
                </c:pt>
                <c:pt idx="3">
                  <c:v>-0.15218279854152428</c:v>
                </c:pt>
                <c:pt idx="4">
                  <c:v>-0.12476972928043129</c:v>
                </c:pt>
                <c:pt idx="5">
                  <c:v>-0.14990569370895823</c:v>
                </c:pt>
                <c:pt idx="6">
                  <c:v>-0.10903628769349538</c:v>
                </c:pt>
                <c:pt idx="7">
                  <c:v>-6.2258309617657659E-2</c:v>
                </c:pt>
                <c:pt idx="8">
                  <c:v>-9.2301751165884127E-3</c:v>
                </c:pt>
                <c:pt idx="9">
                  <c:v>0</c:v>
                </c:pt>
                <c:pt idx="10">
                  <c:v>0</c:v>
                </c:pt>
                <c:pt idx="11">
                  <c:v>-4.1185478089305727E-2</c:v>
                </c:pt>
                <c:pt idx="12">
                  <c:v>-0.12397840132886317</c:v>
                </c:pt>
                <c:pt idx="13">
                  <c:v>-0.11879532655484581</c:v>
                </c:pt>
                <c:pt idx="14">
                  <c:v>-0.1613129656674106</c:v>
                </c:pt>
                <c:pt idx="15">
                  <c:v>-0.16739380087769451</c:v>
                </c:pt>
                <c:pt idx="16">
                  <c:v>-0.13005006583565049</c:v>
                </c:pt>
                <c:pt idx="17">
                  <c:v>-6.3202266489428283E-2</c:v>
                </c:pt>
                <c:pt idx="18">
                  <c:v>-4.8488575706933545E-2</c:v>
                </c:pt>
                <c:pt idx="19">
                  <c:v>0</c:v>
                </c:pt>
                <c:pt idx="20">
                  <c:v>0</c:v>
                </c:pt>
                <c:pt idx="21">
                  <c:v>-9.7220719193218397E-2</c:v>
                </c:pt>
                <c:pt idx="22">
                  <c:v>-0.11511599942192818</c:v>
                </c:pt>
                <c:pt idx="23">
                  <c:v>-0.1287624456651324</c:v>
                </c:pt>
                <c:pt idx="24">
                  <c:v>-0.17841807322714853</c:v>
                </c:pt>
                <c:pt idx="25">
                  <c:v>-0.19327848334159725</c:v>
                </c:pt>
                <c:pt idx="26">
                  <c:v>-0.15866773359086483</c:v>
                </c:pt>
                <c:pt idx="27">
                  <c:v>-0.1345152195785051</c:v>
                </c:pt>
                <c:pt idx="28">
                  <c:v>-0.12830558002297998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C-F640-B5AD-E51259C40CC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'mixing energy'!$B$5:$B$34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0.34</c:v>
                </c:pt>
                <c:pt idx="5">
                  <c:v>0.45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0.85</c:v>
                </c:pt>
                <c:pt idx="9">
                  <c:v>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0.25</c:v>
                </c:pt>
                <c:pt idx="14">
                  <c:v>0.34</c:v>
                </c:pt>
                <c:pt idx="15">
                  <c:v>0.45</c:v>
                </c:pt>
                <c:pt idx="16">
                  <c:v>0.55000000000000004</c:v>
                </c:pt>
                <c:pt idx="17">
                  <c:v>0.75</c:v>
                </c:pt>
                <c:pt idx="18">
                  <c:v>0.85</c:v>
                </c:pt>
                <c:pt idx="19">
                  <c:v>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0.25</c:v>
                </c:pt>
                <c:pt idx="24">
                  <c:v>0.34</c:v>
                </c:pt>
                <c:pt idx="25">
                  <c:v>0.45</c:v>
                </c:pt>
                <c:pt idx="26">
                  <c:v>0.55000000000000004</c:v>
                </c:pt>
                <c:pt idx="27">
                  <c:v>0.75</c:v>
                </c:pt>
                <c:pt idx="28">
                  <c:v>0.85</c:v>
                </c:pt>
                <c:pt idx="29">
                  <c:v>1</c:v>
                </c:pt>
              </c:numCache>
            </c:numRef>
          </c:xVal>
          <c:yVal>
            <c:numRef>
              <c:f>'mixing energy'!$D$5:$D$34</c:f>
              <c:numCache>
                <c:formatCode>General</c:formatCode>
                <c:ptCount val="30"/>
                <c:pt idx="0">
                  <c:v>0</c:v>
                </c:pt>
                <c:pt idx="1">
                  <c:v>-7.5093495448890282E-2</c:v>
                </c:pt>
                <c:pt idx="2">
                  <c:v>-0.12304504858810916</c:v>
                </c:pt>
                <c:pt idx="3">
                  <c:v>-0.13806773337869158</c:v>
                </c:pt>
                <c:pt idx="4">
                  <c:v>-0.15204327210064908</c:v>
                </c:pt>
                <c:pt idx="5">
                  <c:v>-0.14990580216043911</c:v>
                </c:pt>
                <c:pt idx="6">
                  <c:v>-0.13373399921072215</c:v>
                </c:pt>
                <c:pt idx="7">
                  <c:v>-7.6810904023703289E-2</c:v>
                </c:pt>
                <c:pt idx="8">
                  <c:v>-4.3900485943839843E-2</c:v>
                </c:pt>
                <c:pt idx="9">
                  <c:v>0</c:v>
                </c:pt>
                <c:pt idx="10">
                  <c:v>0</c:v>
                </c:pt>
                <c:pt idx="11">
                  <c:v>-7.5093495448890282E-2</c:v>
                </c:pt>
                <c:pt idx="12">
                  <c:v>-0.12304504858810916</c:v>
                </c:pt>
                <c:pt idx="13">
                  <c:v>-0.13806773337869158</c:v>
                </c:pt>
                <c:pt idx="14">
                  <c:v>-0.15204327210064908</c:v>
                </c:pt>
                <c:pt idx="15">
                  <c:v>-0.14990580216043911</c:v>
                </c:pt>
                <c:pt idx="16">
                  <c:v>-0.13373399921072215</c:v>
                </c:pt>
                <c:pt idx="17">
                  <c:v>-7.6810904023703289E-2</c:v>
                </c:pt>
                <c:pt idx="18">
                  <c:v>-4.3900485943839843E-2</c:v>
                </c:pt>
                <c:pt idx="19">
                  <c:v>0</c:v>
                </c:pt>
                <c:pt idx="20">
                  <c:v>0</c:v>
                </c:pt>
                <c:pt idx="21">
                  <c:v>-7.5093495448890282E-2</c:v>
                </c:pt>
                <c:pt idx="22">
                  <c:v>-0.12304504858810916</c:v>
                </c:pt>
                <c:pt idx="23">
                  <c:v>-0.13806773337869158</c:v>
                </c:pt>
                <c:pt idx="24">
                  <c:v>-0.15204327210064908</c:v>
                </c:pt>
                <c:pt idx="25">
                  <c:v>-0.14990580216043911</c:v>
                </c:pt>
                <c:pt idx="26">
                  <c:v>-0.13373399921072215</c:v>
                </c:pt>
                <c:pt idx="27">
                  <c:v>-7.6810904023703289E-2</c:v>
                </c:pt>
                <c:pt idx="28">
                  <c:v>-4.3900485943839843E-2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C-F640-B5AD-E51259C40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329247"/>
        <c:axId val="1853330975"/>
      </c:scatterChart>
      <c:valAx>
        <c:axId val="185332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330975"/>
        <c:crosses val="autoZero"/>
        <c:crossBetween val="midCat"/>
      </c:valAx>
      <c:valAx>
        <c:axId val="185333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32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density!$C$8:$C$37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0.34</c:v>
                </c:pt>
                <c:pt idx="5">
                  <c:v>0.45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0.85</c:v>
                </c:pt>
                <c:pt idx="9">
                  <c:v>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0.25</c:v>
                </c:pt>
                <c:pt idx="14">
                  <c:v>0.34</c:v>
                </c:pt>
                <c:pt idx="15">
                  <c:v>0.45</c:v>
                </c:pt>
                <c:pt idx="16">
                  <c:v>0.55000000000000004</c:v>
                </c:pt>
                <c:pt idx="17">
                  <c:v>0.75</c:v>
                </c:pt>
                <c:pt idx="18">
                  <c:v>0.85</c:v>
                </c:pt>
                <c:pt idx="19">
                  <c:v>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0.25</c:v>
                </c:pt>
                <c:pt idx="24">
                  <c:v>0.34</c:v>
                </c:pt>
                <c:pt idx="25">
                  <c:v>0.45</c:v>
                </c:pt>
                <c:pt idx="26">
                  <c:v>0.55000000000000004</c:v>
                </c:pt>
                <c:pt idx="27">
                  <c:v>0.75</c:v>
                </c:pt>
                <c:pt idx="28">
                  <c:v>0.85</c:v>
                </c:pt>
                <c:pt idx="29">
                  <c:v>1</c:v>
                </c:pt>
              </c:numCache>
            </c:numRef>
          </c:xVal>
          <c:yVal>
            <c:numRef>
              <c:f>density!$D$8:$D$37</c:f>
              <c:numCache>
                <c:formatCode>General</c:formatCode>
                <c:ptCount val="30"/>
                <c:pt idx="0">
                  <c:v>1.2945562022958839</c:v>
                </c:pt>
                <c:pt idx="1">
                  <c:v>1.6970068815099872</c:v>
                </c:pt>
                <c:pt idx="2">
                  <c:v>2.0488123795147564</c:v>
                </c:pt>
                <c:pt idx="3">
                  <c:v>2.247387193032611</c:v>
                </c:pt>
                <c:pt idx="4">
                  <c:v>2.3920474537930367</c:v>
                </c:pt>
                <c:pt idx="5">
                  <c:v>2.7295957461983034</c:v>
                </c:pt>
                <c:pt idx="6">
                  <c:v>3.0494017083130496</c:v>
                </c:pt>
                <c:pt idx="7">
                  <c:v>3.5937045337554685</c:v>
                </c:pt>
                <c:pt idx="8">
                  <c:v>3.8345058127686942</c:v>
                </c:pt>
                <c:pt idx="9">
                  <c:v>4.3475908287587695</c:v>
                </c:pt>
                <c:pt idx="10">
                  <c:v>1.4067052644472706</c:v>
                </c:pt>
                <c:pt idx="11">
                  <c:v>1.7309794877756186</c:v>
                </c:pt>
                <c:pt idx="12">
                  <c:v>2.2343485991027139</c:v>
                </c:pt>
                <c:pt idx="13">
                  <c:v>2.4034955203929287</c:v>
                </c:pt>
                <c:pt idx="14">
                  <c:v>2.6571904262621793</c:v>
                </c:pt>
                <c:pt idx="15">
                  <c:v>2.9592512179979984</c:v>
                </c:pt>
                <c:pt idx="16">
                  <c:v>3.3037358001922841</c:v>
                </c:pt>
                <c:pt idx="17">
                  <c:v>3.7613500574859331</c:v>
                </c:pt>
                <c:pt idx="18">
                  <c:v>4.0253715902849025</c:v>
                </c:pt>
                <c:pt idx="19">
                  <c:v>4.4444525691517578</c:v>
                </c:pt>
                <c:pt idx="20">
                  <c:v>1.4509319290651796</c:v>
                </c:pt>
                <c:pt idx="21">
                  <c:v>1.9199552620158935</c:v>
                </c:pt>
                <c:pt idx="22">
                  <c:v>2.249540959378233</c:v>
                </c:pt>
                <c:pt idx="23">
                  <c:v>2.3887687324794067</c:v>
                </c:pt>
                <c:pt idx="24">
                  <c:v>2.8209139189593935</c:v>
                </c:pt>
                <c:pt idx="25">
                  <c:v>3.054776103629997</c:v>
                </c:pt>
                <c:pt idx="26">
                  <c:v>3.3885843226078909</c:v>
                </c:pt>
                <c:pt idx="27">
                  <c:v>3.9536220232372625</c:v>
                </c:pt>
                <c:pt idx="28">
                  <c:v>4.3700214866178673</c:v>
                </c:pt>
                <c:pt idx="29">
                  <c:v>4.6232335836802836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9-B241-9BDB-583512826E4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density!$C$8:$C$37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0.34</c:v>
                </c:pt>
                <c:pt idx="5">
                  <c:v>0.45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0.85</c:v>
                </c:pt>
                <c:pt idx="9">
                  <c:v>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0.25</c:v>
                </c:pt>
                <c:pt idx="14">
                  <c:v>0.34</c:v>
                </c:pt>
                <c:pt idx="15">
                  <c:v>0.45</c:v>
                </c:pt>
                <c:pt idx="16">
                  <c:v>0.55000000000000004</c:v>
                </c:pt>
                <c:pt idx="17">
                  <c:v>0.75</c:v>
                </c:pt>
                <c:pt idx="18">
                  <c:v>0.85</c:v>
                </c:pt>
                <c:pt idx="19">
                  <c:v>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0.25</c:v>
                </c:pt>
                <c:pt idx="24">
                  <c:v>0.34</c:v>
                </c:pt>
                <c:pt idx="25">
                  <c:v>0.45</c:v>
                </c:pt>
                <c:pt idx="26">
                  <c:v>0.55000000000000004</c:v>
                </c:pt>
                <c:pt idx="27">
                  <c:v>0.75</c:v>
                </c:pt>
                <c:pt idx="28">
                  <c:v>0.85</c:v>
                </c:pt>
                <c:pt idx="29">
                  <c:v>1</c:v>
                </c:pt>
              </c:numCache>
            </c:numRef>
          </c:xVal>
          <c:yVal>
            <c:numRef>
              <c:f>density!$E$8:$E$37</c:f>
              <c:numCache>
                <c:formatCode>General</c:formatCode>
                <c:ptCount val="30"/>
                <c:pt idx="0">
                  <c:v>1.2945562022958839</c:v>
                </c:pt>
                <c:pt idx="1">
                  <c:v>1.6994267661136948</c:v>
                </c:pt>
                <c:pt idx="2">
                  <c:v>2.0759815128745331</c:v>
                </c:pt>
                <c:pt idx="3">
                  <c:v>2.2545527922556903</c:v>
                </c:pt>
                <c:pt idx="4">
                  <c:v>2.5609794963849413</c:v>
                </c:pt>
                <c:pt idx="5">
                  <c:v>2.9114135423021263</c:v>
                </c:pt>
                <c:pt idx="6">
                  <c:v>3.2091464083025185</c:v>
                </c:pt>
                <c:pt idx="7">
                  <c:v>3.7522201750486395</c:v>
                </c:pt>
                <c:pt idx="8">
                  <c:v>4.0005466470399265</c:v>
                </c:pt>
                <c:pt idx="9">
                  <c:v>4.3475908287587695</c:v>
                </c:pt>
                <c:pt idx="10">
                  <c:v>1.4067052644472706</c:v>
                </c:pt>
                <c:pt idx="11">
                  <c:v>1.8313622957547036</c:v>
                </c:pt>
                <c:pt idx="12">
                  <c:v>2.2200570654009248</c:v>
                </c:pt>
                <c:pt idx="13">
                  <c:v>2.4023165736411811</c:v>
                </c:pt>
                <c:pt idx="14">
                  <c:v>2.7120242782143911</c:v>
                </c:pt>
                <c:pt idx="15">
                  <c:v>3.0615683360569537</c:v>
                </c:pt>
                <c:pt idx="16">
                  <c:v>3.3547268938754109</c:v>
                </c:pt>
                <c:pt idx="17">
                  <c:v>3.8806338521108241</c:v>
                </c:pt>
                <c:pt idx="18">
                  <c:v>4.1173939754411482</c:v>
                </c:pt>
                <c:pt idx="19">
                  <c:v>4.4444525691517578</c:v>
                </c:pt>
                <c:pt idx="20">
                  <c:v>1.4509319290651796</c:v>
                </c:pt>
                <c:pt idx="21">
                  <c:v>1.8911730349156537</c:v>
                </c:pt>
                <c:pt idx="22">
                  <c:v>2.2950454547342489</c:v>
                </c:pt>
                <c:pt idx="23">
                  <c:v>2.4847232448023204</c:v>
                </c:pt>
                <c:pt idx="24">
                  <c:v>2.8074790764503099</c:v>
                </c:pt>
                <c:pt idx="25">
                  <c:v>3.1724203623676921</c:v>
                </c:pt>
                <c:pt idx="26">
                  <c:v>3.4790423083672182</c:v>
                </c:pt>
                <c:pt idx="27">
                  <c:v>4.0303630116463598</c:v>
                </c:pt>
                <c:pt idx="28">
                  <c:v>4.2790945525528938</c:v>
                </c:pt>
                <c:pt idx="29">
                  <c:v>4.6232335836802836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B9-B241-9BDB-583512826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512751"/>
        <c:axId val="431350784"/>
      </c:scatterChart>
      <c:valAx>
        <c:axId val="183751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50784"/>
        <c:crosses val="autoZero"/>
        <c:crossBetween val="midCat"/>
      </c:valAx>
      <c:valAx>
        <c:axId val="43135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1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density!$C$8:$C$37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0.34</c:v>
                </c:pt>
                <c:pt idx="5">
                  <c:v>0.45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0.85</c:v>
                </c:pt>
                <c:pt idx="9">
                  <c:v>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0.25</c:v>
                </c:pt>
                <c:pt idx="14">
                  <c:v>0.34</c:v>
                </c:pt>
                <c:pt idx="15">
                  <c:v>0.45</c:v>
                </c:pt>
                <c:pt idx="16">
                  <c:v>0.55000000000000004</c:v>
                </c:pt>
                <c:pt idx="17">
                  <c:v>0.75</c:v>
                </c:pt>
                <c:pt idx="18">
                  <c:v>0.85</c:v>
                </c:pt>
                <c:pt idx="19">
                  <c:v>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0.25</c:v>
                </c:pt>
                <c:pt idx="24">
                  <c:v>0.34</c:v>
                </c:pt>
                <c:pt idx="25">
                  <c:v>0.45</c:v>
                </c:pt>
                <c:pt idx="26">
                  <c:v>0.55000000000000004</c:v>
                </c:pt>
                <c:pt idx="27">
                  <c:v>0.75</c:v>
                </c:pt>
                <c:pt idx="28">
                  <c:v>0.85</c:v>
                </c:pt>
                <c:pt idx="29">
                  <c:v>1</c:v>
                </c:pt>
              </c:numCache>
            </c:numRef>
          </c:xVal>
          <c:yVal>
            <c:numRef>
              <c:f>density!$F$8:$F$37</c:f>
              <c:numCache>
                <c:formatCode>General</c:formatCode>
                <c:ptCount val="30"/>
                <c:pt idx="0">
                  <c:v>0</c:v>
                </c:pt>
                <c:pt idx="1">
                  <c:v>-2.4198846037075672E-3</c:v>
                </c:pt>
                <c:pt idx="2">
                  <c:v>-2.7169133359776776E-2</c:v>
                </c:pt>
                <c:pt idx="3">
                  <c:v>-7.1655992230792442E-3</c:v>
                </c:pt>
                <c:pt idx="4">
                  <c:v>-0.16893204259190453</c:v>
                </c:pt>
                <c:pt idx="5">
                  <c:v>-0.18181779610382298</c:v>
                </c:pt>
                <c:pt idx="6">
                  <c:v>-0.15974469998946894</c:v>
                </c:pt>
                <c:pt idx="7">
                  <c:v>-0.15851564129317097</c:v>
                </c:pt>
                <c:pt idx="8">
                  <c:v>-0.16604083427123228</c:v>
                </c:pt>
                <c:pt idx="9">
                  <c:v>0</c:v>
                </c:pt>
                <c:pt idx="10">
                  <c:v>0</c:v>
                </c:pt>
                <c:pt idx="11">
                  <c:v>-0.10038280797908494</c:v>
                </c:pt>
                <c:pt idx="12">
                  <c:v>1.4291533701789039E-2</c:v>
                </c:pt>
                <c:pt idx="13">
                  <c:v>1.1789467517475671E-3</c:v>
                </c:pt>
                <c:pt idx="14">
                  <c:v>-5.4833851952211798E-2</c:v>
                </c:pt>
                <c:pt idx="15">
                  <c:v>-0.10231711805895527</c:v>
                </c:pt>
                <c:pt idx="16">
                  <c:v>-5.099109368312682E-2</c:v>
                </c:pt>
                <c:pt idx="17">
                  <c:v>-0.11928379462489103</c:v>
                </c:pt>
                <c:pt idx="18">
                  <c:v>-9.2022385156245612E-2</c:v>
                </c:pt>
                <c:pt idx="19">
                  <c:v>0</c:v>
                </c:pt>
                <c:pt idx="20">
                  <c:v>0</c:v>
                </c:pt>
                <c:pt idx="21">
                  <c:v>2.878222710023981E-2</c:v>
                </c:pt>
                <c:pt idx="22">
                  <c:v>-4.5504495356015973E-2</c:v>
                </c:pt>
                <c:pt idx="23">
                  <c:v>-9.5954512322913743E-2</c:v>
                </c:pt>
                <c:pt idx="24">
                  <c:v>1.3434842509083555E-2</c:v>
                </c:pt>
                <c:pt idx="25">
                  <c:v>-0.11764425873769513</c:v>
                </c:pt>
                <c:pt idx="26">
                  <c:v>-9.0457985759327286E-2</c:v>
                </c:pt>
                <c:pt idx="27">
                  <c:v>-7.6740988409097266E-2</c:v>
                </c:pt>
                <c:pt idx="28">
                  <c:v>9.092693406497343E-2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3-0942-9E6C-8ECC3176CD4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density!$C$8:$C$37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0.34</c:v>
                </c:pt>
                <c:pt idx="5">
                  <c:v>0.45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0.85</c:v>
                </c:pt>
                <c:pt idx="9">
                  <c:v>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0.25</c:v>
                </c:pt>
                <c:pt idx="14">
                  <c:v>0.34</c:v>
                </c:pt>
                <c:pt idx="15">
                  <c:v>0.45</c:v>
                </c:pt>
                <c:pt idx="16">
                  <c:v>0.55000000000000004</c:v>
                </c:pt>
                <c:pt idx="17">
                  <c:v>0.75</c:v>
                </c:pt>
                <c:pt idx="18">
                  <c:v>0.85</c:v>
                </c:pt>
                <c:pt idx="19">
                  <c:v>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0.25</c:v>
                </c:pt>
                <c:pt idx="24">
                  <c:v>0.34</c:v>
                </c:pt>
                <c:pt idx="25">
                  <c:v>0.45</c:v>
                </c:pt>
                <c:pt idx="26">
                  <c:v>0.55000000000000004</c:v>
                </c:pt>
                <c:pt idx="27">
                  <c:v>0.75</c:v>
                </c:pt>
                <c:pt idx="28">
                  <c:v>0.85</c:v>
                </c:pt>
                <c:pt idx="29">
                  <c:v>1</c:v>
                </c:pt>
              </c:numCache>
            </c:numRef>
          </c:xVal>
          <c:yVal>
            <c:numRef>
              <c:f>density!$G$8:$G$37</c:f>
              <c:numCache>
                <c:formatCode>General</c:formatCode>
                <c:ptCount val="30"/>
                <c:pt idx="0">
                  <c:v>0</c:v>
                </c:pt>
                <c:pt idx="1">
                  <c:v>-1.7224719041973938E-3</c:v>
                </c:pt>
                <c:pt idx="2">
                  <c:v>-2.7169129246919874E-2</c:v>
                </c:pt>
                <c:pt idx="3">
                  <c:v>-4.5963993437479034E-2</c:v>
                </c:pt>
                <c:pt idx="4">
                  <c:v>-8.5438713784880549E-2</c:v>
                </c:pt>
                <c:pt idx="5">
                  <c:v>-0.135253369472045</c:v>
                </c:pt>
                <c:pt idx="6">
                  <c:v>-0.17254381853933135</c:v>
                </c:pt>
                <c:pt idx="7">
                  <c:v>-0.18721569444992728</c:v>
                </c:pt>
                <c:pt idx="8">
                  <c:v>-0.14651690356364355</c:v>
                </c:pt>
                <c:pt idx="9">
                  <c:v>0</c:v>
                </c:pt>
                <c:pt idx="10">
                  <c:v>0</c:v>
                </c:pt>
                <c:pt idx="11">
                  <c:v>-1.3847394836711394E-2</c:v>
                </c:pt>
                <c:pt idx="12">
                  <c:v>-3.6480087706844189E-2</c:v>
                </c:pt>
                <c:pt idx="13">
                  <c:v>-4.9700784550612692E-2</c:v>
                </c:pt>
                <c:pt idx="14">
                  <c:v>-7.4455335644556975E-2</c:v>
                </c:pt>
                <c:pt idx="15">
                  <c:v>-0.10230463534794529</c:v>
                </c:pt>
                <c:pt idx="16">
                  <c:v>-0.12065443521851357</c:v>
                </c:pt>
                <c:pt idx="17">
                  <c:v>-0.11920760224215918</c:v>
                </c:pt>
                <c:pt idx="18">
                  <c:v>-9.0514096730718557E-2</c:v>
                </c:pt>
                <c:pt idx="19">
                  <c:v>0</c:v>
                </c:pt>
                <c:pt idx="20">
                  <c:v>0</c:v>
                </c:pt>
                <c:pt idx="21">
                  <c:v>-2.1122348596219798E-2</c:v>
                </c:pt>
                <c:pt idx="22">
                  <c:v>-4.2066662782798796E-2</c:v>
                </c:pt>
                <c:pt idx="23">
                  <c:v>-5.1942859218492857E-2</c:v>
                </c:pt>
                <c:pt idx="24">
                  <c:v>-6.78653087603628E-2</c:v>
                </c:pt>
                <c:pt idx="25">
                  <c:v>-8.2535394873485435E-2</c:v>
                </c:pt>
                <c:pt idx="26">
                  <c:v>-8.9520805226022862E-2</c:v>
                </c:pt>
                <c:pt idx="27">
                  <c:v>-7.8402746917498253E-2</c:v>
                </c:pt>
                <c:pt idx="28">
                  <c:v>-5.6912412630963562E-2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63-0942-9E6C-8ECC3176C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512751"/>
        <c:axId val="431350784"/>
      </c:scatterChart>
      <c:valAx>
        <c:axId val="183751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50784"/>
        <c:crosses val="autoZero"/>
        <c:crossBetween val="midCat"/>
      </c:valAx>
      <c:valAx>
        <c:axId val="43135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1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13</xdr:row>
      <xdr:rowOff>139700</xdr:rowOff>
    </xdr:from>
    <xdr:to>
      <xdr:col>6</xdr:col>
      <xdr:colOff>558800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D06DA1-0393-D5F0-FF94-680D47B6D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14</xdr:row>
      <xdr:rowOff>0</xdr:rowOff>
    </xdr:from>
    <xdr:to>
      <xdr:col>14</xdr:col>
      <xdr:colOff>114300</xdr:colOff>
      <xdr:row>27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24E2AE-979F-9B35-0EE8-066B99756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14</xdr:col>
      <xdr:colOff>444500</xdr:colOff>
      <xdr:row>42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BC42BA-FEE0-084A-8728-A4B4F8F5B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EDE5-9B12-A248-91BD-AC459FF37ACD}">
  <dimension ref="B2:G34"/>
  <sheetViews>
    <sheetView tabSelected="1" topLeftCell="A2" workbookViewId="0">
      <selection activeCell="H11" sqref="H11"/>
    </sheetView>
  </sheetViews>
  <sheetFormatPr baseColWidth="10" defaultRowHeight="16" x14ac:dyDescent="0.2"/>
  <sheetData>
    <row r="2" spans="2:7" x14ac:dyDescent="0.2">
      <c r="F2" t="s">
        <v>0</v>
      </c>
      <c r="G2">
        <v>-0.57300969973971971</v>
      </c>
    </row>
    <row r="3" spans="2:7" x14ac:dyDescent="0.2">
      <c r="F3" t="s">
        <v>1</v>
      </c>
      <c r="G3">
        <v>0.3267030898932709</v>
      </c>
    </row>
    <row r="4" spans="2:7" x14ac:dyDescent="0.2">
      <c r="E4" t="s">
        <v>2</v>
      </c>
    </row>
    <row r="5" spans="2:7" x14ac:dyDescent="0.2">
      <c r="B5">
        <v>0</v>
      </c>
      <c r="C5">
        <v>0</v>
      </c>
      <c r="D5">
        <f>$G$2*B5*(1-B5)+$G$3*B5*(1-B5)*(2*B5-1)</f>
        <v>0</v>
      </c>
      <c r="E5">
        <f>ABS(C5-D5)</f>
        <v>0</v>
      </c>
      <c r="G5" t="s">
        <v>3</v>
      </c>
    </row>
    <row r="6" spans="2:7" x14ac:dyDescent="0.2">
      <c r="B6">
        <v>0.1</v>
      </c>
      <c r="C6">
        <v>-5.9671414797399125E-2</v>
      </c>
      <c r="D6">
        <f t="shared" ref="D6:D34" si="0">$G$2*B6*(1-B6)+$G$3*B6*(1-B6)*(2*B6-1)</f>
        <v>-7.5093495448890282E-2</v>
      </c>
      <c r="E6">
        <f t="shared" ref="E6:E34" si="1">ABS(C6-D6)</f>
        <v>1.5422080651491157E-2</v>
      </c>
      <c r="G6">
        <f>SUM(E5:E34)</f>
        <v>0.50963629315405468</v>
      </c>
    </row>
    <row r="7" spans="2:7" x14ac:dyDescent="0.2">
      <c r="B7">
        <v>0.2</v>
      </c>
      <c r="C7">
        <v>-0.12304561107916534</v>
      </c>
      <c r="D7">
        <f t="shared" si="0"/>
        <v>-0.12304504858810916</v>
      </c>
      <c r="E7">
        <f t="shared" si="1"/>
        <v>5.6249105617744988E-7</v>
      </c>
    </row>
    <row r="8" spans="2:7" x14ac:dyDescent="0.2">
      <c r="B8">
        <v>0.25</v>
      </c>
      <c r="C8">
        <v>-0.15218279854152428</v>
      </c>
      <c r="D8">
        <f t="shared" si="0"/>
        <v>-0.13806773337869158</v>
      </c>
      <c r="E8">
        <f t="shared" si="1"/>
        <v>1.4115065162832702E-2</v>
      </c>
    </row>
    <row r="9" spans="2:7" x14ac:dyDescent="0.2">
      <c r="B9">
        <v>0.34</v>
      </c>
      <c r="C9">
        <v>-0.12476972928043129</v>
      </c>
      <c r="D9">
        <f t="shared" si="0"/>
        <v>-0.15204327210064908</v>
      </c>
      <c r="E9">
        <f t="shared" si="1"/>
        <v>2.7273542820217794E-2</v>
      </c>
    </row>
    <row r="10" spans="2:7" x14ac:dyDescent="0.2">
      <c r="B10">
        <v>0.45</v>
      </c>
      <c r="C10">
        <v>-0.14990569370895823</v>
      </c>
      <c r="D10">
        <f t="shared" si="0"/>
        <v>-0.14990580216043911</v>
      </c>
      <c r="E10">
        <f t="shared" si="1"/>
        <v>1.0845148087912371E-7</v>
      </c>
    </row>
    <row r="11" spans="2:7" x14ac:dyDescent="0.2">
      <c r="B11">
        <v>0.55000000000000004</v>
      </c>
      <c r="C11">
        <v>-0.10903628769349538</v>
      </c>
      <c r="D11">
        <f t="shared" si="0"/>
        <v>-0.13373399921072215</v>
      </c>
      <c r="E11">
        <f t="shared" si="1"/>
        <v>2.4697711517226772E-2</v>
      </c>
    </row>
    <row r="12" spans="2:7" x14ac:dyDescent="0.2">
      <c r="B12">
        <v>0.75</v>
      </c>
      <c r="C12">
        <v>-6.2258309617657659E-2</v>
      </c>
      <c r="D12">
        <f t="shared" si="0"/>
        <v>-7.6810904023703289E-2</v>
      </c>
      <c r="E12">
        <f t="shared" si="1"/>
        <v>1.455259440604563E-2</v>
      </c>
    </row>
    <row r="13" spans="2:7" x14ac:dyDescent="0.2">
      <c r="B13">
        <v>0.85</v>
      </c>
      <c r="C13">
        <v>-9.2301751165884127E-3</v>
      </c>
      <c r="D13">
        <f t="shared" si="0"/>
        <v>-4.3900485943839843E-2</v>
      </c>
      <c r="E13">
        <f t="shared" si="1"/>
        <v>3.467031082725143E-2</v>
      </c>
    </row>
    <row r="14" spans="2:7" x14ac:dyDescent="0.2">
      <c r="B14">
        <v>1</v>
      </c>
      <c r="C14">
        <v>0</v>
      </c>
      <c r="D14">
        <f t="shared" si="0"/>
        <v>0</v>
      </c>
      <c r="E14">
        <f t="shared" si="1"/>
        <v>0</v>
      </c>
    </row>
    <row r="15" spans="2:7" x14ac:dyDescent="0.2">
      <c r="B15">
        <v>0</v>
      </c>
      <c r="C15">
        <v>0</v>
      </c>
      <c r="D15">
        <f t="shared" si="0"/>
        <v>0</v>
      </c>
      <c r="E15">
        <f t="shared" si="1"/>
        <v>0</v>
      </c>
    </row>
    <row r="16" spans="2:7" x14ac:dyDescent="0.2">
      <c r="B16">
        <v>0.1</v>
      </c>
      <c r="C16">
        <v>-4.1185478089305727E-2</v>
      </c>
      <c r="D16">
        <f t="shared" si="0"/>
        <v>-7.5093495448890282E-2</v>
      </c>
      <c r="E16">
        <f t="shared" si="1"/>
        <v>3.3908017359584555E-2</v>
      </c>
    </row>
    <row r="17" spans="2:5" x14ac:dyDescent="0.2">
      <c r="B17">
        <v>0.2</v>
      </c>
      <c r="C17">
        <v>-0.12397840132886317</v>
      </c>
      <c r="D17">
        <f t="shared" si="0"/>
        <v>-0.12304504858810916</v>
      </c>
      <c r="E17">
        <f t="shared" si="1"/>
        <v>9.3335274075401209E-4</v>
      </c>
    </row>
    <row r="18" spans="2:5" x14ac:dyDescent="0.2">
      <c r="B18">
        <v>0.25</v>
      </c>
      <c r="C18">
        <v>-0.11879532655484581</v>
      </c>
      <c r="D18">
        <f t="shared" si="0"/>
        <v>-0.13806773337869158</v>
      </c>
      <c r="E18">
        <f t="shared" si="1"/>
        <v>1.9272406823845761E-2</v>
      </c>
    </row>
    <row r="19" spans="2:5" x14ac:dyDescent="0.2">
      <c r="B19">
        <v>0.34</v>
      </c>
      <c r="C19">
        <v>-0.1613129656674106</v>
      </c>
      <c r="D19">
        <f t="shared" si="0"/>
        <v>-0.15204327210064908</v>
      </c>
      <c r="E19">
        <f t="shared" si="1"/>
        <v>9.2696935667615221E-3</v>
      </c>
    </row>
    <row r="20" spans="2:5" x14ac:dyDescent="0.2">
      <c r="B20">
        <v>0.45</v>
      </c>
      <c r="C20">
        <v>-0.16739380087769451</v>
      </c>
      <c r="D20">
        <f t="shared" si="0"/>
        <v>-0.14990580216043911</v>
      </c>
      <c r="E20">
        <f t="shared" si="1"/>
        <v>1.7487998717255399E-2</v>
      </c>
    </row>
    <row r="21" spans="2:5" x14ac:dyDescent="0.2">
      <c r="B21">
        <v>0.55000000000000004</v>
      </c>
      <c r="C21">
        <v>-0.13005006583565049</v>
      </c>
      <c r="D21">
        <f t="shared" si="0"/>
        <v>-0.13373399921072215</v>
      </c>
      <c r="E21">
        <f t="shared" si="1"/>
        <v>3.6839333750716685E-3</v>
      </c>
    </row>
    <row r="22" spans="2:5" x14ac:dyDescent="0.2">
      <c r="B22">
        <v>0.75</v>
      </c>
      <c r="C22">
        <v>-6.3202266489428283E-2</v>
      </c>
      <c r="D22">
        <f t="shared" si="0"/>
        <v>-7.6810904023703289E-2</v>
      </c>
      <c r="E22">
        <f t="shared" si="1"/>
        <v>1.3608637534275006E-2</v>
      </c>
    </row>
    <row r="23" spans="2:5" x14ac:dyDescent="0.2">
      <c r="B23">
        <v>0.85</v>
      </c>
      <c r="C23">
        <v>-4.8488575706933545E-2</v>
      </c>
      <c r="D23">
        <f t="shared" si="0"/>
        <v>-4.3900485943839843E-2</v>
      </c>
      <c r="E23">
        <f t="shared" si="1"/>
        <v>4.5880897630937029E-3</v>
      </c>
    </row>
    <row r="24" spans="2:5" x14ac:dyDescent="0.2">
      <c r="B24">
        <v>1</v>
      </c>
      <c r="C24">
        <v>0</v>
      </c>
      <c r="D24">
        <f t="shared" si="0"/>
        <v>0</v>
      </c>
      <c r="E24">
        <f t="shared" si="1"/>
        <v>0</v>
      </c>
    </row>
    <row r="25" spans="2:5" x14ac:dyDescent="0.2">
      <c r="B25">
        <v>0</v>
      </c>
      <c r="C25">
        <v>0</v>
      </c>
      <c r="D25">
        <f t="shared" si="0"/>
        <v>0</v>
      </c>
      <c r="E25">
        <f t="shared" si="1"/>
        <v>0</v>
      </c>
    </row>
    <row r="26" spans="2:5" x14ac:dyDescent="0.2">
      <c r="B26">
        <v>0.1</v>
      </c>
      <c r="C26">
        <v>-9.7220719193218397E-2</v>
      </c>
      <c r="D26">
        <f t="shared" si="0"/>
        <v>-7.5093495448890282E-2</v>
      </c>
      <c r="E26">
        <f t="shared" si="1"/>
        <v>2.2127223744328114E-2</v>
      </c>
    </row>
    <row r="27" spans="2:5" x14ac:dyDescent="0.2">
      <c r="B27">
        <v>0.2</v>
      </c>
      <c r="C27">
        <v>-0.11511599942192818</v>
      </c>
      <c r="D27">
        <f t="shared" si="0"/>
        <v>-0.12304504858810916</v>
      </c>
      <c r="E27">
        <f t="shared" si="1"/>
        <v>7.9290491661809792E-3</v>
      </c>
    </row>
    <row r="28" spans="2:5" x14ac:dyDescent="0.2">
      <c r="B28">
        <v>0.25</v>
      </c>
      <c r="C28">
        <v>-0.1287624456651324</v>
      </c>
      <c r="D28">
        <f t="shared" si="0"/>
        <v>-0.13806773337869158</v>
      </c>
      <c r="E28">
        <f t="shared" si="1"/>
        <v>9.3052877135591794E-3</v>
      </c>
    </row>
    <row r="29" spans="2:5" x14ac:dyDescent="0.2">
      <c r="B29">
        <v>0.34</v>
      </c>
      <c r="C29">
        <v>-0.17841807322714853</v>
      </c>
      <c r="D29">
        <f t="shared" si="0"/>
        <v>-0.15204327210064908</v>
      </c>
      <c r="E29">
        <f t="shared" si="1"/>
        <v>2.6374801126499453E-2</v>
      </c>
    </row>
    <row r="30" spans="2:5" x14ac:dyDescent="0.2">
      <c r="B30">
        <v>0.45</v>
      </c>
      <c r="C30">
        <v>-0.19327848334159725</v>
      </c>
      <c r="D30">
        <f t="shared" si="0"/>
        <v>-0.14990580216043911</v>
      </c>
      <c r="E30">
        <f t="shared" si="1"/>
        <v>4.337268118115814E-2</v>
      </c>
    </row>
    <row r="31" spans="2:5" x14ac:dyDescent="0.2">
      <c r="B31">
        <v>0.55000000000000004</v>
      </c>
      <c r="C31">
        <v>-0.15866773359086483</v>
      </c>
      <c r="D31">
        <f t="shared" si="0"/>
        <v>-0.13373399921072215</v>
      </c>
      <c r="E31">
        <f t="shared" si="1"/>
        <v>2.493373438014268E-2</v>
      </c>
    </row>
    <row r="32" spans="2:5" x14ac:dyDescent="0.2">
      <c r="B32">
        <v>0.75</v>
      </c>
      <c r="C32">
        <v>-0.1345152195785051</v>
      </c>
      <c r="D32">
        <f t="shared" si="0"/>
        <v>-7.6810904023703289E-2</v>
      </c>
      <c r="E32">
        <f t="shared" si="1"/>
        <v>5.7704315554801808E-2</v>
      </c>
    </row>
    <row r="33" spans="2:5" x14ac:dyDescent="0.2">
      <c r="B33">
        <v>0.85</v>
      </c>
      <c r="C33">
        <v>-0.12830558002297998</v>
      </c>
      <c r="D33">
        <f t="shared" si="0"/>
        <v>-4.3900485943839843E-2</v>
      </c>
      <c r="E33">
        <f t="shared" si="1"/>
        <v>8.4405094079140139E-2</v>
      </c>
    </row>
    <row r="34" spans="2:5" x14ac:dyDescent="0.2">
      <c r="B34">
        <v>1</v>
      </c>
      <c r="C34">
        <v>0</v>
      </c>
      <c r="D34">
        <f t="shared" si="0"/>
        <v>0</v>
      </c>
      <c r="E34">
        <f t="shared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D811-769B-A047-92A3-85E27E8143D4}">
  <dimension ref="B2:P37"/>
  <sheetViews>
    <sheetView workbookViewId="0">
      <selection activeCell="L10" sqref="L10"/>
    </sheetView>
  </sheetViews>
  <sheetFormatPr baseColWidth="10" defaultRowHeight="16" x14ac:dyDescent="0.2"/>
  <cols>
    <col min="6" max="6" width="13.1640625" customWidth="1"/>
  </cols>
  <sheetData>
    <row r="2" spans="2:16" x14ac:dyDescent="0.2">
      <c r="D2" t="s">
        <v>7</v>
      </c>
      <c r="E2">
        <f>39.1+35.45</f>
        <v>74.550000000000011</v>
      </c>
      <c r="J2" t="s">
        <v>0</v>
      </c>
      <c r="K2">
        <v>0.40652831648106846</v>
      </c>
      <c r="N2">
        <v>0.40652831648106846</v>
      </c>
      <c r="O2">
        <v>0.69474032585217904</v>
      </c>
      <c r="P2">
        <v>0.51323520405621559</v>
      </c>
    </row>
    <row r="3" spans="2:16" x14ac:dyDescent="0.2">
      <c r="D3" t="s">
        <v>6</v>
      </c>
      <c r="E3">
        <f>238+35.5*3</f>
        <v>344.5</v>
      </c>
      <c r="J3" t="s">
        <v>4</v>
      </c>
      <c r="K3">
        <v>-6.8556054500943471E-4</v>
      </c>
      <c r="N3">
        <v>-6.8556054500943471E-4</v>
      </c>
      <c r="O3">
        <v>-8.7603022794639177E-4</v>
      </c>
      <c r="P3">
        <v>-7.5160687520861114E-4</v>
      </c>
    </row>
    <row r="4" spans="2:16" x14ac:dyDescent="0.2">
      <c r="J4" t="s">
        <v>1</v>
      </c>
      <c r="K4">
        <v>1.5424938608691328</v>
      </c>
      <c r="N4">
        <v>1.5424938608691328</v>
      </c>
      <c r="O4">
        <v>0.98243700725470096</v>
      </c>
      <c r="P4">
        <v>1.1842011537837616</v>
      </c>
    </row>
    <row r="5" spans="2:16" x14ac:dyDescent="0.2">
      <c r="J5" t="s">
        <v>5</v>
      </c>
      <c r="K5">
        <v>-1.5305575108459045E-3</v>
      </c>
      <c r="N5">
        <v>-1.5305575108459045E-3</v>
      </c>
      <c r="O5">
        <v>-1.1533551888934807E-3</v>
      </c>
      <c r="P5">
        <v>-1.2832096256832814E-3</v>
      </c>
    </row>
    <row r="7" spans="2:16" x14ac:dyDescent="0.2">
      <c r="E7" t="s">
        <v>8</v>
      </c>
      <c r="F7" t="s">
        <v>9</v>
      </c>
      <c r="G7" t="s">
        <v>10</v>
      </c>
      <c r="H7" t="s">
        <v>2</v>
      </c>
    </row>
    <row r="8" spans="2:16" x14ac:dyDescent="0.2">
      <c r="B8">
        <v>1500</v>
      </c>
      <c r="C8">
        <v>0</v>
      </c>
      <c r="D8">
        <v>1.2945562022958839</v>
      </c>
      <c r="E8">
        <f>($E$2*(1-C8)+$E$3*C8)/(($E$2*(1-C8)/D$8+$E$3*C8/D$17))</f>
        <v>1.2945562022958839</v>
      </c>
      <c r="F8">
        <f>D8-E8</f>
        <v>0</v>
      </c>
      <c r="G8">
        <f>($K$2+$K$3*B8)*C8*(1-C8)+($K$4+$K$5*B8)*C8*(1-C8)*(2*C8-1)</f>
        <v>0</v>
      </c>
      <c r="H8">
        <f>ABS(F8-G8)</f>
        <v>0</v>
      </c>
      <c r="J8" t="s">
        <v>3</v>
      </c>
      <c r="K8">
        <f>SUM(H8:H37)</f>
        <v>0.87384658572554008</v>
      </c>
      <c r="N8">
        <v>0.87384658572554008</v>
      </c>
      <c r="O8">
        <v>0.88659868527911534</v>
      </c>
      <c r="P8">
        <v>0.88013223206505975</v>
      </c>
    </row>
    <row r="9" spans="2:16" x14ac:dyDescent="0.2">
      <c r="B9">
        <v>1500</v>
      </c>
      <c r="C9">
        <v>0.1</v>
      </c>
      <c r="D9">
        <v>1.6970068815099872</v>
      </c>
      <c r="E9">
        <f t="shared" ref="E9:E17" si="0">($E$2*(1-C9)+$E$3*C9)/(($E$2*(1-C9)/D$8+$E$3*C9/D$17))</f>
        <v>1.6994267661136948</v>
      </c>
      <c r="F9">
        <f t="shared" ref="F9:F37" si="1">D9-E9</f>
        <v>-2.4198846037075672E-3</v>
      </c>
      <c r="G9">
        <f t="shared" ref="G9:G37" si="2">($K$2+$K$3*B9)*C9*(1-C9)+($K$4+$K$5*B9)*C9*(1-C9)*(2*C9-1)</f>
        <v>-1.7224719041973938E-3</v>
      </c>
      <c r="H9">
        <f t="shared" ref="H9:H37" si="3">ABS(F9-G9)</f>
        <v>6.9741269951017343E-4</v>
      </c>
    </row>
    <row r="10" spans="2:16" x14ac:dyDescent="0.2">
      <c r="B10">
        <v>1500</v>
      </c>
      <c r="C10">
        <v>0.2</v>
      </c>
      <c r="D10">
        <v>2.0488123795147564</v>
      </c>
      <c r="E10">
        <f t="shared" si="0"/>
        <v>2.0759815128745331</v>
      </c>
      <c r="F10">
        <f t="shared" si="1"/>
        <v>-2.7169133359776776E-2</v>
      </c>
      <c r="G10">
        <f t="shared" si="2"/>
        <v>-2.7169129246919874E-2</v>
      </c>
      <c r="H10">
        <f t="shared" si="3"/>
        <v>4.1128569022719219E-9</v>
      </c>
    </row>
    <row r="11" spans="2:16" x14ac:dyDescent="0.2">
      <c r="B11">
        <v>1500</v>
      </c>
      <c r="C11">
        <v>0.25</v>
      </c>
      <c r="D11">
        <v>2.247387193032611</v>
      </c>
      <c r="E11">
        <f t="shared" si="0"/>
        <v>2.2545527922556903</v>
      </c>
      <c r="F11">
        <f t="shared" si="1"/>
        <v>-7.1655992230792442E-3</v>
      </c>
      <c r="G11">
        <f t="shared" si="2"/>
        <v>-4.5963993437479034E-2</v>
      </c>
      <c r="H11">
        <f t="shared" si="3"/>
        <v>3.879839421439979E-2</v>
      </c>
    </row>
    <row r="12" spans="2:16" x14ac:dyDescent="0.2">
      <c r="B12">
        <v>1500</v>
      </c>
      <c r="C12">
        <v>0.34</v>
      </c>
      <c r="D12">
        <v>2.3920474537930367</v>
      </c>
      <c r="E12">
        <f t="shared" si="0"/>
        <v>2.5609794963849413</v>
      </c>
      <c r="F12">
        <f t="shared" si="1"/>
        <v>-0.16893204259190453</v>
      </c>
      <c r="G12">
        <f t="shared" si="2"/>
        <v>-8.5438713784880549E-2</v>
      </c>
      <c r="H12">
        <f t="shared" si="3"/>
        <v>8.3493328807023981E-2</v>
      </c>
    </row>
    <row r="13" spans="2:16" x14ac:dyDescent="0.2">
      <c r="B13">
        <v>1500</v>
      </c>
      <c r="C13">
        <v>0.45</v>
      </c>
      <c r="D13">
        <v>2.7295957461983034</v>
      </c>
      <c r="E13">
        <f t="shared" si="0"/>
        <v>2.9114135423021263</v>
      </c>
      <c r="F13">
        <f t="shared" si="1"/>
        <v>-0.18181779610382298</v>
      </c>
      <c r="G13">
        <f>($K$2+$K$3*B13)*C13*(1-C13)+($K$4+$K$5*B13)*C13*(1-C13)*(2*C13-1)</f>
        <v>-0.135253369472045</v>
      </c>
      <c r="H13">
        <f t="shared" si="3"/>
        <v>4.6564426631777983E-2</v>
      </c>
    </row>
    <row r="14" spans="2:16" x14ac:dyDescent="0.2">
      <c r="B14">
        <v>1500</v>
      </c>
      <c r="C14">
        <v>0.55000000000000004</v>
      </c>
      <c r="D14">
        <v>3.0494017083130496</v>
      </c>
      <c r="E14">
        <f t="shared" si="0"/>
        <v>3.2091464083025185</v>
      </c>
      <c r="F14">
        <f t="shared" si="1"/>
        <v>-0.15974469998946894</v>
      </c>
      <c r="G14">
        <f t="shared" si="2"/>
        <v>-0.17254381853933135</v>
      </c>
      <c r="H14">
        <f t="shared" si="3"/>
        <v>1.2799118549862404E-2</v>
      </c>
    </row>
    <row r="15" spans="2:16" x14ac:dyDescent="0.2">
      <c r="B15">
        <v>1500</v>
      </c>
      <c r="C15">
        <v>0.75</v>
      </c>
      <c r="D15">
        <v>3.5937045337554685</v>
      </c>
      <c r="E15">
        <f t="shared" si="0"/>
        <v>3.7522201750486395</v>
      </c>
      <c r="F15">
        <f t="shared" si="1"/>
        <v>-0.15851564129317097</v>
      </c>
      <c r="G15">
        <f t="shared" si="2"/>
        <v>-0.18721569444992728</v>
      </c>
      <c r="H15">
        <f t="shared" si="3"/>
        <v>2.8700053156756306E-2</v>
      </c>
    </row>
    <row r="16" spans="2:16" x14ac:dyDescent="0.2">
      <c r="B16">
        <v>1500</v>
      </c>
      <c r="C16">
        <v>0.85</v>
      </c>
      <c r="D16">
        <v>3.8345058127686942</v>
      </c>
      <c r="E16">
        <f t="shared" si="0"/>
        <v>4.0005466470399265</v>
      </c>
      <c r="F16">
        <f t="shared" si="1"/>
        <v>-0.16604083427123228</v>
      </c>
      <c r="G16">
        <f t="shared" si="2"/>
        <v>-0.14651690356364355</v>
      </c>
      <c r="H16">
        <f t="shared" si="3"/>
        <v>1.9523930707588733E-2</v>
      </c>
    </row>
    <row r="17" spans="2:8" x14ac:dyDescent="0.2">
      <c r="B17">
        <v>1500</v>
      </c>
      <c r="C17">
        <v>1</v>
      </c>
      <c r="D17">
        <v>4.3475908287587695</v>
      </c>
      <c r="E17">
        <f t="shared" si="0"/>
        <v>4.3475908287587695</v>
      </c>
      <c r="F17">
        <f t="shared" si="1"/>
        <v>0</v>
      </c>
      <c r="G17">
        <f t="shared" si="2"/>
        <v>0</v>
      </c>
      <c r="H17">
        <f t="shared" si="3"/>
        <v>0</v>
      </c>
    </row>
    <row r="18" spans="2:8" x14ac:dyDescent="0.2">
      <c r="B18">
        <v>1250</v>
      </c>
      <c r="C18">
        <v>0</v>
      </c>
      <c r="D18">
        <v>1.4067052644472706</v>
      </c>
      <c r="E18">
        <f>($E$2*(1-C18)+$E$3*C18)/(($E$2*(1-C18)/D$18+$E$3*C18/D$27))</f>
        <v>1.4067052644472706</v>
      </c>
      <c r="F18">
        <f t="shared" si="1"/>
        <v>0</v>
      </c>
      <c r="G18">
        <f t="shared" si="2"/>
        <v>0</v>
      </c>
      <c r="H18">
        <f t="shared" si="3"/>
        <v>0</v>
      </c>
    </row>
    <row r="19" spans="2:8" x14ac:dyDescent="0.2">
      <c r="B19">
        <v>1250</v>
      </c>
      <c r="C19">
        <v>0.1</v>
      </c>
      <c r="D19">
        <v>1.7309794877756186</v>
      </c>
      <c r="E19">
        <f t="shared" ref="E19:E27" si="4">($E$2*(1-C19)+$E$3*C19)/(($E$2*(1-C19)/D$18+$E$3*C19/D$27))</f>
        <v>1.8313622957547036</v>
      </c>
      <c r="F19">
        <f t="shared" si="1"/>
        <v>-0.10038280797908494</v>
      </c>
      <c r="G19">
        <f t="shared" si="2"/>
        <v>-1.3847394836711394E-2</v>
      </c>
      <c r="H19">
        <f t="shared" si="3"/>
        <v>8.6535413142373549E-2</v>
      </c>
    </row>
    <row r="20" spans="2:8" x14ac:dyDescent="0.2">
      <c r="B20">
        <v>1250</v>
      </c>
      <c r="C20">
        <v>0.2</v>
      </c>
      <c r="D20">
        <v>2.2343485991027139</v>
      </c>
      <c r="E20">
        <f t="shared" si="4"/>
        <v>2.2200570654009248</v>
      </c>
      <c r="F20">
        <f t="shared" si="1"/>
        <v>1.4291533701789039E-2</v>
      </c>
      <c r="G20">
        <f t="shared" si="2"/>
        <v>-3.6480087706844189E-2</v>
      </c>
      <c r="H20">
        <f t="shared" si="3"/>
        <v>5.0771621408633227E-2</v>
      </c>
    </row>
    <row r="21" spans="2:8" x14ac:dyDescent="0.2">
      <c r="B21">
        <v>1250</v>
      </c>
      <c r="C21">
        <v>0.25</v>
      </c>
      <c r="D21">
        <v>2.4034955203929287</v>
      </c>
      <c r="E21">
        <f t="shared" si="4"/>
        <v>2.4023165736411811</v>
      </c>
      <c r="F21">
        <f t="shared" si="1"/>
        <v>1.1789467517475671E-3</v>
      </c>
      <c r="G21">
        <f t="shared" si="2"/>
        <v>-4.9700784550612692E-2</v>
      </c>
      <c r="H21">
        <f t="shared" si="3"/>
        <v>5.0879731302360259E-2</v>
      </c>
    </row>
    <row r="22" spans="2:8" x14ac:dyDescent="0.2">
      <c r="B22">
        <v>1250</v>
      </c>
      <c r="C22">
        <v>0.34</v>
      </c>
      <c r="D22">
        <v>2.6571904262621793</v>
      </c>
      <c r="E22">
        <f t="shared" si="4"/>
        <v>2.7120242782143911</v>
      </c>
      <c r="F22">
        <f t="shared" si="1"/>
        <v>-5.4833851952211798E-2</v>
      </c>
      <c r="G22">
        <f t="shared" si="2"/>
        <v>-7.4455335644556975E-2</v>
      </c>
      <c r="H22">
        <f t="shared" si="3"/>
        <v>1.9621483692345176E-2</v>
      </c>
    </row>
    <row r="23" spans="2:8" x14ac:dyDescent="0.2">
      <c r="B23">
        <v>1250</v>
      </c>
      <c r="C23">
        <v>0.45</v>
      </c>
      <c r="D23">
        <v>2.9592512179979984</v>
      </c>
      <c r="E23">
        <f t="shared" si="4"/>
        <v>3.0615683360569537</v>
      </c>
      <c r="F23">
        <f t="shared" si="1"/>
        <v>-0.10231711805895527</v>
      </c>
      <c r="G23">
        <f t="shared" si="2"/>
        <v>-0.10230463534794529</v>
      </c>
      <c r="H23">
        <f t="shared" si="3"/>
        <v>1.2482711009981218E-5</v>
      </c>
    </row>
    <row r="24" spans="2:8" x14ac:dyDescent="0.2">
      <c r="B24">
        <v>1250</v>
      </c>
      <c r="C24">
        <v>0.55000000000000004</v>
      </c>
      <c r="D24">
        <v>3.3037358001922841</v>
      </c>
      <c r="E24">
        <f t="shared" si="4"/>
        <v>3.3547268938754109</v>
      </c>
      <c r="F24">
        <f t="shared" si="1"/>
        <v>-5.099109368312682E-2</v>
      </c>
      <c r="G24">
        <f t="shared" si="2"/>
        <v>-0.12065443521851357</v>
      </c>
      <c r="H24">
        <f t="shared" si="3"/>
        <v>6.9663341535386752E-2</v>
      </c>
    </row>
    <row r="25" spans="2:8" x14ac:dyDescent="0.2">
      <c r="B25">
        <v>1250</v>
      </c>
      <c r="C25">
        <v>0.75</v>
      </c>
      <c r="D25">
        <v>3.7613500574859331</v>
      </c>
      <c r="E25">
        <f t="shared" si="4"/>
        <v>3.8806338521108241</v>
      </c>
      <c r="F25">
        <f t="shared" si="1"/>
        <v>-0.11928379462489103</v>
      </c>
      <c r="G25">
        <f t="shared" si="2"/>
        <v>-0.11920760224215918</v>
      </c>
      <c r="H25">
        <f t="shared" si="3"/>
        <v>7.6192382731848918E-5</v>
      </c>
    </row>
    <row r="26" spans="2:8" x14ac:dyDescent="0.2">
      <c r="B26">
        <v>1250</v>
      </c>
      <c r="C26">
        <v>0.85</v>
      </c>
      <c r="D26">
        <v>4.0253715902849025</v>
      </c>
      <c r="E26">
        <f t="shared" si="4"/>
        <v>4.1173939754411482</v>
      </c>
      <c r="F26">
        <f t="shared" si="1"/>
        <v>-9.2022385156245612E-2</v>
      </c>
      <c r="G26">
        <f t="shared" si="2"/>
        <v>-9.0514096730718557E-2</v>
      </c>
      <c r="H26">
        <f t="shared" si="3"/>
        <v>1.5082884255270546E-3</v>
      </c>
    </row>
    <row r="27" spans="2:8" x14ac:dyDescent="0.2">
      <c r="B27">
        <v>1250</v>
      </c>
      <c r="C27">
        <v>1</v>
      </c>
      <c r="D27">
        <v>4.4444525691517578</v>
      </c>
      <c r="E27">
        <f t="shared" si="4"/>
        <v>4.4444525691517578</v>
      </c>
      <c r="F27">
        <f t="shared" si="1"/>
        <v>0</v>
      </c>
      <c r="G27">
        <f t="shared" si="2"/>
        <v>0</v>
      </c>
      <c r="H27">
        <f t="shared" si="3"/>
        <v>0</v>
      </c>
    </row>
    <row r="28" spans="2:8" x14ac:dyDescent="0.2">
      <c r="B28">
        <v>1100</v>
      </c>
      <c r="C28">
        <v>0</v>
      </c>
      <c r="D28">
        <v>1.4509319290651796</v>
      </c>
      <c r="E28">
        <f>($E$2*(1-C28)+$E$3*C28)/(($E$2*(1-C28)/D$28+$E$3*C28/D$37))</f>
        <v>1.4509319290651796</v>
      </c>
      <c r="F28">
        <f t="shared" si="1"/>
        <v>0</v>
      </c>
      <c r="G28">
        <f t="shared" si="2"/>
        <v>0</v>
      </c>
      <c r="H28">
        <f t="shared" si="3"/>
        <v>0</v>
      </c>
    </row>
    <row r="29" spans="2:8" x14ac:dyDescent="0.2">
      <c r="B29">
        <v>1100</v>
      </c>
      <c r="C29">
        <v>0.1</v>
      </c>
      <c r="D29">
        <v>1.9199552620158935</v>
      </c>
      <c r="E29">
        <f t="shared" ref="E29:E37" si="5">($E$2*(1-C29)+$E$3*C29)/(($E$2*(1-C29)/D$28+$E$3*C29/D$37))</f>
        <v>1.8911730349156537</v>
      </c>
      <c r="F29">
        <f t="shared" si="1"/>
        <v>2.878222710023981E-2</v>
      </c>
      <c r="G29">
        <f t="shared" si="2"/>
        <v>-2.1122348596219798E-2</v>
      </c>
      <c r="H29">
        <f t="shared" si="3"/>
        <v>4.9904575696459605E-2</v>
      </c>
    </row>
    <row r="30" spans="2:8" x14ac:dyDescent="0.2">
      <c r="B30">
        <v>1100</v>
      </c>
      <c r="C30">
        <v>0.2</v>
      </c>
      <c r="D30">
        <v>2.249540959378233</v>
      </c>
      <c r="E30">
        <f t="shared" si="5"/>
        <v>2.2950454547342489</v>
      </c>
      <c r="F30">
        <f t="shared" si="1"/>
        <v>-4.5504495356015973E-2</v>
      </c>
      <c r="G30">
        <f t="shared" si="2"/>
        <v>-4.2066662782798796E-2</v>
      </c>
      <c r="H30">
        <f t="shared" si="3"/>
        <v>3.4378325732171769E-3</v>
      </c>
    </row>
    <row r="31" spans="2:8" x14ac:dyDescent="0.2">
      <c r="B31">
        <v>1100</v>
      </c>
      <c r="C31">
        <v>0.25</v>
      </c>
      <c r="D31">
        <v>2.3887687324794067</v>
      </c>
      <c r="E31">
        <f t="shared" si="5"/>
        <v>2.4847232448023204</v>
      </c>
      <c r="F31">
        <f t="shared" si="1"/>
        <v>-9.5954512322913743E-2</v>
      </c>
      <c r="G31">
        <f t="shared" si="2"/>
        <v>-5.1942859218492857E-2</v>
      </c>
      <c r="H31">
        <f t="shared" si="3"/>
        <v>4.4011653104420886E-2</v>
      </c>
    </row>
    <row r="32" spans="2:8" x14ac:dyDescent="0.2">
      <c r="B32">
        <v>1100</v>
      </c>
      <c r="C32">
        <v>0.34</v>
      </c>
      <c r="D32">
        <v>2.8209139189593935</v>
      </c>
      <c r="E32">
        <f t="shared" si="5"/>
        <v>2.8074790764503099</v>
      </c>
      <c r="F32">
        <f t="shared" si="1"/>
        <v>1.3434842509083555E-2</v>
      </c>
      <c r="G32">
        <f t="shared" si="2"/>
        <v>-6.78653087603628E-2</v>
      </c>
      <c r="H32">
        <f t="shared" si="3"/>
        <v>8.1300151269446355E-2</v>
      </c>
    </row>
    <row r="33" spans="2:8" x14ac:dyDescent="0.2">
      <c r="B33">
        <v>1100</v>
      </c>
      <c r="C33">
        <v>0.45</v>
      </c>
      <c r="D33">
        <v>3.054776103629997</v>
      </c>
      <c r="E33">
        <f t="shared" si="5"/>
        <v>3.1724203623676921</v>
      </c>
      <c r="F33">
        <f t="shared" si="1"/>
        <v>-0.11764425873769513</v>
      </c>
      <c r="G33">
        <f t="shared" si="2"/>
        <v>-8.2535394873485435E-2</v>
      </c>
      <c r="H33">
        <f t="shared" si="3"/>
        <v>3.5108863864209694E-2</v>
      </c>
    </row>
    <row r="34" spans="2:8" x14ac:dyDescent="0.2">
      <c r="B34">
        <v>1100</v>
      </c>
      <c r="C34">
        <v>0.55000000000000004</v>
      </c>
      <c r="D34">
        <v>3.3885843226078909</v>
      </c>
      <c r="E34">
        <f t="shared" si="5"/>
        <v>3.4790423083672182</v>
      </c>
      <c r="F34">
        <f t="shared" si="1"/>
        <v>-9.0457985759327286E-2</v>
      </c>
      <c r="G34">
        <f t="shared" si="2"/>
        <v>-8.9520805226022862E-2</v>
      </c>
      <c r="H34">
        <f t="shared" si="3"/>
        <v>9.3718053330442419E-4</v>
      </c>
    </row>
    <row r="35" spans="2:8" x14ac:dyDescent="0.2">
      <c r="B35">
        <v>1100</v>
      </c>
      <c r="C35">
        <v>0.75</v>
      </c>
      <c r="D35">
        <v>3.9536220232372625</v>
      </c>
      <c r="E35">
        <f t="shared" si="5"/>
        <v>4.0303630116463598</v>
      </c>
      <c r="F35">
        <f t="shared" si="1"/>
        <v>-7.6740988409097266E-2</v>
      </c>
      <c r="G35">
        <f t="shared" si="2"/>
        <v>-7.8402746917498253E-2</v>
      </c>
      <c r="H35">
        <f t="shared" si="3"/>
        <v>1.6617585084009873E-3</v>
      </c>
    </row>
    <row r="36" spans="2:8" x14ac:dyDescent="0.2">
      <c r="B36">
        <v>1100</v>
      </c>
      <c r="C36">
        <v>0.85</v>
      </c>
      <c r="D36">
        <v>4.3700214866178673</v>
      </c>
      <c r="E36">
        <f t="shared" si="5"/>
        <v>4.2790945525528938</v>
      </c>
      <c r="F36">
        <f t="shared" si="1"/>
        <v>9.092693406497343E-2</v>
      </c>
      <c r="G36">
        <f t="shared" si="2"/>
        <v>-5.6912412630963562E-2</v>
      </c>
      <c r="H36">
        <f t="shared" si="3"/>
        <v>0.14783934669593699</v>
      </c>
    </row>
    <row r="37" spans="2:8" x14ac:dyDescent="0.2">
      <c r="B37">
        <v>1100</v>
      </c>
      <c r="C37">
        <v>1</v>
      </c>
      <c r="D37">
        <v>4.6232335836802836</v>
      </c>
      <c r="E37">
        <f t="shared" si="5"/>
        <v>4.6232335836802836</v>
      </c>
      <c r="F37">
        <f t="shared" si="1"/>
        <v>0</v>
      </c>
      <c r="G37">
        <f t="shared" si="2"/>
        <v>0</v>
      </c>
      <c r="H37">
        <f t="shared" si="3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mixing energy</vt:lpstr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2023-12-18T17:07:45Z</dcterms:created>
  <dcterms:modified xsi:type="dcterms:W3CDTF">2023-12-18T23:20:59Z</dcterms:modified>
</cp:coreProperties>
</file>