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39E319E9-2CEA-7443-B046-F4DD920A4B35}" xr6:coauthVersionLast="47" xr6:coauthVersionMax="47" xr10:uidLastSave="{00000000-0000-0000-0000-000000000000}"/>
  <bookViews>
    <workbookView xWindow="0" yWindow="500" windowWidth="24820" windowHeight="1582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8" i="5" l="1"/>
  <c r="J48" i="5" s="1"/>
  <c r="I47" i="5"/>
  <c r="J47" i="5" s="1"/>
  <c r="I46" i="5"/>
  <c r="J46" i="5" s="1"/>
  <c r="I38" i="5"/>
  <c r="I40" i="5"/>
  <c r="J40" i="5" s="1"/>
  <c r="I39" i="5"/>
  <c r="J39" i="5" s="1"/>
  <c r="J38" i="5"/>
  <c r="V33" i="5"/>
  <c r="V34" i="5"/>
  <c r="V32" i="5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<sst xmlns="http://schemas.openxmlformats.org/spreadsheetml/2006/main" count="575" uniqueCount="61">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</sst>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B18"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 t="shared" ref="H3:H5" si="0"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 t="shared" si="0"/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 t="shared" ref="AG11:AG12" si="1">(3/2)*AA11*(0.000086173)*200</f>
        <v>20.681519999999999</v>
      </c>
      <c r="AH11">
        <f t="shared" ref="AH11:AH12" si="2"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 t="shared" si="1"/>
        <v>23.266710000000003</v>
      </c>
      <c r="AH12">
        <f t="shared" si="2"/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>$L$9*H14</f>
        <v>17.811646464000003</v>
      </c>
      <c r="M14">
        <f t="shared" ref="M14:M19" si="3">L14^3</f>
        <v>5650.8294417236166</v>
      </c>
      <c r="N14">
        <f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 t="shared" ref="AG14:AG15" si="4">(3/2)*AA14*(0.000086173)*200</f>
        <v>28.437090000000005</v>
      </c>
      <c r="AH14">
        <f t="shared" ref="AH14:AH15" si="5"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ref="L15:L19" si="6">$L$9*H15</f>
        <v>17.997184448000002</v>
      </c>
      <c r="M15">
        <f t="shared" si="3"/>
        <v>5829.2637115096677</v>
      </c>
      <c r="N15">
        <f t="shared" ref="N15:N19" si="7">$L$5/M15/(1E-24)</f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 t="shared" si="4"/>
        <v>31.022280000000002</v>
      </c>
      <c r="AH15">
        <f t="shared" si="5"/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6"/>
        <v>18.182722432000002</v>
      </c>
      <c r="M16">
        <f t="shared" si="3"/>
        <v>6011.4152288532778</v>
      </c>
      <c r="N16">
        <f t="shared" si="7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6"/>
        <v>18.368260416000002</v>
      </c>
      <c r="M17">
        <f t="shared" si="3"/>
        <v>6197.3223158942128</v>
      </c>
      <c r="N17">
        <f t="shared" si="7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6"/>
        <v>18.553798400000002</v>
      </c>
      <c r="M18">
        <f t="shared" si="3"/>
        <v>6387.0232947722425</v>
      </c>
      <c r="N18">
        <f t="shared" si="7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6"/>
        <v>19.295950336000001</v>
      </c>
      <c r="M19">
        <f t="shared" si="3"/>
        <v>7184.5325714506835</v>
      </c>
      <c r="N19">
        <f t="shared" si="7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>$L$9*H24</f>
        <v>17.811646464000003</v>
      </c>
      <c r="M24">
        <f t="shared" ref="M24:M29" si="8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ref="L25:L29" si="9">$L$9*H25</f>
        <v>18.182722432000002</v>
      </c>
      <c r="M25">
        <f t="shared" si="8"/>
        <v>6011.4152288532778</v>
      </c>
      <c r="N25">
        <f t="shared" ref="N25:N30" si="10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9"/>
        <v>18.368260416000002</v>
      </c>
      <c r="M26">
        <f t="shared" si="8"/>
        <v>6197.3223158942128</v>
      </c>
      <c r="N26">
        <f t="shared" si="10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9"/>
        <v>18.553798400000002</v>
      </c>
      <c r="M27">
        <f t="shared" si="8"/>
        <v>6387.0232947722425</v>
      </c>
      <c r="N27">
        <f t="shared" si="10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9"/>
        <v>18.739336384000001</v>
      </c>
      <c r="M28">
        <f t="shared" si="8"/>
        <v>6580.5564876271364</v>
      </c>
      <c r="N28">
        <f t="shared" si="10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9"/>
        <v>18.924874368000001</v>
      </c>
      <c r="M29">
        <f t="shared" si="8"/>
        <v>6777.9602165986616</v>
      </c>
      <c r="N29">
        <f t="shared" si="10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ref="L30" si="11">$L$9*H30</f>
        <v>19.295950336000001</v>
      </c>
      <c r="M30">
        <f t="shared" ref="M30" si="12">L30^3</f>
        <v>7184.5325714506835</v>
      </c>
      <c r="N30">
        <f t="shared" si="10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>$L$9*H36</f>
        <v>18.182722432000002</v>
      </c>
      <c r="M36">
        <f t="shared" ref="M36" si="14"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ref="L37:L41" si="15">$L$9*H37</f>
        <v>18.368260416000002</v>
      </c>
      <c r="M37">
        <f t="shared" si="13"/>
        <v>6197.3223158942128</v>
      </c>
      <c r="N37">
        <f t="shared" ref="N37:N42" si="16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15"/>
        <v>18.553798400000002</v>
      </c>
      <c r="M38">
        <f t="shared" si="13"/>
        <v>6387.0232947722425</v>
      </c>
      <c r="N38">
        <f t="shared" si="16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15"/>
        <v>18.739336384000001</v>
      </c>
      <c r="M39">
        <f t="shared" si="13"/>
        <v>6580.5564876271364</v>
      </c>
      <c r="N39">
        <f t="shared" si="16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15"/>
        <v>18.924874368000001</v>
      </c>
      <c r="M40">
        <f t="shared" si="13"/>
        <v>6777.9602165986616</v>
      </c>
      <c r="N40">
        <f t="shared" si="16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15"/>
        <v>19.110412352000001</v>
      </c>
      <c r="M41">
        <f t="shared" si="13"/>
        <v>6979.2728038265886</v>
      </c>
      <c r="N41">
        <f t="shared" si="16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ref="L42" si="17">$L$9*H42</f>
        <v>19.295950336000001</v>
      </c>
      <c r="M42">
        <f t="shared" ref="M42" si="18">L42^3</f>
        <v>7184.5325714506835</v>
      </c>
      <c r="N42">
        <f t="shared" si="16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>$L$9*H47</f>
        <v>17.626108479999999</v>
      </c>
      <c r="M47">
        <f t="shared" ref="M47:M52" si="19">L47^3</f>
        <v>5476.0740973553493</v>
      </c>
      <c r="N47">
        <f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ref="L48:L52" si="20">$L$9*H48</f>
        <v>17.811646464000003</v>
      </c>
      <c r="M48">
        <f t="shared" si="19"/>
        <v>5650.8294417236166</v>
      </c>
      <c r="N48">
        <f t="shared" ref="N48:N52" si="21">$L$5/M48/(1E-24)</f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20"/>
        <v>17.997184448000002</v>
      </c>
      <c r="M49">
        <f t="shared" si="19"/>
        <v>5829.2637115096677</v>
      </c>
      <c r="N49">
        <f t="shared" si="2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20"/>
        <v>18.182722432000002</v>
      </c>
      <c r="M50">
        <f t="shared" si="19"/>
        <v>6011.4152288532778</v>
      </c>
      <c r="N50">
        <f t="shared" si="2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20"/>
        <v>18.368260416000002</v>
      </c>
      <c r="M51">
        <f t="shared" si="19"/>
        <v>6197.3223158942128</v>
      </c>
      <c r="N51">
        <f t="shared" si="2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20"/>
        <v>18.553798400000002</v>
      </c>
      <c r="M52">
        <f t="shared" si="19"/>
        <v>6387.0232947722425</v>
      </c>
      <c r="N52">
        <f t="shared" si="2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>$L$9*H57</f>
        <v>17.440570495999999</v>
      </c>
      <c r="M57">
        <f t="shared" ref="M57:M62" si="22">L57^3</f>
        <v>5304.9593562651062</v>
      </c>
      <c r="N57">
        <f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ref="L58:L62" si="23">$L$9*H58</f>
        <v>17.626108479999999</v>
      </c>
      <c r="M58">
        <f t="shared" si="22"/>
        <v>5476.0740973553493</v>
      </c>
      <c r="N58">
        <f t="shared" ref="N58:N62" si="24">$L$5/M58/(1E-24)</f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23"/>
        <v>17.811646464000003</v>
      </c>
      <c r="M59">
        <f t="shared" si="22"/>
        <v>5650.8294417236166</v>
      </c>
      <c r="N59">
        <f t="shared" si="2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23"/>
        <v>17.997184448000002</v>
      </c>
      <c r="M60">
        <f t="shared" si="22"/>
        <v>5829.2637115096677</v>
      </c>
      <c r="N60">
        <f t="shared" si="2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23"/>
        <v>18.182722432000002</v>
      </c>
      <c r="M61">
        <f t="shared" si="22"/>
        <v>6011.4152288532778</v>
      </c>
      <c r="N61">
        <f t="shared" si="2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23"/>
        <v>18.368260416000002</v>
      </c>
      <c r="M62">
        <f t="shared" si="22"/>
        <v>6197.3223158942128</v>
      </c>
      <c r="N62">
        <f t="shared" si="2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6"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 t="shared" ref="H4:H5" si="0"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>$L$9*H14</f>
        <v>17.811646464000003</v>
      </c>
      <c r="M14">
        <f t="shared" ref="M14:M19" si="1">L14^3</f>
        <v>5650.8294417236166</v>
      </c>
      <c r="N14">
        <f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ref="L15:L17" si="2">$L$9*H15</f>
        <v>17.997184448000002</v>
      </c>
      <c r="M15">
        <f t="shared" si="1"/>
        <v>5829.2637115096677</v>
      </c>
      <c r="N15">
        <f t="shared" ref="N15:N19" si="3">$L$5/M15/(1E-24)</f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1"/>
        <v>6011.4152288532778</v>
      </c>
      <c r="N16">
        <f t="shared" si="3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ref="AB16" si="4">(3/2)*V16*(0.000086173)*200</f>
        <v>28.437090000000005</v>
      </c>
      <c r="AC16">
        <f t="shared" ref="AC16:AC17" si="5"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1"/>
        <v>6197.3223158942128</v>
      </c>
      <c r="N17">
        <f t="shared" si="3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 t="shared" si="5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ref="L18:L19" si="6">$L$9*H18</f>
        <v>18.553798400000002</v>
      </c>
      <c r="M18">
        <f t="shared" si="1"/>
        <v>6387.0232947722425</v>
      </c>
      <c r="N18">
        <f t="shared" si="3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6"/>
        <v>19.295950336000001</v>
      </c>
      <c r="M19">
        <f t="shared" si="1"/>
        <v>7184.5325714506835</v>
      </c>
      <c r="N19">
        <f t="shared" si="3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7">L24^3</f>
        <v>5650.8294417236166</v>
      </c>
      <c r="N24">
        <f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 t="shared" ref="M25" si="8">L25^3</f>
        <v>5829.2637115096677</v>
      </c>
      <c r="N25">
        <f>$L$5/M25/(1E-24)</f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9">$L$9*H26</f>
        <v>18.182722432000002</v>
      </c>
      <c r="M26">
        <f t="shared" si="7"/>
        <v>6011.4152288532778</v>
      </c>
      <c r="N26">
        <f t="shared" ref="N26:N30" si="10">$L$5/M26/(1E-24)</f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9"/>
        <v>18.368260416000002</v>
      </c>
      <c r="M27">
        <f t="shared" si="7"/>
        <v>6197.3223158942128</v>
      </c>
      <c r="N27">
        <f t="shared" si="10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9"/>
        <v>18.553798400000002</v>
      </c>
      <c r="M28">
        <f t="shared" si="7"/>
        <v>6387.0232947722425</v>
      </c>
      <c r="N28">
        <f t="shared" si="10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9"/>
        <v>18.739336384000001</v>
      </c>
      <c r="M29">
        <f t="shared" si="7"/>
        <v>6580.5564876271364</v>
      </c>
      <c r="N29">
        <f t="shared" si="10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9"/>
        <v>18.924874368000001</v>
      </c>
      <c r="M30">
        <f t="shared" si="7"/>
        <v>6777.9602165986616</v>
      </c>
      <c r="N30">
        <f t="shared" si="10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9"/>
        <v>19.295950336000001</v>
      </c>
      <c r="M31">
        <f t="shared" si="7"/>
        <v>7184.5325714506835</v>
      </c>
      <c r="N31">
        <f>$L$5/M31/(1E-24)</f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11">L36^3</f>
        <v>5650.8294417236166</v>
      </c>
      <c r="N36">
        <f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 t="shared" ref="M37" si="12">L37^3</f>
        <v>6011.4152288532778</v>
      </c>
      <c r="N37">
        <f>$L$5/M37/(1E-24)</f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3">$L$9*H38</f>
        <v>18.368260416000002</v>
      </c>
      <c r="M38">
        <f t="shared" si="11"/>
        <v>6197.3223158942128</v>
      </c>
      <c r="N38">
        <f t="shared" ref="N38:N42" si="14">$L$5/M38/(1E-24)</f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3"/>
        <v>18.553798400000002</v>
      </c>
      <c r="M39">
        <f t="shared" si="11"/>
        <v>6387.0232947722425</v>
      </c>
      <c r="N39">
        <f t="shared" si="14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3"/>
        <v>18.739336384000001</v>
      </c>
      <c r="M40">
        <f t="shared" si="11"/>
        <v>6580.5564876271364</v>
      </c>
      <c r="N40">
        <f t="shared" si="14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3"/>
        <v>18.924874368000001</v>
      </c>
      <c r="M41">
        <f t="shared" si="11"/>
        <v>6777.9602165986616</v>
      </c>
      <c r="N41">
        <f t="shared" si="14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3"/>
        <v>19.110412352000001</v>
      </c>
      <c r="M42">
        <f t="shared" si="11"/>
        <v>6979.2728038265886</v>
      </c>
      <c r="N42">
        <f t="shared" si="14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3"/>
        <v>19.295950336000001</v>
      </c>
      <c r="M43">
        <f>L43^3</f>
        <v>7184.5325714506835</v>
      </c>
      <c r="N43">
        <f>$L$5/M43/(1E-24)</f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>$L$9*H48</f>
        <v>17.626108479999999</v>
      </c>
      <c r="M48">
        <f t="shared" ref="M48:M53" si="15">L48^3</f>
        <v>5476.0740973553493</v>
      </c>
      <c r="N48">
        <f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ref="L49:L53" si="16">$L$9*H49</f>
        <v>17.811646464000003</v>
      </c>
      <c r="M49">
        <f t="shared" si="15"/>
        <v>5650.8294417236166</v>
      </c>
      <c r="N49">
        <f t="shared" ref="N49:N53" si="17">$L$5/M49/(1E-24)</f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6"/>
        <v>17.997184448000002</v>
      </c>
      <c r="M50">
        <f t="shared" si="15"/>
        <v>5829.2637115096677</v>
      </c>
      <c r="N50">
        <f t="shared" si="17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6"/>
        <v>18.182722432000002</v>
      </c>
      <c r="M51">
        <f t="shared" si="15"/>
        <v>6011.4152288532778</v>
      </c>
      <c r="N51">
        <f t="shared" si="17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6"/>
        <v>18.368260416000002</v>
      </c>
      <c r="M52">
        <f t="shared" si="15"/>
        <v>6197.3223158942128</v>
      </c>
      <c r="N52">
        <f t="shared" si="17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6"/>
        <v>18.553798400000002</v>
      </c>
      <c r="M53">
        <f t="shared" si="15"/>
        <v>6387.0232947722425</v>
      </c>
      <c r="N53">
        <f t="shared" si="17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>$L$9*H58</f>
        <v>17.440570495999999</v>
      </c>
      <c r="M58">
        <f t="shared" ref="M58:M63" si="18">L58^3</f>
        <v>5304.9593562651062</v>
      </c>
      <c r="N58">
        <f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ref="L59:L63" si="19">$L$9*H59</f>
        <v>17.626108479999999</v>
      </c>
      <c r="M59">
        <f t="shared" si="18"/>
        <v>5476.0740973553493</v>
      </c>
      <c r="N59">
        <f t="shared" ref="N59:N63" si="20">$L$5/M59/(1E-24)</f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9"/>
        <v>17.811646464000003</v>
      </c>
      <c r="M60">
        <f t="shared" si="18"/>
        <v>5650.8294417236166</v>
      </c>
      <c r="N60">
        <f t="shared" si="20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9"/>
        <v>17.997184448000002</v>
      </c>
      <c r="M61">
        <f t="shared" si="18"/>
        <v>5829.2637115096677</v>
      </c>
      <c r="N61">
        <f t="shared" si="20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9"/>
        <v>18.182722432000002</v>
      </c>
      <c r="M62">
        <f t="shared" si="18"/>
        <v>6011.4152288532778</v>
      </c>
      <c r="N62">
        <f t="shared" si="20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9"/>
        <v>18.368260416000002</v>
      </c>
      <c r="M63">
        <f t="shared" si="18"/>
        <v>6197.3223158942128</v>
      </c>
      <c r="N63">
        <f t="shared" si="20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 t="shared" ref="H3" si="0"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 t="shared" ref="AB11" si="1">(3/2)*V11*(0.000086173)*200</f>
        <v>20.681519999999999</v>
      </c>
      <c r="AC11">
        <f t="shared" ref="AC11" si="2"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 t="shared" ref="AB12" si="3">(3/2)*V12*(0.000086173)*200</f>
        <v>23.266710000000003</v>
      </c>
      <c r="AC12">
        <f t="shared" ref="AC12" si="4"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>$L$9*H14</f>
        <v>17.811646464000003</v>
      </c>
      <c r="M14">
        <f t="shared" ref="M14:M19" si="5">L14^3</f>
        <v>5650.8294417236166</v>
      </c>
      <c r="N14">
        <f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 t="shared" ref="AB14" si="6">(3/2)*V14*(0.000086173)*200</f>
        <v>28.437090000000005</v>
      </c>
      <c r="AC14">
        <f t="shared" ref="AC14:AC15" si="7"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ref="L15:L19" si="8">$L$9*H15</f>
        <v>17.997184448000002</v>
      </c>
      <c r="M15">
        <f t="shared" si="5"/>
        <v>5829.2637115096677</v>
      </c>
      <c r="N15">
        <f t="shared" ref="N15:N19" si="9">$L$5/M15/(1E-24)</f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 t="shared" si="7"/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8"/>
        <v>18.182722432000002</v>
      </c>
      <c r="M16">
        <f t="shared" si="5"/>
        <v>6011.4152288532778</v>
      </c>
      <c r="N16">
        <f t="shared" si="9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8"/>
        <v>18.368260416000002</v>
      </c>
      <c r="M17">
        <f t="shared" si="5"/>
        <v>6197.3223158942128</v>
      </c>
      <c r="N17">
        <f t="shared" si="9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8"/>
        <v>18.553798400000002</v>
      </c>
      <c r="M18">
        <f t="shared" si="5"/>
        <v>6387.0232947722425</v>
      </c>
      <c r="N18">
        <f t="shared" si="9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8"/>
        <v>19.295950336000001</v>
      </c>
      <c r="M19">
        <f t="shared" si="5"/>
        <v>7184.5325714506835</v>
      </c>
      <c r="N19">
        <f t="shared" si="9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10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11">$L$9*H25</f>
        <v>18.182722432000002</v>
      </c>
      <c r="M25">
        <f t="shared" si="10"/>
        <v>6011.4152288532778</v>
      </c>
      <c r="N25">
        <f t="shared" ref="N25:N30" si="12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11"/>
        <v>18.368260416000002</v>
      </c>
      <c r="M26">
        <f t="shared" si="10"/>
        <v>6197.3223158942128</v>
      </c>
      <c r="N26">
        <f t="shared" si="12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11"/>
        <v>18.553798400000002</v>
      </c>
      <c r="M27">
        <f t="shared" si="10"/>
        <v>6387.0232947722425</v>
      </c>
      <c r="N27">
        <f t="shared" si="12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11"/>
        <v>18.739336384000001</v>
      </c>
      <c r="M28">
        <f t="shared" si="10"/>
        <v>6580.5564876271364</v>
      </c>
      <c r="N28">
        <f t="shared" si="12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11"/>
        <v>18.924874368000001</v>
      </c>
      <c r="M29">
        <f t="shared" si="10"/>
        <v>6777.9602165986616</v>
      </c>
      <c r="N29">
        <f t="shared" si="12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11"/>
        <v>19.295950336000001</v>
      </c>
      <c r="M30">
        <f t="shared" si="10"/>
        <v>7184.5325714506835</v>
      </c>
      <c r="N30">
        <f t="shared" si="12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14">$L$9*H36</f>
        <v>18.368260416000002</v>
      </c>
      <c r="M36">
        <f t="shared" si="13"/>
        <v>6197.3223158942128</v>
      </c>
      <c r="N36">
        <f t="shared" ref="N36:N41" si="15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14"/>
        <v>18.553798400000002</v>
      </c>
      <c r="M37">
        <f t="shared" si="13"/>
        <v>6387.0232947722425</v>
      </c>
      <c r="N37">
        <f t="shared" si="15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14"/>
        <v>18.739336384000001</v>
      </c>
      <c r="M38">
        <f t="shared" si="13"/>
        <v>6580.5564876271364</v>
      </c>
      <c r="N38">
        <f t="shared" si="15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14"/>
        <v>18.924874368000001</v>
      </c>
      <c r="M39">
        <f t="shared" si="13"/>
        <v>6777.9602165986616</v>
      </c>
      <c r="N39">
        <f t="shared" si="15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14"/>
        <v>19.110412352000001</v>
      </c>
      <c r="M40">
        <f t="shared" si="13"/>
        <v>6979.2728038265886</v>
      </c>
      <c r="N40">
        <f t="shared" si="15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14"/>
        <v>19.295950336000001</v>
      </c>
      <c r="M41">
        <f t="shared" si="13"/>
        <v>7184.5325714506835</v>
      </c>
      <c r="N41">
        <f t="shared" si="15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>$L$9*H46</f>
        <v>17.440570495999999</v>
      </c>
      <c r="M46">
        <f t="shared" ref="M46:M50" si="16">L46^3</f>
        <v>5304.9593562651062</v>
      </c>
      <c r="N46">
        <f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ref="L47:L50" si="17">$L$9*H47</f>
        <v>17.626108479999999</v>
      </c>
      <c r="M47">
        <f t="shared" si="16"/>
        <v>5476.0740973553493</v>
      </c>
      <c r="N47">
        <f t="shared" ref="N47:N50" si="18">$L$5/M47/(1E-24)</f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17"/>
        <v>17.811646464000003</v>
      </c>
      <c r="M48">
        <f t="shared" si="16"/>
        <v>5650.8294417236166</v>
      </c>
      <c r="N48">
        <f t="shared" si="18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17"/>
        <v>17.997184448000002</v>
      </c>
      <c r="M49">
        <f t="shared" si="16"/>
        <v>5829.2637115096677</v>
      </c>
      <c r="N49">
        <f t="shared" si="18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17"/>
        <v>18.182722432000002</v>
      </c>
      <c r="M50">
        <f t="shared" si="16"/>
        <v>6011.4152288532778</v>
      </c>
      <c r="N50">
        <f t="shared" si="18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ref="L51" si="19">$L$9*H51</f>
        <v>18.368260416000002</v>
      </c>
      <c r="M51">
        <f t="shared" ref="M51" si="20">L51^3</f>
        <v>6197.3223158942128</v>
      </c>
      <c r="N51">
        <f t="shared" ref="N51" si="21">$L$5/M51/(1E-24)</f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2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23">$L$9*H57</f>
        <v>17.440570495999999</v>
      </c>
      <c r="M57">
        <f t="shared" si="22"/>
        <v>5304.9593562651062</v>
      </c>
      <c r="N57">
        <f t="shared" ref="N57:N62" si="2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23"/>
        <v>17.626108479999999</v>
      </c>
      <c r="M58">
        <f t="shared" si="22"/>
        <v>5476.0740973553493</v>
      </c>
      <c r="N58">
        <f t="shared" si="2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23"/>
        <v>17.811646464000003</v>
      </c>
      <c r="M59">
        <f t="shared" si="22"/>
        <v>5650.8294417236166</v>
      </c>
      <c r="N59">
        <f t="shared" si="2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23"/>
        <v>17.997184448000002</v>
      </c>
      <c r="M60">
        <f t="shared" si="22"/>
        <v>5829.2637115096677</v>
      </c>
      <c r="N60">
        <f t="shared" si="2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23"/>
        <v>18.182722432000002</v>
      </c>
      <c r="M61">
        <f t="shared" si="22"/>
        <v>6011.4152288532778</v>
      </c>
      <c r="N61">
        <f t="shared" si="2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23"/>
        <v>18.368260416000002</v>
      </c>
      <c r="M62">
        <f t="shared" si="22"/>
        <v>6197.3223158942128</v>
      </c>
      <c r="N62">
        <f t="shared" si="2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F17" workbookViewId="0">
      <selection activeCell="N44" sqref="N44:S47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 t="shared" ref="H3" si="0"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2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ref="L15:L19" si="3">$L$9*H15</f>
        <v>18.553798400000002</v>
      </c>
      <c r="M15">
        <f t="shared" si="1"/>
        <v>6387.0232947722425</v>
      </c>
      <c r="N15">
        <f t="shared" ref="N15:N19" si="4">$L$5/M15/(1E-24)</f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5">$L$9*U15</f>
        <v>18.553798400000002</v>
      </c>
      <c r="Z15">
        <f t="shared" si="2"/>
        <v>6387.0232947722425</v>
      </c>
      <c r="AA15">
        <f t="shared" ref="AA15:AA21" si="6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3"/>
        <v>18.924874368000001</v>
      </c>
      <c r="M16">
        <f t="shared" si="1"/>
        <v>6777.9602165986616</v>
      </c>
      <c r="N16">
        <f t="shared" si="4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5"/>
        <v>18.739336384000001</v>
      </c>
      <c r="Z16">
        <f t="shared" si="2"/>
        <v>6580.5564876271364</v>
      </c>
      <c r="AA16">
        <f t="shared" si="6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3"/>
        <v>19.110412352000001</v>
      </c>
      <c r="M17">
        <f t="shared" si="1"/>
        <v>6979.2728038265886</v>
      </c>
      <c r="N17">
        <f t="shared" si="4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5"/>
        <v>18.924874368000001</v>
      </c>
      <c r="Z17">
        <f t="shared" si="2"/>
        <v>6777.9602165986616</v>
      </c>
      <c r="AA17">
        <f t="shared" si="6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3"/>
        <v>19.295950336000001</v>
      </c>
      <c r="M18">
        <f t="shared" si="1"/>
        <v>7184.5325714506835</v>
      </c>
      <c r="N18">
        <f t="shared" si="4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5"/>
        <v>19.110412352000001</v>
      </c>
      <c r="Z18">
        <f t="shared" si="2"/>
        <v>6979.2728038265886</v>
      </c>
      <c r="AA18">
        <f t="shared" si="6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3"/>
        <v>19.481488320000004</v>
      </c>
      <c r="M19">
        <f t="shared" si="1"/>
        <v>7393.7778416107194</v>
      </c>
      <c r="N19">
        <f t="shared" si="4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5"/>
        <v>19.295950336000001</v>
      </c>
      <c r="Z19">
        <f t="shared" si="2"/>
        <v>7184.5325714506835</v>
      </c>
      <c r="AA19">
        <f t="shared" si="6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5"/>
        <v>19.481488320000004</v>
      </c>
      <c r="Z20">
        <f t="shared" si="2"/>
        <v>7393.7778416107194</v>
      </c>
      <c r="AA20">
        <f t="shared" si="6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5"/>
        <v>19.667026304000004</v>
      </c>
      <c r="Z21">
        <f t="shared" si="2"/>
        <v>7607.0469364464598</v>
      </c>
      <c r="AA21">
        <f t="shared" si="6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7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8">$L$9*H26</f>
        <v>18.553798400000002</v>
      </c>
      <c r="M26">
        <f t="shared" si="7"/>
        <v>6387.0232947722425</v>
      </c>
      <c r="N26">
        <f t="shared" ref="N26:N31" si="9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10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8"/>
        <v>18.924874368000001</v>
      </c>
      <c r="M27">
        <f t="shared" si="7"/>
        <v>6777.9602165986616</v>
      </c>
      <c r="N27">
        <f t="shared" si="9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1">$L$9*U27</f>
        <v>18.553798400000002</v>
      </c>
      <c r="Z27">
        <f t="shared" si="10"/>
        <v>6387.0232947722425</v>
      </c>
      <c r="AA27">
        <f t="shared" ref="AA27:AA33" si="12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8"/>
        <v>19.295950336000001</v>
      </c>
      <c r="M28">
        <f t="shared" si="7"/>
        <v>7184.5325714506835</v>
      </c>
      <c r="N28">
        <f t="shared" si="9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1"/>
        <v>18.739336384000001</v>
      </c>
      <c r="Z28">
        <f t="shared" si="10"/>
        <v>6580.5564876271364</v>
      </c>
      <c r="AA28">
        <f t="shared" si="12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8"/>
        <v>19.481488320000004</v>
      </c>
      <c r="M29">
        <f t="shared" si="7"/>
        <v>7393.7778416107194</v>
      </c>
      <c r="N29">
        <f t="shared" si="9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1"/>
        <v>18.924874368000001</v>
      </c>
      <c r="Z29">
        <f t="shared" si="10"/>
        <v>6777.9602165986616</v>
      </c>
      <c r="AA29">
        <f t="shared" si="12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8"/>
        <v>19.667026304000004</v>
      </c>
      <c r="M30">
        <f t="shared" si="7"/>
        <v>7607.0469364464598</v>
      </c>
      <c r="N30">
        <f t="shared" si="9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1"/>
        <v>19.295950336000001</v>
      </c>
      <c r="Z30">
        <f t="shared" si="10"/>
        <v>7184.5325714506835</v>
      </c>
      <c r="AA30">
        <f t="shared" si="12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8"/>
        <v>19.852564288000004</v>
      </c>
      <c r="M31">
        <f t="shared" si="7"/>
        <v>7824.3781780976751</v>
      </c>
      <c r="N31">
        <f t="shared" si="9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1"/>
        <v>19.481488320000004</v>
      </c>
      <c r="Z31">
        <f t="shared" si="10"/>
        <v>7393.7778416107194</v>
      </c>
      <c r="AA31">
        <f t="shared" si="12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1"/>
        <v>19.667026304000004</v>
      </c>
      <c r="Z32">
        <f t="shared" si="10"/>
        <v>7607.0469364464598</v>
      </c>
      <c r="AA32">
        <f t="shared" si="12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1"/>
        <v>19.852564288000004</v>
      </c>
      <c r="Z33">
        <f t="shared" si="10"/>
        <v>7824.3781780976751</v>
      </c>
      <c r="AA33">
        <f t="shared" si="12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3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4">$L$9*H37</f>
        <v>18.924874368000001</v>
      </c>
      <c r="M37">
        <f t="shared" si="13"/>
        <v>6777.9602165986616</v>
      </c>
      <c r="N37">
        <f t="shared" ref="N37:N42" si="15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4"/>
        <v>19.295950336000001</v>
      </c>
      <c r="M38">
        <f t="shared" si="13"/>
        <v>7184.5325714506835</v>
      </c>
      <c r="N38">
        <f t="shared" si="15"/>
        <v>1.5369950501554073</v>
      </c>
      <c r="U38">
        <v>1</v>
      </c>
      <c r="V38">
        <v>-249.986001464444</v>
      </c>
      <c r="W38">
        <v>30.581778</v>
      </c>
      <c r="X38">
        <v>10.381817777777799</v>
      </c>
      <c r="Y38">
        <f>$L$9*U38</f>
        <v>18.553798400000002</v>
      </c>
      <c r="Z38">
        <f t="shared" ref="Z38:Z43" si="16">Y38^3</f>
        <v>6387.0232947722425</v>
      </c>
      <c r="AA38">
        <f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4"/>
        <v>19.481488320000004</v>
      </c>
      <c r="M39">
        <f t="shared" si="13"/>
        <v>7393.7778416107194</v>
      </c>
      <c r="N39">
        <f t="shared" si="15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ref="Y39:Y43" si="17">$L$9*U39</f>
        <v>18.739336384000001</v>
      </c>
      <c r="Z39">
        <f t="shared" si="16"/>
        <v>6580.5564876271364</v>
      </c>
      <c r="AA39">
        <f t="shared" ref="AA39:AA43" si="18">$L$5/Z39/(1E-24)</f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4"/>
        <v>19.667026304000004</v>
      </c>
      <c r="M40">
        <f t="shared" si="13"/>
        <v>7607.0469364464598</v>
      </c>
      <c r="N40">
        <f t="shared" si="15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7"/>
        <v>18.924874368000001</v>
      </c>
      <c r="Z40">
        <f t="shared" si="16"/>
        <v>6777.9602165986616</v>
      </c>
      <c r="AA40">
        <f t="shared" si="18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4"/>
        <v>19.852564288000004</v>
      </c>
      <c r="M41">
        <f t="shared" si="13"/>
        <v>7824.3781780976751</v>
      </c>
      <c r="N41">
        <f t="shared" si="15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7"/>
        <v>19.295950336000001</v>
      </c>
      <c r="Z41">
        <f t="shared" si="16"/>
        <v>7184.5325714506835</v>
      </c>
      <c r="AA41">
        <f t="shared" si="18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4"/>
        <v>20.038102272000003</v>
      </c>
      <c r="M42">
        <f t="shared" si="13"/>
        <v>8045.8098887041342</v>
      </c>
      <c r="N42">
        <f t="shared" si="15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7"/>
        <v>19.481488320000004</v>
      </c>
      <c r="Z42">
        <f t="shared" si="16"/>
        <v>7393.7778416107194</v>
      </c>
      <c r="AA42">
        <f t="shared" si="18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7"/>
        <v>19.667026304000004</v>
      </c>
      <c r="Z43">
        <f t="shared" si="16"/>
        <v>7607.0469364464598</v>
      </c>
      <c r="AA43">
        <f t="shared" si="18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ref="Y44:Y45" si="19">$L$9*U44</f>
        <v>19.852564288000004</v>
      </c>
      <c r="Z44">
        <f t="shared" ref="Z44:Z45" si="20">Y44^3</f>
        <v>7824.3781780976751</v>
      </c>
      <c r="AA44">
        <f t="shared" ref="AA44:AA45" si="21">$L$5/Z44/(1E-24)</f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9"/>
        <v>20.038102272000003</v>
      </c>
      <c r="Z45">
        <f t="shared" si="20"/>
        <v>8045.8098887041342</v>
      </c>
      <c r="AA45">
        <f t="shared" si="21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topLeftCell="K1"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 t="shared" ref="H3" si="0"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>$L$9*H14</f>
        <v>16.883956544000004</v>
      </c>
      <c r="M14">
        <f t="shared" ref="M14" si="1">L14^3</f>
        <v>4813.0755312648162</v>
      </c>
      <c r="N14">
        <f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>$L$9*H15</f>
        <v>17.069494528000003</v>
      </c>
      <c r="M15">
        <f t="shared" ref="M15:M20" si="2">L15^3</f>
        <v>4973.4983953596093</v>
      </c>
      <c r="N15">
        <f>$L$5/M15/(1E-24)</f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ref="L16:L20" si="3">$L$9*H16</f>
        <v>17.255032512000003</v>
      </c>
      <c r="M16">
        <f t="shared" si="2"/>
        <v>5137.4468963131185</v>
      </c>
      <c r="N16">
        <f t="shared" ref="N16:N20" si="4">$L$5/M16/(1E-24)</f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3"/>
        <v>17.440570495999999</v>
      </c>
      <c r="M17">
        <f t="shared" si="2"/>
        <v>5304.9593562651062</v>
      </c>
      <c r="N17">
        <f t="shared" si="4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3"/>
        <v>17.626108479999999</v>
      </c>
      <c r="M18">
        <f t="shared" si="2"/>
        <v>5476.0740973553493</v>
      </c>
      <c r="N18">
        <f t="shared" si="4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3"/>
        <v>17.811646464000003</v>
      </c>
      <c r="M19">
        <f t="shared" si="2"/>
        <v>5650.8294417236166</v>
      </c>
      <c r="N19">
        <f t="shared" si="4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3"/>
        <v>18.182722432000002</v>
      </c>
      <c r="M20">
        <f t="shared" si="2"/>
        <v>6011.4152288532778</v>
      </c>
      <c r="N20">
        <f t="shared" si="4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>$L$9*H26</f>
        <v>17.069494528000003</v>
      </c>
      <c r="M26">
        <f t="shared" ref="M26:M31" si="5">L26^3</f>
        <v>4973.4983953596093</v>
      </c>
      <c r="N26">
        <f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ref="L27:L31" si="6">$L$9*H27</f>
        <v>17.255032512000003</v>
      </c>
      <c r="M27">
        <f t="shared" si="5"/>
        <v>5137.4468963131185</v>
      </c>
      <c r="N27">
        <f t="shared" ref="N27:N31" si="7">$L$5/M27/(1E-24)</f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6"/>
        <v>17.440570495999999</v>
      </c>
      <c r="M28">
        <f t="shared" si="5"/>
        <v>5304.9593562651062</v>
      </c>
      <c r="N28">
        <f t="shared" si="7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6"/>
        <v>17.626108479999999</v>
      </c>
      <c r="M29">
        <f t="shared" si="5"/>
        <v>5476.0740973553493</v>
      </c>
      <c r="N29">
        <f t="shared" si="7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6"/>
        <v>17.811646464000003</v>
      </c>
      <c r="M30">
        <f t="shared" si="5"/>
        <v>5650.8294417236166</v>
      </c>
      <c r="N30">
        <f t="shared" si="7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6"/>
        <v>18.182722432000002</v>
      </c>
      <c r="M31">
        <f t="shared" si="5"/>
        <v>6011.4152288532778</v>
      </c>
      <c r="N31">
        <f t="shared" si="7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>$L$9*H36</f>
        <v>17.255032512000003</v>
      </c>
      <c r="M36">
        <f t="shared" ref="M36:M41" si="8">L36^3</f>
        <v>5137.4468963131185</v>
      </c>
      <c r="N36">
        <f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ref="L37:L41" si="9">$L$9*H37</f>
        <v>17.440570495999999</v>
      </c>
      <c r="M37">
        <f t="shared" si="8"/>
        <v>5304.9593562651062</v>
      </c>
      <c r="N37">
        <f t="shared" ref="N37:N41" si="10">$L$5/M37/(1E-24)</f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9"/>
        <v>17.626108479999999</v>
      </c>
      <c r="M38">
        <f t="shared" si="8"/>
        <v>5476.0740973553493</v>
      </c>
      <c r="N38">
        <f t="shared" si="10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9"/>
        <v>17.811646464000003</v>
      </c>
      <c r="M39">
        <f t="shared" si="8"/>
        <v>5650.8294417236166</v>
      </c>
      <c r="N39">
        <f t="shared" si="10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9"/>
        <v>17.997184448000002</v>
      </c>
      <c r="M40">
        <f t="shared" si="8"/>
        <v>5829.2637115096677</v>
      </c>
      <c r="N40">
        <f t="shared" si="10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9"/>
        <v>18.182722432000002</v>
      </c>
      <c r="M41">
        <f t="shared" si="8"/>
        <v>6011.4152288532778</v>
      </c>
      <c r="N41">
        <f t="shared" si="10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V48"/>
  <sheetViews>
    <sheetView tabSelected="1" topLeftCell="A18" workbookViewId="0">
      <selection activeCell="L44" sqref="L44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 t="shared" ref="I8:I9" si="0">(3/2)*C8*(0.000086173)*200</f>
        <v>20.681519999999999</v>
      </c>
      <c r="J8">
        <f t="shared" ref="J8:J9" si="1"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 t="shared" si="0"/>
        <v>23.266710000000003</v>
      </c>
      <c r="J9">
        <f t="shared" si="1"/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 t="shared" ref="I11:I12" si="2">(3/2)*C11*(0.000086173)*200</f>
        <v>28.437090000000005</v>
      </c>
      <c r="J11">
        <f t="shared" ref="J11:J12" si="3"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 t="shared" si="2"/>
        <v>31.022280000000002</v>
      </c>
      <c r="J12">
        <f t="shared" si="3"/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 t="shared" ref="I21" si="4">(3/2)*C21*(0.000086173)*200</f>
        <v>28.437090000000005</v>
      </c>
      <c r="J21">
        <f t="shared" ref="J21:J22" si="5"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 t="shared" si="5"/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 t="shared" ref="I28:I29" si="6">(3/2)*C28*(0.000086173)*200</f>
        <v>20.681519999999999</v>
      </c>
      <c r="J28">
        <f t="shared" ref="J28:J29" si="7"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 t="shared" si="6"/>
        <v>23.266710000000003</v>
      </c>
      <c r="J29">
        <f t="shared" si="7"/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 t="shared" ref="I31" si="8">(3/2)*C31*(0.000086173)*200</f>
        <v>28.437090000000005</v>
      </c>
      <c r="J31">
        <f t="shared" ref="J31:J32" si="9"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 t="shared" si="9"/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2" x14ac:dyDescent="0.2">
      <c r="S33">
        <v>1100</v>
      </c>
      <c r="T33">
        <v>1.4890666030938036</v>
      </c>
      <c r="U33">
        <v>1.4806041794868821</v>
      </c>
      <c r="V33">
        <f t="shared" ref="V33:V34" si="10">(-0.000553)*S33+2.11</f>
        <v>1.5017</v>
      </c>
    </row>
    <row r="34" spans="3:22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 t="shared" si="10"/>
        <v>1.4463999999999999</v>
      </c>
    </row>
    <row r="36" spans="3:22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</row>
    <row r="38" spans="3:22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 t="shared" ref="J38:J39" si="11">I38+G38</f>
        <v>-270.38404144366388</v>
      </c>
    </row>
    <row r="39" spans="3:22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 t="shared" ref="I38:I39" si="12">(3/2)*C39*(0.000086173)*200</f>
        <v>28.437090000000005</v>
      </c>
      <c r="J39">
        <f t="shared" si="11"/>
        <v>-263.77637176185107</v>
      </c>
    </row>
    <row r="40" spans="3:22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2" spans="3:22" x14ac:dyDescent="0.2">
      <c r="C42" t="s">
        <v>60</v>
      </c>
    </row>
    <row r="44" spans="3:22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</row>
    <row r="46" spans="3:22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 t="shared" ref="J46:J47" si="13">I46+G46</f>
        <v>-434.79663208595002</v>
      </c>
    </row>
    <row r="47" spans="3:22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 t="shared" ref="I47:I48" si="14">(3/2)*C47*(0.000086173)*200</f>
        <v>28.437090000000005</v>
      </c>
      <c r="J47">
        <f t="shared" si="13"/>
        <v>-427.85148967033052</v>
      </c>
    </row>
    <row r="48" spans="3:22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2022-05-19T12:49:49Z</dcterms:modified>
</cp:coreProperties>
</file>