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Documents/"/>
    </mc:Choice>
  </mc:AlternateContent>
  <xr:revisionPtr revIDLastSave="0" documentId="13_ncr:1_{55AE36CA-50DD-2240-A52F-807A69D697F5}" xr6:coauthVersionLast="36" xr6:coauthVersionMax="43" xr10:uidLastSave="{00000000-0000-0000-0000-000000000000}"/>
  <bookViews>
    <workbookView xWindow="1960" yWindow="1720" windowWidth="29940" windowHeight="20980" activeTab="3" xr2:uid="{6E8B8E76-0C04-3444-AEA7-2AB2DC2FA7E2}"/>
  </bookViews>
  <sheets>
    <sheet name="relaxation" sheetId="2" r:id="rId1"/>
    <sheet name="elastic constants" sheetId="1" r:id="rId2"/>
    <sheet name="defects" sheetId="3" r:id="rId3"/>
    <sheet name="surfaces" sheetId="4" r:id="rId4"/>
    <sheet name="grain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5" l="1"/>
  <c r="K22" i="5"/>
  <c r="M35" i="5"/>
  <c r="J272" i="3" l="1"/>
  <c r="I272" i="3"/>
  <c r="I267" i="3"/>
  <c r="J267" i="3"/>
  <c r="K272" i="3"/>
  <c r="K267" i="3"/>
  <c r="W237" i="3"/>
  <c r="V237" i="3"/>
  <c r="V236" i="3"/>
  <c r="J270" i="3"/>
  <c r="J271" i="3"/>
  <c r="I270" i="3"/>
  <c r="I271" i="3"/>
  <c r="J269" i="3"/>
  <c r="I269" i="3"/>
  <c r="J265" i="3"/>
  <c r="J266" i="3"/>
  <c r="I265" i="3"/>
  <c r="I266" i="3"/>
  <c r="I264" i="3"/>
  <c r="J264" i="3"/>
  <c r="I42" i="2" l="1"/>
  <c r="H42" i="2"/>
  <c r="F41" i="2"/>
  <c r="G42" i="2" s="1"/>
  <c r="S11" i="2" l="1"/>
  <c r="L40" i="5"/>
  <c r="K40" i="5"/>
  <c r="J40" i="5"/>
  <c r="J37" i="5"/>
  <c r="K37" i="5"/>
  <c r="L37" i="5"/>
  <c r="E40" i="3"/>
  <c r="E16" i="3"/>
  <c r="G41" i="3"/>
  <c r="D40" i="3"/>
  <c r="D16" i="3"/>
  <c r="G40" i="3"/>
  <c r="E28" i="3"/>
  <c r="G29" i="3"/>
  <c r="D28" i="3"/>
  <c r="G28" i="3"/>
  <c r="K28" i="3"/>
  <c r="K16" i="3"/>
  <c r="M29" i="3"/>
  <c r="K40" i="3"/>
  <c r="M41" i="3"/>
  <c r="J40" i="3"/>
  <c r="J16" i="3"/>
  <c r="M40" i="3"/>
  <c r="J28" i="3"/>
  <c r="M28" i="3"/>
  <c r="AH235" i="3"/>
  <c r="P236" i="3"/>
  <c r="W236" i="3"/>
  <c r="P235" i="3"/>
  <c r="V235" i="3"/>
  <c r="W235" i="3"/>
  <c r="AH233" i="3"/>
  <c r="H234" i="3"/>
  <c r="N234" i="3"/>
  <c r="O234" i="3"/>
  <c r="P234" i="3"/>
  <c r="V234" i="3"/>
  <c r="W234" i="3"/>
  <c r="P38" i="1"/>
  <c r="S38" i="1"/>
  <c r="U38" i="1"/>
  <c r="P39" i="1"/>
  <c r="S39" i="1"/>
  <c r="U39" i="1"/>
  <c r="P40" i="1"/>
  <c r="S40" i="1"/>
  <c r="U40" i="1"/>
  <c r="P41" i="1"/>
  <c r="S41" i="1"/>
  <c r="U41" i="1"/>
  <c r="P42" i="1"/>
  <c r="S42" i="1"/>
  <c r="U42" i="1"/>
  <c r="P43" i="1"/>
  <c r="S43" i="1"/>
  <c r="U43" i="1"/>
  <c r="P44" i="1"/>
  <c r="S44" i="1"/>
  <c r="U44" i="1"/>
  <c r="P45" i="1"/>
  <c r="S45" i="1"/>
  <c r="U45" i="1"/>
  <c r="P46" i="1"/>
  <c r="S46" i="1"/>
  <c r="U46" i="1"/>
  <c r="K36" i="1"/>
  <c r="K47" i="1"/>
  <c r="P47" i="1"/>
  <c r="N36" i="1"/>
  <c r="N47" i="1"/>
  <c r="S47" i="1"/>
  <c r="U47" i="1"/>
  <c r="U50" i="1"/>
  <c r="R59" i="1"/>
  <c r="Q59" i="1"/>
  <c r="S27" i="1"/>
  <c r="S28" i="1"/>
  <c r="S29" i="1"/>
  <c r="S30" i="1"/>
  <c r="S31" i="1"/>
  <c r="S32" i="1"/>
  <c r="S33" i="1"/>
  <c r="S34" i="1"/>
  <c r="S35" i="1"/>
  <c r="S36" i="1"/>
  <c r="V27" i="1"/>
  <c r="U27" i="1"/>
  <c r="Q38" i="1"/>
  <c r="Q27" i="1"/>
  <c r="R38" i="1"/>
  <c r="R27" i="1"/>
  <c r="Q39" i="1"/>
  <c r="Q28" i="1"/>
  <c r="R39" i="1"/>
  <c r="R28" i="1"/>
  <c r="Q40" i="1"/>
  <c r="Q29" i="1"/>
  <c r="R40" i="1"/>
  <c r="R29" i="1"/>
  <c r="Q41" i="1"/>
  <c r="Q30" i="1"/>
  <c r="R41" i="1"/>
  <c r="R30" i="1"/>
  <c r="Q42" i="1"/>
  <c r="Q31" i="1"/>
  <c r="R42" i="1"/>
  <c r="R31" i="1"/>
  <c r="Q43" i="1"/>
  <c r="Q32" i="1"/>
  <c r="R43" i="1"/>
  <c r="R32" i="1"/>
  <c r="Q44" i="1"/>
  <c r="Q33" i="1"/>
  <c r="R44" i="1"/>
  <c r="R33" i="1"/>
  <c r="Q45" i="1"/>
  <c r="Q34" i="1"/>
  <c r="R45" i="1"/>
  <c r="R34" i="1"/>
  <c r="Q46" i="1"/>
  <c r="Q35" i="1"/>
  <c r="R46" i="1"/>
  <c r="R35" i="1"/>
  <c r="L47" i="1"/>
  <c r="L36" i="1"/>
  <c r="Q47" i="1"/>
  <c r="Q36" i="1"/>
  <c r="M47" i="1"/>
  <c r="M36" i="1"/>
  <c r="R47" i="1"/>
  <c r="R36" i="1"/>
  <c r="P28" i="1"/>
  <c r="P29" i="1"/>
  <c r="P30" i="1"/>
  <c r="P31" i="1"/>
  <c r="P32" i="1"/>
  <c r="P33" i="1"/>
  <c r="P34" i="1"/>
  <c r="P35" i="1"/>
  <c r="P36" i="1"/>
  <c r="P27" i="1"/>
  <c r="L44" i="2"/>
  <c r="F44" i="2"/>
  <c r="F43" i="2"/>
  <c r="G44" i="2"/>
  <c r="H44" i="2"/>
  <c r="I44" i="2"/>
  <c r="M44" i="2"/>
  <c r="L45" i="2"/>
  <c r="F45" i="2"/>
  <c r="G45" i="2"/>
  <c r="H45" i="2"/>
  <c r="I45" i="2"/>
  <c r="M45" i="2"/>
  <c r="L46" i="2"/>
  <c r="F46" i="2"/>
  <c r="G46" i="2"/>
  <c r="H46" i="2"/>
  <c r="I46" i="2"/>
  <c r="M46" i="2"/>
  <c r="L43" i="2"/>
  <c r="F42" i="2"/>
  <c r="G43" i="2"/>
  <c r="H43" i="2"/>
  <c r="I43" i="2"/>
  <c r="M43" i="2"/>
  <c r="L47" i="2"/>
  <c r="F47" i="2"/>
  <c r="G47" i="2"/>
  <c r="H47" i="2"/>
  <c r="I47" i="2"/>
  <c r="H6" i="2"/>
  <c r="H7" i="2"/>
  <c r="H8" i="2"/>
  <c r="H9" i="2"/>
  <c r="H10" i="2"/>
  <c r="H11" i="2"/>
  <c r="H12" i="2"/>
  <c r="H5" i="2"/>
  <c r="F6" i="2"/>
  <c r="F7" i="2"/>
  <c r="F8" i="2"/>
  <c r="F9" i="2"/>
  <c r="F10" i="2"/>
  <c r="F11" i="2"/>
  <c r="F12" i="2"/>
  <c r="F5" i="2"/>
  <c r="AX53" i="3"/>
  <c r="AX176" i="3"/>
  <c r="AX187" i="3"/>
  <c r="AX198" i="3"/>
  <c r="AX209" i="3"/>
  <c r="AX220" i="3"/>
  <c r="AW224" i="3"/>
  <c r="AW226" i="3"/>
  <c r="AW53" i="3"/>
  <c r="AW176" i="3"/>
  <c r="AW187" i="3"/>
  <c r="AW198" i="3"/>
  <c r="AW209" i="3"/>
  <c r="AW220" i="3"/>
  <c r="AV224" i="3"/>
  <c r="AV226" i="3"/>
  <c r="AV53" i="3"/>
  <c r="AV176" i="3"/>
  <c r="AV187" i="3"/>
  <c r="AV198" i="3"/>
  <c r="AV209" i="3"/>
  <c r="AV220" i="3"/>
  <c r="AU224" i="3"/>
  <c r="AU226" i="3"/>
  <c r="AU53" i="3"/>
  <c r="AU176" i="3"/>
  <c r="AU187" i="3"/>
  <c r="AU198" i="3"/>
  <c r="AU209" i="3"/>
  <c r="AU220" i="3"/>
  <c r="AT224" i="3"/>
  <c r="AT226" i="3"/>
  <c r="AW223" i="3"/>
  <c r="AW225" i="3"/>
  <c r="AV223" i="3"/>
  <c r="AV225" i="3"/>
  <c r="AU223" i="3"/>
  <c r="AU225" i="3"/>
  <c r="AT223" i="3"/>
  <c r="AT225" i="3"/>
  <c r="AM53" i="3"/>
  <c r="AM176" i="3"/>
  <c r="AM187" i="3"/>
  <c r="AM198" i="3"/>
  <c r="AM209" i="3"/>
  <c r="AM220" i="3"/>
  <c r="AL224" i="3"/>
  <c r="AL226" i="3"/>
  <c r="AL53" i="3"/>
  <c r="AL176" i="3"/>
  <c r="AL187" i="3"/>
  <c r="AL198" i="3"/>
  <c r="AL209" i="3"/>
  <c r="AL220" i="3"/>
  <c r="AK224" i="3"/>
  <c r="AK226" i="3"/>
  <c r="AK53" i="3"/>
  <c r="AK176" i="3"/>
  <c r="AK187" i="3"/>
  <c r="AK198" i="3"/>
  <c r="AK209" i="3"/>
  <c r="AK220" i="3"/>
  <c r="AJ224" i="3"/>
  <c r="AJ226" i="3"/>
  <c r="AJ53" i="3"/>
  <c r="AJ176" i="3"/>
  <c r="AJ187" i="3"/>
  <c r="AJ198" i="3"/>
  <c r="AJ209" i="3"/>
  <c r="AJ220" i="3"/>
  <c r="AI224" i="3"/>
  <c r="AI226" i="3"/>
  <c r="AL223" i="3"/>
  <c r="AL225" i="3"/>
  <c r="AK223" i="3"/>
  <c r="AK225" i="3"/>
  <c r="AJ223" i="3"/>
  <c r="AJ225" i="3"/>
  <c r="AI223" i="3"/>
  <c r="AI225" i="3"/>
  <c r="Q53" i="3"/>
  <c r="Q176" i="3"/>
  <c r="Q187" i="3"/>
  <c r="Q198" i="3"/>
  <c r="Q209" i="3"/>
  <c r="Q220" i="3"/>
  <c r="P224" i="3"/>
  <c r="P226" i="3"/>
  <c r="P53" i="3"/>
  <c r="P176" i="3"/>
  <c r="P187" i="3"/>
  <c r="P198" i="3"/>
  <c r="P209" i="3"/>
  <c r="P220" i="3"/>
  <c r="O224" i="3"/>
  <c r="O226" i="3"/>
  <c r="O53" i="3"/>
  <c r="O176" i="3"/>
  <c r="O187" i="3"/>
  <c r="O198" i="3"/>
  <c r="O209" i="3"/>
  <c r="O220" i="3"/>
  <c r="N224" i="3"/>
  <c r="N226" i="3"/>
  <c r="N53" i="3"/>
  <c r="N176" i="3"/>
  <c r="N187" i="3"/>
  <c r="N198" i="3"/>
  <c r="N209" i="3"/>
  <c r="N220" i="3"/>
  <c r="M224" i="3"/>
  <c r="M226" i="3"/>
  <c r="P223" i="3"/>
  <c r="P225" i="3"/>
  <c r="O223" i="3"/>
  <c r="O225" i="3"/>
  <c r="N223" i="3"/>
  <c r="N225" i="3"/>
  <c r="M223" i="3"/>
  <c r="M225" i="3"/>
  <c r="Z53" i="3"/>
  <c r="Z176" i="3"/>
  <c r="Z187" i="3"/>
  <c r="Z198" i="3"/>
  <c r="Z209" i="3"/>
  <c r="Z220" i="3"/>
  <c r="Y223" i="3"/>
  <c r="Y225" i="3"/>
  <c r="AA53" i="3"/>
  <c r="AA176" i="3"/>
  <c r="AA187" i="3"/>
  <c r="AA198" i="3"/>
  <c r="AA209" i="3"/>
  <c r="AA220" i="3"/>
  <c r="Z223" i="3"/>
  <c r="Z225" i="3"/>
  <c r="AB53" i="3"/>
  <c r="AB176" i="3"/>
  <c r="AB187" i="3"/>
  <c r="AB198" i="3"/>
  <c r="AB209" i="3"/>
  <c r="AB220" i="3"/>
  <c r="AA223" i="3"/>
  <c r="AA225" i="3"/>
  <c r="Y53" i="3"/>
  <c r="Y176" i="3"/>
  <c r="Y187" i="3"/>
  <c r="Y198" i="3"/>
  <c r="Y209" i="3"/>
  <c r="Y220" i="3"/>
  <c r="X223" i="3"/>
  <c r="X225" i="3"/>
  <c r="Y224" i="3"/>
  <c r="Y226" i="3"/>
  <c r="Z224" i="3"/>
  <c r="Z226" i="3"/>
  <c r="AA224" i="3"/>
  <c r="AA226" i="3"/>
  <c r="X224" i="3"/>
  <c r="X226" i="3"/>
  <c r="Q111" i="3"/>
  <c r="Q122" i="3"/>
  <c r="Q133" i="3"/>
  <c r="Q144" i="3"/>
  <c r="Q155" i="3"/>
  <c r="P158" i="3"/>
  <c r="P111" i="3"/>
  <c r="P122" i="3"/>
  <c r="P133" i="3"/>
  <c r="P144" i="3"/>
  <c r="P155" i="3"/>
  <c r="O158" i="3"/>
  <c r="O111" i="3"/>
  <c r="O122" i="3"/>
  <c r="O133" i="3"/>
  <c r="O144" i="3"/>
  <c r="O155" i="3"/>
  <c r="N158" i="3"/>
  <c r="N111" i="3"/>
  <c r="N122" i="3"/>
  <c r="N133" i="3"/>
  <c r="N144" i="3"/>
  <c r="N155" i="3"/>
  <c r="M159" i="3"/>
  <c r="M158" i="3"/>
  <c r="O123" i="3"/>
  <c r="Q12" i="2"/>
  <c r="M12" i="2"/>
  <c r="M8" i="2"/>
  <c r="R12" i="2"/>
  <c r="N12" i="2"/>
  <c r="N8" i="2"/>
  <c r="S12" i="2"/>
  <c r="O12" i="2"/>
  <c r="O8" i="2"/>
  <c r="T12" i="2"/>
  <c r="U12" i="2"/>
  <c r="M10" i="2"/>
  <c r="R10" i="2"/>
  <c r="N10" i="2"/>
  <c r="S10" i="2"/>
  <c r="O10" i="2"/>
  <c r="T10" i="2"/>
  <c r="U10" i="2"/>
  <c r="M11" i="2"/>
  <c r="R11" i="2"/>
  <c r="N11" i="2"/>
  <c r="O11" i="2"/>
  <c r="T11" i="2"/>
  <c r="U11" i="2"/>
  <c r="M9" i="2"/>
  <c r="R9" i="2"/>
  <c r="N9" i="2"/>
  <c r="S9" i="2"/>
  <c r="O9" i="2"/>
  <c r="T9" i="2"/>
  <c r="U9" i="2"/>
  <c r="R13" i="2"/>
  <c r="H235" i="3"/>
  <c r="N235" i="3"/>
  <c r="H236" i="3"/>
  <c r="N236" i="3"/>
  <c r="O235" i="3"/>
  <c r="O236" i="3"/>
  <c r="H233" i="3"/>
  <c r="E6" i="5"/>
  <c r="J118" i="5"/>
  <c r="J119" i="5"/>
  <c r="J120" i="5"/>
  <c r="J121" i="5"/>
  <c r="J122" i="5"/>
  <c r="J123" i="5"/>
  <c r="J124" i="5"/>
  <c r="J125" i="5"/>
  <c r="J126" i="5"/>
  <c r="J117" i="5"/>
  <c r="J106" i="5"/>
  <c r="J107" i="5"/>
  <c r="J108" i="5"/>
  <c r="J109" i="5"/>
  <c r="J110" i="5"/>
  <c r="J111" i="5"/>
  <c r="J112" i="5"/>
  <c r="J113" i="5"/>
  <c r="J114" i="5"/>
  <c r="J105" i="5"/>
  <c r="E5" i="5"/>
  <c r="J92" i="5"/>
  <c r="J93" i="5"/>
  <c r="J94" i="5"/>
  <c r="J95" i="5"/>
  <c r="J96" i="5"/>
  <c r="J97" i="5"/>
  <c r="J98" i="5"/>
  <c r="J99" i="5"/>
  <c r="J100" i="5"/>
  <c r="J91" i="5"/>
  <c r="J80" i="5"/>
  <c r="J81" i="5"/>
  <c r="J82" i="5"/>
  <c r="J83" i="5"/>
  <c r="J84" i="5"/>
  <c r="J85" i="5"/>
  <c r="J86" i="5"/>
  <c r="J87" i="5"/>
  <c r="J88" i="5"/>
  <c r="J79" i="5"/>
  <c r="K117" i="5"/>
  <c r="L117" i="5"/>
  <c r="K118" i="5"/>
  <c r="L118" i="5"/>
  <c r="K119" i="5"/>
  <c r="L119" i="5"/>
  <c r="K120" i="5"/>
  <c r="L120" i="5"/>
  <c r="K121" i="5"/>
  <c r="L121" i="5"/>
  <c r="K122" i="5"/>
  <c r="L122" i="5"/>
  <c r="K123" i="5"/>
  <c r="L123" i="5"/>
  <c r="K124" i="5"/>
  <c r="L124" i="5"/>
  <c r="K125" i="5"/>
  <c r="L125" i="5"/>
  <c r="K126" i="5"/>
  <c r="L126" i="5"/>
  <c r="M127" i="5"/>
  <c r="M126" i="5"/>
  <c r="K105" i="5"/>
  <c r="L105" i="5"/>
  <c r="K106" i="5"/>
  <c r="L106" i="5"/>
  <c r="K107" i="5"/>
  <c r="L107" i="5"/>
  <c r="K108" i="5"/>
  <c r="L108" i="5"/>
  <c r="K109" i="5"/>
  <c r="L109" i="5"/>
  <c r="K110" i="5"/>
  <c r="L110" i="5"/>
  <c r="K111" i="5"/>
  <c r="L111" i="5"/>
  <c r="K112" i="5"/>
  <c r="L112" i="5"/>
  <c r="K113" i="5"/>
  <c r="L113" i="5"/>
  <c r="K114" i="5"/>
  <c r="L114" i="5"/>
  <c r="M115" i="5"/>
  <c r="M114" i="5"/>
  <c r="K91" i="5"/>
  <c r="L91" i="5"/>
  <c r="K92" i="5"/>
  <c r="L92" i="5"/>
  <c r="K93" i="5"/>
  <c r="L93" i="5"/>
  <c r="K94" i="5"/>
  <c r="L94" i="5"/>
  <c r="K95" i="5"/>
  <c r="L95" i="5"/>
  <c r="K96" i="5"/>
  <c r="L96" i="5"/>
  <c r="K97" i="5"/>
  <c r="L97" i="5"/>
  <c r="K98" i="5"/>
  <c r="L98" i="5"/>
  <c r="K99" i="5"/>
  <c r="L99" i="5"/>
  <c r="K100" i="5"/>
  <c r="L100" i="5"/>
  <c r="M101" i="5"/>
  <c r="M100" i="5"/>
  <c r="K79" i="5"/>
  <c r="L79" i="5"/>
  <c r="K80" i="5"/>
  <c r="L80" i="5"/>
  <c r="K81" i="5"/>
  <c r="L81" i="5"/>
  <c r="K82" i="5"/>
  <c r="L82" i="5"/>
  <c r="K83" i="5"/>
  <c r="L83" i="5"/>
  <c r="K84" i="5"/>
  <c r="L84" i="5"/>
  <c r="K85" i="5"/>
  <c r="L85" i="5"/>
  <c r="K86" i="5"/>
  <c r="L86" i="5"/>
  <c r="K87" i="5"/>
  <c r="L87" i="5"/>
  <c r="K88" i="5"/>
  <c r="L88" i="5"/>
  <c r="M89" i="5"/>
  <c r="M88" i="5"/>
  <c r="E4" i="5"/>
  <c r="J66" i="5"/>
  <c r="J67" i="5"/>
  <c r="J68" i="5"/>
  <c r="J69" i="5"/>
  <c r="J70" i="5"/>
  <c r="J71" i="5"/>
  <c r="J72" i="5"/>
  <c r="J73" i="5"/>
  <c r="J74" i="5"/>
  <c r="J65" i="5"/>
  <c r="J54" i="5"/>
  <c r="J55" i="5"/>
  <c r="J56" i="5"/>
  <c r="J57" i="5"/>
  <c r="J58" i="5"/>
  <c r="J59" i="5"/>
  <c r="J60" i="5"/>
  <c r="J61" i="5"/>
  <c r="J62" i="5"/>
  <c r="J53" i="5"/>
  <c r="K65" i="5"/>
  <c r="L65" i="5"/>
  <c r="K66" i="5"/>
  <c r="L66" i="5"/>
  <c r="K67" i="5"/>
  <c r="L67" i="5"/>
  <c r="K68" i="5"/>
  <c r="L68" i="5"/>
  <c r="K69" i="5"/>
  <c r="L69" i="5"/>
  <c r="K70" i="5"/>
  <c r="L70" i="5"/>
  <c r="K71" i="5"/>
  <c r="L71" i="5"/>
  <c r="K72" i="5"/>
  <c r="L72" i="5"/>
  <c r="K73" i="5"/>
  <c r="L73" i="5"/>
  <c r="K74" i="5"/>
  <c r="L74" i="5"/>
  <c r="M75" i="5"/>
  <c r="M74" i="5"/>
  <c r="K53" i="5"/>
  <c r="L53" i="5"/>
  <c r="K54" i="5"/>
  <c r="L54" i="5"/>
  <c r="K55" i="5"/>
  <c r="L55" i="5"/>
  <c r="K56" i="5"/>
  <c r="L56" i="5"/>
  <c r="K57" i="5"/>
  <c r="L57" i="5"/>
  <c r="K58" i="5"/>
  <c r="L58" i="5"/>
  <c r="K59" i="5"/>
  <c r="L59" i="5"/>
  <c r="K60" i="5"/>
  <c r="L60" i="5"/>
  <c r="K61" i="5"/>
  <c r="L61" i="5"/>
  <c r="K62" i="5"/>
  <c r="L62" i="5"/>
  <c r="M63" i="5"/>
  <c r="M62" i="5"/>
  <c r="E3" i="5"/>
  <c r="J25" i="5"/>
  <c r="K25" i="5"/>
  <c r="L25" i="5"/>
  <c r="J26" i="5"/>
  <c r="K26" i="5"/>
  <c r="L26" i="5"/>
  <c r="J27" i="5"/>
  <c r="K27" i="5"/>
  <c r="L27" i="5"/>
  <c r="J28" i="5"/>
  <c r="K28" i="5"/>
  <c r="L28" i="5"/>
  <c r="J29" i="5"/>
  <c r="K29" i="5"/>
  <c r="L29" i="5"/>
  <c r="J30" i="5"/>
  <c r="K30" i="5"/>
  <c r="L30" i="5"/>
  <c r="J31" i="5"/>
  <c r="K31" i="5"/>
  <c r="L31" i="5"/>
  <c r="J32" i="5"/>
  <c r="K32" i="5"/>
  <c r="L32" i="5"/>
  <c r="J33" i="5"/>
  <c r="K33" i="5"/>
  <c r="L33" i="5"/>
  <c r="J34" i="5"/>
  <c r="K34" i="5"/>
  <c r="L34" i="5"/>
  <c r="J13" i="5"/>
  <c r="K13" i="5"/>
  <c r="L13" i="5"/>
  <c r="J14" i="5"/>
  <c r="K14" i="5"/>
  <c r="L14" i="5"/>
  <c r="J15" i="5"/>
  <c r="K15" i="5"/>
  <c r="L15" i="5"/>
  <c r="J16" i="5"/>
  <c r="K16" i="5"/>
  <c r="L16" i="5"/>
  <c r="J17" i="5"/>
  <c r="K17" i="5"/>
  <c r="L17" i="5"/>
  <c r="J18" i="5"/>
  <c r="K18" i="5"/>
  <c r="L18" i="5"/>
  <c r="J19" i="5"/>
  <c r="K19" i="5"/>
  <c r="L19" i="5"/>
  <c r="J20" i="5"/>
  <c r="K20" i="5"/>
  <c r="L20" i="5"/>
  <c r="J21" i="5"/>
  <c r="K21" i="5"/>
  <c r="L21" i="5"/>
  <c r="J22" i="5"/>
  <c r="L22" i="5"/>
  <c r="M23" i="5"/>
  <c r="M34" i="5"/>
  <c r="E7" i="5"/>
  <c r="E7" i="4"/>
  <c r="K151" i="4"/>
  <c r="K174" i="4"/>
  <c r="K175" i="4"/>
  <c r="K176" i="4"/>
  <c r="K177" i="4"/>
  <c r="K178" i="4"/>
  <c r="K179" i="4"/>
  <c r="K180" i="4"/>
  <c r="K181" i="4"/>
  <c r="K182" i="4"/>
  <c r="K173" i="4"/>
  <c r="K163" i="4"/>
  <c r="K164" i="4"/>
  <c r="K165" i="4"/>
  <c r="K166" i="4"/>
  <c r="K167" i="4"/>
  <c r="K168" i="4"/>
  <c r="K169" i="4"/>
  <c r="K170" i="4"/>
  <c r="K171" i="4"/>
  <c r="K162" i="4"/>
  <c r="K152" i="4"/>
  <c r="K153" i="4"/>
  <c r="K154" i="4"/>
  <c r="K155" i="4"/>
  <c r="K156" i="4"/>
  <c r="K157" i="4"/>
  <c r="K158" i="4"/>
  <c r="K159" i="4"/>
  <c r="K160" i="4"/>
  <c r="L173" i="4"/>
  <c r="M173" i="4"/>
  <c r="N173" i="4"/>
  <c r="L174" i="4"/>
  <c r="M174" i="4"/>
  <c r="N174" i="4"/>
  <c r="L175" i="4"/>
  <c r="M175" i="4"/>
  <c r="N175" i="4"/>
  <c r="L176" i="4"/>
  <c r="M176" i="4"/>
  <c r="N176" i="4"/>
  <c r="L177" i="4"/>
  <c r="M177" i="4"/>
  <c r="N177" i="4"/>
  <c r="L178" i="4"/>
  <c r="M178" i="4"/>
  <c r="N178" i="4"/>
  <c r="L179" i="4"/>
  <c r="M179" i="4"/>
  <c r="N179" i="4"/>
  <c r="L180" i="4"/>
  <c r="M180" i="4"/>
  <c r="N180" i="4"/>
  <c r="L181" i="4"/>
  <c r="M181" i="4"/>
  <c r="N181" i="4"/>
  <c r="L182" i="4"/>
  <c r="M182" i="4"/>
  <c r="N182" i="4"/>
  <c r="O182" i="4"/>
  <c r="L162" i="4"/>
  <c r="M162" i="4"/>
  <c r="N162" i="4"/>
  <c r="L163" i="4"/>
  <c r="M163" i="4"/>
  <c r="N163" i="4"/>
  <c r="L164" i="4"/>
  <c r="M164" i="4"/>
  <c r="N164" i="4"/>
  <c r="L165" i="4"/>
  <c r="M165" i="4"/>
  <c r="N165" i="4"/>
  <c r="L166" i="4"/>
  <c r="M166" i="4"/>
  <c r="N166" i="4"/>
  <c r="L167" i="4"/>
  <c r="M167" i="4"/>
  <c r="N167" i="4"/>
  <c r="L168" i="4"/>
  <c r="M168" i="4"/>
  <c r="N168" i="4"/>
  <c r="L169" i="4"/>
  <c r="M169" i="4"/>
  <c r="N169" i="4"/>
  <c r="L170" i="4"/>
  <c r="M170" i="4"/>
  <c r="N170" i="4"/>
  <c r="L171" i="4"/>
  <c r="M171" i="4"/>
  <c r="N171" i="4"/>
  <c r="O171" i="4"/>
  <c r="L151" i="4"/>
  <c r="M151" i="4"/>
  <c r="N151" i="4"/>
  <c r="L152" i="4"/>
  <c r="M152" i="4"/>
  <c r="N152" i="4"/>
  <c r="L153" i="4"/>
  <c r="M153" i="4"/>
  <c r="N153" i="4"/>
  <c r="L154" i="4"/>
  <c r="M154" i="4"/>
  <c r="N154" i="4"/>
  <c r="L155" i="4"/>
  <c r="M155" i="4"/>
  <c r="N155" i="4"/>
  <c r="L156" i="4"/>
  <c r="M156" i="4"/>
  <c r="N156" i="4"/>
  <c r="L157" i="4"/>
  <c r="M157" i="4"/>
  <c r="N157" i="4"/>
  <c r="L158" i="4"/>
  <c r="M158" i="4"/>
  <c r="N158" i="4"/>
  <c r="L159" i="4"/>
  <c r="M159" i="4"/>
  <c r="N159" i="4"/>
  <c r="L160" i="4"/>
  <c r="M160" i="4"/>
  <c r="N160" i="4"/>
  <c r="O160" i="4"/>
  <c r="E6" i="4"/>
  <c r="K139" i="4"/>
  <c r="K140" i="4"/>
  <c r="K141" i="4"/>
  <c r="K142" i="4"/>
  <c r="K143" i="4"/>
  <c r="K144" i="4"/>
  <c r="K145" i="4"/>
  <c r="K146" i="4"/>
  <c r="K147" i="4"/>
  <c r="K138" i="4"/>
  <c r="K128" i="4"/>
  <c r="K129" i="4"/>
  <c r="K130" i="4"/>
  <c r="K131" i="4"/>
  <c r="K132" i="4"/>
  <c r="K133" i="4"/>
  <c r="K134" i="4"/>
  <c r="K135" i="4"/>
  <c r="K136" i="4"/>
  <c r="K127" i="4"/>
  <c r="K117" i="4"/>
  <c r="K118" i="4"/>
  <c r="K119" i="4"/>
  <c r="K120" i="4"/>
  <c r="K121" i="4"/>
  <c r="K122" i="4"/>
  <c r="K123" i="4"/>
  <c r="K124" i="4"/>
  <c r="K125" i="4"/>
  <c r="K116" i="4"/>
  <c r="L138" i="4"/>
  <c r="M138" i="4"/>
  <c r="N138" i="4"/>
  <c r="L139" i="4"/>
  <c r="M139" i="4"/>
  <c r="N139" i="4"/>
  <c r="L140" i="4"/>
  <c r="M140" i="4"/>
  <c r="N140" i="4"/>
  <c r="L141" i="4"/>
  <c r="M141" i="4"/>
  <c r="N141" i="4"/>
  <c r="L142" i="4"/>
  <c r="M142" i="4"/>
  <c r="N142" i="4"/>
  <c r="L143" i="4"/>
  <c r="M143" i="4"/>
  <c r="N143" i="4"/>
  <c r="L144" i="4"/>
  <c r="M144" i="4"/>
  <c r="N144" i="4"/>
  <c r="L145" i="4"/>
  <c r="M145" i="4"/>
  <c r="N145" i="4"/>
  <c r="L146" i="4"/>
  <c r="M146" i="4"/>
  <c r="N146" i="4"/>
  <c r="L147" i="4"/>
  <c r="M147" i="4"/>
  <c r="N147" i="4"/>
  <c r="O147" i="4"/>
  <c r="L127" i="4"/>
  <c r="M127" i="4"/>
  <c r="N127" i="4"/>
  <c r="L128" i="4"/>
  <c r="M128" i="4"/>
  <c r="N128" i="4"/>
  <c r="L129" i="4"/>
  <c r="M129" i="4"/>
  <c r="N129" i="4"/>
  <c r="L130" i="4"/>
  <c r="M130" i="4"/>
  <c r="N130" i="4"/>
  <c r="L131" i="4"/>
  <c r="M131" i="4"/>
  <c r="N131" i="4"/>
  <c r="L132" i="4"/>
  <c r="M132" i="4"/>
  <c r="N132" i="4"/>
  <c r="L133" i="4"/>
  <c r="M133" i="4"/>
  <c r="N133" i="4"/>
  <c r="L134" i="4"/>
  <c r="M134" i="4"/>
  <c r="N134" i="4"/>
  <c r="L135" i="4"/>
  <c r="M135" i="4"/>
  <c r="N135" i="4"/>
  <c r="L136" i="4"/>
  <c r="M136" i="4"/>
  <c r="N136" i="4"/>
  <c r="O136" i="4"/>
  <c r="L116" i="4"/>
  <c r="M116" i="4"/>
  <c r="N116" i="4"/>
  <c r="L117" i="4"/>
  <c r="M117" i="4"/>
  <c r="N117" i="4"/>
  <c r="L118" i="4"/>
  <c r="M118" i="4"/>
  <c r="N118" i="4"/>
  <c r="L119" i="4"/>
  <c r="M119" i="4"/>
  <c r="N119" i="4"/>
  <c r="L120" i="4"/>
  <c r="M120" i="4"/>
  <c r="N120" i="4"/>
  <c r="L121" i="4"/>
  <c r="M121" i="4"/>
  <c r="N121" i="4"/>
  <c r="L122" i="4"/>
  <c r="M122" i="4"/>
  <c r="N122" i="4"/>
  <c r="L123" i="4"/>
  <c r="M123" i="4"/>
  <c r="N123" i="4"/>
  <c r="L124" i="4"/>
  <c r="M124" i="4"/>
  <c r="N124" i="4"/>
  <c r="L125" i="4"/>
  <c r="M125" i="4"/>
  <c r="N125" i="4"/>
  <c r="O125" i="4"/>
  <c r="E5" i="4"/>
  <c r="K104" i="4"/>
  <c r="K105" i="4"/>
  <c r="K106" i="4"/>
  <c r="K107" i="4"/>
  <c r="K108" i="4"/>
  <c r="K109" i="4"/>
  <c r="K110" i="4"/>
  <c r="K111" i="4"/>
  <c r="K112" i="4"/>
  <c r="K103" i="4"/>
  <c r="K93" i="4"/>
  <c r="K94" i="4"/>
  <c r="K95" i="4"/>
  <c r="K96" i="4"/>
  <c r="K97" i="4"/>
  <c r="K98" i="4"/>
  <c r="K99" i="4"/>
  <c r="K100" i="4"/>
  <c r="K101" i="4"/>
  <c r="K92" i="4"/>
  <c r="K82" i="4"/>
  <c r="K83" i="4"/>
  <c r="K84" i="4"/>
  <c r="K85" i="4"/>
  <c r="K86" i="4"/>
  <c r="K87" i="4"/>
  <c r="K88" i="4"/>
  <c r="K89" i="4"/>
  <c r="K90" i="4"/>
  <c r="K81" i="4"/>
  <c r="L103" i="4"/>
  <c r="M103" i="4"/>
  <c r="N103" i="4"/>
  <c r="L104" i="4"/>
  <c r="M104" i="4"/>
  <c r="N104" i="4"/>
  <c r="L105" i="4"/>
  <c r="M105" i="4"/>
  <c r="N105" i="4"/>
  <c r="L106" i="4"/>
  <c r="M106" i="4"/>
  <c r="N106" i="4"/>
  <c r="L107" i="4"/>
  <c r="M107" i="4"/>
  <c r="N107" i="4"/>
  <c r="L108" i="4"/>
  <c r="M108" i="4"/>
  <c r="N108" i="4"/>
  <c r="L109" i="4"/>
  <c r="M109" i="4"/>
  <c r="N109" i="4"/>
  <c r="L110" i="4"/>
  <c r="M110" i="4"/>
  <c r="N110" i="4"/>
  <c r="L111" i="4"/>
  <c r="M111" i="4"/>
  <c r="N111" i="4"/>
  <c r="L112" i="4"/>
  <c r="M112" i="4"/>
  <c r="N112" i="4"/>
  <c r="O112" i="4"/>
  <c r="L92" i="4"/>
  <c r="M92" i="4"/>
  <c r="N92" i="4"/>
  <c r="L93" i="4"/>
  <c r="M93" i="4"/>
  <c r="N93" i="4"/>
  <c r="L94" i="4"/>
  <c r="M94" i="4"/>
  <c r="N94" i="4"/>
  <c r="L95" i="4"/>
  <c r="M95" i="4"/>
  <c r="N95" i="4"/>
  <c r="L96" i="4"/>
  <c r="M96" i="4"/>
  <c r="N96" i="4"/>
  <c r="L97" i="4"/>
  <c r="M97" i="4"/>
  <c r="N97" i="4"/>
  <c r="L98" i="4"/>
  <c r="M98" i="4"/>
  <c r="N98" i="4"/>
  <c r="L99" i="4"/>
  <c r="M99" i="4"/>
  <c r="N99" i="4"/>
  <c r="L100" i="4"/>
  <c r="M100" i="4"/>
  <c r="N100" i="4"/>
  <c r="L101" i="4"/>
  <c r="M101" i="4"/>
  <c r="N101" i="4"/>
  <c r="O101" i="4"/>
  <c r="L81" i="4"/>
  <c r="M81" i="4"/>
  <c r="N81" i="4"/>
  <c r="L82" i="4"/>
  <c r="M82" i="4"/>
  <c r="N82" i="4"/>
  <c r="L83" i="4"/>
  <c r="M83" i="4"/>
  <c r="N83" i="4"/>
  <c r="L84" i="4"/>
  <c r="M84" i="4"/>
  <c r="N84" i="4"/>
  <c r="L85" i="4"/>
  <c r="M85" i="4"/>
  <c r="N85" i="4"/>
  <c r="L86" i="4"/>
  <c r="M86" i="4"/>
  <c r="N86" i="4"/>
  <c r="L87" i="4"/>
  <c r="M87" i="4"/>
  <c r="N87" i="4"/>
  <c r="L88" i="4"/>
  <c r="M88" i="4"/>
  <c r="N88" i="4"/>
  <c r="L89" i="4"/>
  <c r="M89" i="4"/>
  <c r="N89" i="4"/>
  <c r="L90" i="4"/>
  <c r="M90" i="4"/>
  <c r="N90" i="4"/>
  <c r="O90" i="4"/>
  <c r="E4" i="4"/>
  <c r="K69" i="4"/>
  <c r="K70" i="4"/>
  <c r="K71" i="4"/>
  <c r="K72" i="4"/>
  <c r="K73" i="4"/>
  <c r="K74" i="4"/>
  <c r="K75" i="4"/>
  <c r="K76" i="4"/>
  <c r="K77" i="4"/>
  <c r="K68" i="4"/>
  <c r="K58" i="4"/>
  <c r="K59" i="4"/>
  <c r="K60" i="4"/>
  <c r="K61" i="4"/>
  <c r="K62" i="4"/>
  <c r="K63" i="4"/>
  <c r="K64" i="4"/>
  <c r="K65" i="4"/>
  <c r="K66" i="4"/>
  <c r="K57" i="4"/>
  <c r="K47" i="4"/>
  <c r="K48" i="4"/>
  <c r="K49" i="4"/>
  <c r="K50" i="4"/>
  <c r="K51" i="4"/>
  <c r="K52" i="4"/>
  <c r="K53" i="4"/>
  <c r="K54" i="4"/>
  <c r="K55" i="4"/>
  <c r="K46" i="4"/>
  <c r="L68" i="4"/>
  <c r="M68" i="4"/>
  <c r="N68" i="4"/>
  <c r="L69" i="4"/>
  <c r="M69" i="4"/>
  <c r="N69" i="4"/>
  <c r="L70" i="4"/>
  <c r="M70" i="4"/>
  <c r="N70" i="4"/>
  <c r="L71" i="4"/>
  <c r="M71" i="4"/>
  <c r="N71" i="4"/>
  <c r="L72" i="4"/>
  <c r="M72" i="4"/>
  <c r="N72" i="4"/>
  <c r="L73" i="4"/>
  <c r="M73" i="4"/>
  <c r="N73" i="4"/>
  <c r="L74" i="4"/>
  <c r="M74" i="4"/>
  <c r="N74" i="4"/>
  <c r="L75" i="4"/>
  <c r="M75" i="4"/>
  <c r="N75" i="4"/>
  <c r="L76" i="4"/>
  <c r="M76" i="4"/>
  <c r="N76" i="4"/>
  <c r="L77" i="4"/>
  <c r="M77" i="4"/>
  <c r="N77" i="4"/>
  <c r="O77" i="4"/>
  <c r="L57" i="4"/>
  <c r="M57" i="4"/>
  <c r="N57" i="4"/>
  <c r="L58" i="4"/>
  <c r="M58" i="4"/>
  <c r="N58" i="4"/>
  <c r="L59" i="4"/>
  <c r="M59" i="4"/>
  <c r="N59" i="4"/>
  <c r="L60" i="4"/>
  <c r="M60" i="4"/>
  <c r="N60" i="4"/>
  <c r="L61" i="4"/>
  <c r="M61" i="4"/>
  <c r="N61" i="4"/>
  <c r="L62" i="4"/>
  <c r="M62" i="4"/>
  <c r="N62" i="4"/>
  <c r="L63" i="4"/>
  <c r="M63" i="4"/>
  <c r="N63" i="4"/>
  <c r="L64" i="4"/>
  <c r="M64" i="4"/>
  <c r="N64" i="4"/>
  <c r="L65" i="4"/>
  <c r="M65" i="4"/>
  <c r="N65" i="4"/>
  <c r="L66" i="4"/>
  <c r="M66" i="4"/>
  <c r="N66" i="4"/>
  <c r="O66" i="4"/>
  <c r="L46" i="4"/>
  <c r="M46" i="4"/>
  <c r="N46" i="4"/>
  <c r="L47" i="4"/>
  <c r="M47" i="4"/>
  <c r="N47" i="4"/>
  <c r="L48" i="4"/>
  <c r="M48" i="4"/>
  <c r="N48" i="4"/>
  <c r="L49" i="4"/>
  <c r="M49" i="4"/>
  <c r="N49" i="4"/>
  <c r="L50" i="4"/>
  <c r="M50" i="4"/>
  <c r="N50" i="4"/>
  <c r="L51" i="4"/>
  <c r="M51" i="4"/>
  <c r="N51" i="4"/>
  <c r="L52" i="4"/>
  <c r="M52" i="4"/>
  <c r="N52" i="4"/>
  <c r="L53" i="4"/>
  <c r="M53" i="4"/>
  <c r="N53" i="4"/>
  <c r="L54" i="4"/>
  <c r="M54" i="4"/>
  <c r="N54" i="4"/>
  <c r="L55" i="4"/>
  <c r="M55" i="4"/>
  <c r="N55" i="4"/>
  <c r="O55" i="4"/>
  <c r="E3" i="4"/>
  <c r="K13" i="4"/>
  <c r="L13" i="4"/>
  <c r="M13" i="4"/>
  <c r="N13" i="4"/>
  <c r="L34" i="4"/>
  <c r="L35" i="4"/>
  <c r="L36" i="4"/>
  <c r="L37" i="4"/>
  <c r="L38" i="4"/>
  <c r="L39" i="4"/>
  <c r="L40" i="4"/>
  <c r="L41" i="4"/>
  <c r="L42" i="4"/>
  <c r="L33" i="4"/>
  <c r="K34" i="4"/>
  <c r="K35" i="4"/>
  <c r="K36" i="4"/>
  <c r="K37" i="4"/>
  <c r="K38" i="4"/>
  <c r="K39" i="4"/>
  <c r="K40" i="4"/>
  <c r="K41" i="4"/>
  <c r="K42" i="4"/>
  <c r="K33" i="4"/>
  <c r="M33" i="4"/>
  <c r="N33" i="4"/>
  <c r="M34" i="4"/>
  <c r="N34" i="4"/>
  <c r="M35" i="4"/>
  <c r="N35" i="4"/>
  <c r="M36" i="4"/>
  <c r="N36" i="4"/>
  <c r="M37" i="4"/>
  <c r="N37" i="4"/>
  <c r="M38" i="4"/>
  <c r="N38" i="4"/>
  <c r="M39" i="4"/>
  <c r="N39" i="4"/>
  <c r="M40" i="4"/>
  <c r="N40" i="4"/>
  <c r="M41" i="4"/>
  <c r="N41" i="4"/>
  <c r="M42" i="4"/>
  <c r="N42" i="4"/>
  <c r="O42" i="4"/>
  <c r="K22" i="4"/>
  <c r="L22" i="4"/>
  <c r="M22" i="4"/>
  <c r="N22" i="4"/>
  <c r="K23" i="4"/>
  <c r="L23" i="4"/>
  <c r="M23" i="4"/>
  <c r="N23" i="4"/>
  <c r="K24" i="4"/>
  <c r="L24" i="4"/>
  <c r="M24" i="4"/>
  <c r="N24" i="4"/>
  <c r="K25" i="4"/>
  <c r="L25" i="4"/>
  <c r="M25" i="4"/>
  <c r="N25" i="4"/>
  <c r="K26" i="4"/>
  <c r="L26" i="4"/>
  <c r="M26" i="4"/>
  <c r="N26" i="4"/>
  <c r="K27" i="4"/>
  <c r="L27" i="4"/>
  <c r="M27" i="4"/>
  <c r="N27" i="4"/>
  <c r="K28" i="4"/>
  <c r="L28" i="4"/>
  <c r="M28" i="4"/>
  <c r="N28" i="4"/>
  <c r="K29" i="4"/>
  <c r="L29" i="4"/>
  <c r="M29" i="4"/>
  <c r="N29" i="4"/>
  <c r="K30" i="4"/>
  <c r="L30" i="4"/>
  <c r="M30" i="4"/>
  <c r="N30" i="4"/>
  <c r="K31" i="4"/>
  <c r="L31" i="4"/>
  <c r="M31" i="4"/>
  <c r="N31" i="4"/>
  <c r="O31" i="4"/>
  <c r="K11" i="4"/>
  <c r="L11" i="4"/>
  <c r="M11" i="4"/>
  <c r="N11" i="4"/>
  <c r="K12" i="4"/>
  <c r="L12" i="4"/>
  <c r="M12" i="4"/>
  <c r="N12" i="4"/>
  <c r="K14" i="4"/>
  <c r="L14" i="4"/>
  <c r="M14" i="4"/>
  <c r="N14" i="4"/>
  <c r="K15" i="4"/>
  <c r="L15" i="4"/>
  <c r="M15" i="4"/>
  <c r="N15" i="4"/>
  <c r="K16" i="4"/>
  <c r="L16" i="4"/>
  <c r="M16" i="4"/>
  <c r="N16" i="4"/>
  <c r="K17" i="4"/>
  <c r="L17" i="4"/>
  <c r="M17" i="4"/>
  <c r="N17" i="4"/>
  <c r="K18" i="4"/>
  <c r="L18" i="4"/>
  <c r="M18" i="4"/>
  <c r="N18" i="4"/>
  <c r="K19" i="4"/>
  <c r="L19" i="4"/>
  <c r="M19" i="4"/>
  <c r="N19" i="4"/>
  <c r="K20" i="4"/>
  <c r="L20" i="4"/>
  <c r="M20" i="4"/>
  <c r="N20" i="4"/>
  <c r="O20" i="4"/>
  <c r="P159" i="3"/>
  <c r="P161" i="3"/>
  <c r="P163" i="3"/>
  <c r="P160" i="3"/>
  <c r="P162" i="3"/>
  <c r="N160" i="3"/>
  <c r="N162" i="3"/>
  <c r="M161" i="3"/>
  <c r="M163" i="3"/>
  <c r="M160" i="3"/>
  <c r="M162" i="3"/>
  <c r="P228" i="3"/>
  <c r="O228" i="3"/>
  <c r="N228" i="3"/>
  <c r="M228" i="3"/>
  <c r="P227" i="3"/>
  <c r="O227" i="3"/>
  <c r="N227" i="3"/>
  <c r="M227" i="3"/>
  <c r="Q219" i="3"/>
  <c r="P219" i="3"/>
  <c r="O219" i="3"/>
  <c r="N219" i="3"/>
  <c r="Q218" i="3"/>
  <c r="P218" i="3"/>
  <c r="O218" i="3"/>
  <c r="N218" i="3"/>
  <c r="Q217" i="3"/>
  <c r="P217" i="3"/>
  <c r="O217" i="3"/>
  <c r="N217" i="3"/>
  <c r="Q216" i="3"/>
  <c r="P216" i="3"/>
  <c r="O216" i="3"/>
  <c r="N216" i="3"/>
  <c r="Q215" i="3"/>
  <c r="P215" i="3"/>
  <c r="O215" i="3"/>
  <c r="N215" i="3"/>
  <c r="Q214" i="3"/>
  <c r="P214" i="3"/>
  <c r="O214" i="3"/>
  <c r="N214" i="3"/>
  <c r="Q213" i="3"/>
  <c r="P213" i="3"/>
  <c r="O213" i="3"/>
  <c r="N213" i="3"/>
  <c r="Q212" i="3"/>
  <c r="P212" i="3"/>
  <c r="O212" i="3"/>
  <c r="N212" i="3"/>
  <c r="Q211" i="3"/>
  <c r="P211" i="3"/>
  <c r="O211" i="3"/>
  <c r="N211" i="3"/>
  <c r="Q210" i="3"/>
  <c r="P210" i="3"/>
  <c r="O210" i="3"/>
  <c r="N210" i="3"/>
  <c r="Q208" i="3"/>
  <c r="P208" i="3"/>
  <c r="O208" i="3"/>
  <c r="N208" i="3"/>
  <c r="Q207" i="3"/>
  <c r="P207" i="3"/>
  <c r="O207" i="3"/>
  <c r="N207" i="3"/>
  <c r="Q206" i="3"/>
  <c r="P206" i="3"/>
  <c r="O206" i="3"/>
  <c r="N206" i="3"/>
  <c r="Q205" i="3"/>
  <c r="P205" i="3"/>
  <c r="O205" i="3"/>
  <c r="N205" i="3"/>
  <c r="Q204" i="3"/>
  <c r="P204" i="3"/>
  <c r="O204" i="3"/>
  <c r="N204" i="3"/>
  <c r="Q203" i="3"/>
  <c r="P203" i="3"/>
  <c r="O203" i="3"/>
  <c r="N203" i="3"/>
  <c r="Q202" i="3"/>
  <c r="P202" i="3"/>
  <c r="O202" i="3"/>
  <c r="N202" i="3"/>
  <c r="Q201" i="3"/>
  <c r="P201" i="3"/>
  <c r="O201" i="3"/>
  <c r="N201" i="3"/>
  <c r="Q200" i="3"/>
  <c r="P200" i="3"/>
  <c r="O200" i="3"/>
  <c r="N200" i="3"/>
  <c r="Q199" i="3"/>
  <c r="P199" i="3"/>
  <c r="O199" i="3"/>
  <c r="N199" i="3"/>
  <c r="Q197" i="3"/>
  <c r="P197" i="3"/>
  <c r="O197" i="3"/>
  <c r="N197" i="3"/>
  <c r="Q196" i="3"/>
  <c r="P196" i="3"/>
  <c r="O196" i="3"/>
  <c r="N196" i="3"/>
  <c r="Q195" i="3"/>
  <c r="P195" i="3"/>
  <c r="O195" i="3"/>
  <c r="N195" i="3"/>
  <c r="Q194" i="3"/>
  <c r="P194" i="3"/>
  <c r="O194" i="3"/>
  <c r="N194" i="3"/>
  <c r="Q193" i="3"/>
  <c r="P193" i="3"/>
  <c r="O193" i="3"/>
  <c r="N193" i="3"/>
  <c r="Q192" i="3"/>
  <c r="P192" i="3"/>
  <c r="O192" i="3"/>
  <c r="N192" i="3"/>
  <c r="Q191" i="3"/>
  <c r="P191" i="3"/>
  <c r="O191" i="3"/>
  <c r="N191" i="3"/>
  <c r="Q190" i="3"/>
  <c r="P190" i="3"/>
  <c r="O190" i="3"/>
  <c r="N190" i="3"/>
  <c r="Q189" i="3"/>
  <c r="P189" i="3"/>
  <c r="O189" i="3"/>
  <c r="N189" i="3"/>
  <c r="Q188" i="3"/>
  <c r="P188" i="3"/>
  <c r="O188" i="3"/>
  <c r="N188" i="3"/>
  <c r="Q186" i="3"/>
  <c r="P186" i="3"/>
  <c r="O186" i="3"/>
  <c r="N186" i="3"/>
  <c r="Q185" i="3"/>
  <c r="P185" i="3"/>
  <c r="O185" i="3"/>
  <c r="N185" i="3"/>
  <c r="Q184" i="3"/>
  <c r="P184" i="3"/>
  <c r="O184" i="3"/>
  <c r="N184" i="3"/>
  <c r="Q183" i="3"/>
  <c r="P183" i="3"/>
  <c r="O183" i="3"/>
  <c r="N183" i="3"/>
  <c r="Q182" i="3"/>
  <c r="P182" i="3"/>
  <c r="O182" i="3"/>
  <c r="N182" i="3"/>
  <c r="Q181" i="3"/>
  <c r="P181" i="3"/>
  <c r="O181" i="3"/>
  <c r="N181" i="3"/>
  <c r="Q180" i="3"/>
  <c r="P180" i="3"/>
  <c r="O180" i="3"/>
  <c r="N180" i="3"/>
  <c r="Q179" i="3"/>
  <c r="P179" i="3"/>
  <c r="O179" i="3"/>
  <c r="N179" i="3"/>
  <c r="Q178" i="3"/>
  <c r="P178" i="3"/>
  <c r="O178" i="3"/>
  <c r="N178" i="3"/>
  <c r="Q177" i="3"/>
  <c r="P177" i="3"/>
  <c r="O177" i="3"/>
  <c r="N177" i="3"/>
  <c r="Q175" i="3"/>
  <c r="P175" i="3"/>
  <c r="O175" i="3"/>
  <c r="N175" i="3"/>
  <c r="Q174" i="3"/>
  <c r="P174" i="3"/>
  <c r="O174" i="3"/>
  <c r="N174" i="3"/>
  <c r="Q173" i="3"/>
  <c r="P173" i="3"/>
  <c r="O173" i="3"/>
  <c r="N173" i="3"/>
  <c r="Q172" i="3"/>
  <c r="P172" i="3"/>
  <c r="O172" i="3"/>
  <c r="N172" i="3"/>
  <c r="Q171" i="3"/>
  <c r="P171" i="3"/>
  <c r="O171" i="3"/>
  <c r="N171" i="3"/>
  <c r="Q170" i="3"/>
  <c r="P170" i="3"/>
  <c r="O170" i="3"/>
  <c r="N170" i="3"/>
  <c r="Q169" i="3"/>
  <c r="P169" i="3"/>
  <c r="O169" i="3"/>
  <c r="N169" i="3"/>
  <c r="Q168" i="3"/>
  <c r="P168" i="3"/>
  <c r="O168" i="3"/>
  <c r="N168" i="3"/>
  <c r="Q167" i="3"/>
  <c r="P167" i="3"/>
  <c r="O167" i="3"/>
  <c r="N167" i="3"/>
  <c r="Q166" i="3"/>
  <c r="P166" i="3"/>
  <c r="O166" i="3"/>
  <c r="N166" i="3"/>
  <c r="O159" i="3"/>
  <c r="O161" i="3"/>
  <c r="O163" i="3"/>
  <c r="N159" i="3"/>
  <c r="N161" i="3"/>
  <c r="N163" i="3"/>
  <c r="O160" i="3"/>
  <c r="O162" i="3"/>
  <c r="Q154" i="3"/>
  <c r="P154" i="3"/>
  <c r="O154" i="3"/>
  <c r="N154" i="3"/>
  <c r="Q153" i="3"/>
  <c r="P153" i="3"/>
  <c r="O153" i="3"/>
  <c r="N153" i="3"/>
  <c r="Q152" i="3"/>
  <c r="P152" i="3"/>
  <c r="O152" i="3"/>
  <c r="N152" i="3"/>
  <c r="Q151" i="3"/>
  <c r="P151" i="3"/>
  <c r="O151" i="3"/>
  <c r="N151" i="3"/>
  <c r="Q150" i="3"/>
  <c r="P150" i="3"/>
  <c r="O150" i="3"/>
  <c r="N150" i="3"/>
  <c r="Q149" i="3"/>
  <c r="P149" i="3"/>
  <c r="O149" i="3"/>
  <c r="N149" i="3"/>
  <c r="Q148" i="3"/>
  <c r="P148" i="3"/>
  <c r="O148" i="3"/>
  <c r="N148" i="3"/>
  <c r="Q147" i="3"/>
  <c r="P147" i="3"/>
  <c r="O147" i="3"/>
  <c r="N147" i="3"/>
  <c r="Q146" i="3"/>
  <c r="P146" i="3"/>
  <c r="O146" i="3"/>
  <c r="N146" i="3"/>
  <c r="Q145" i="3"/>
  <c r="P145" i="3"/>
  <c r="O145" i="3"/>
  <c r="N145" i="3"/>
  <c r="Q143" i="3"/>
  <c r="P143" i="3"/>
  <c r="O143" i="3"/>
  <c r="N143" i="3"/>
  <c r="Q142" i="3"/>
  <c r="P142" i="3"/>
  <c r="O142" i="3"/>
  <c r="N142" i="3"/>
  <c r="Q141" i="3"/>
  <c r="P141" i="3"/>
  <c r="O141" i="3"/>
  <c r="N141" i="3"/>
  <c r="Q140" i="3"/>
  <c r="P140" i="3"/>
  <c r="O140" i="3"/>
  <c r="N140" i="3"/>
  <c r="Q139" i="3"/>
  <c r="P139" i="3"/>
  <c r="O139" i="3"/>
  <c r="N139" i="3"/>
  <c r="Q138" i="3"/>
  <c r="P138" i="3"/>
  <c r="O138" i="3"/>
  <c r="N138" i="3"/>
  <c r="Q137" i="3"/>
  <c r="P137" i="3"/>
  <c r="O137" i="3"/>
  <c r="N137" i="3"/>
  <c r="Q136" i="3"/>
  <c r="P136" i="3"/>
  <c r="O136" i="3"/>
  <c r="N136" i="3"/>
  <c r="Q135" i="3"/>
  <c r="P135" i="3"/>
  <c r="O135" i="3"/>
  <c r="N135" i="3"/>
  <c r="Q134" i="3"/>
  <c r="P134" i="3"/>
  <c r="O134" i="3"/>
  <c r="N134" i="3"/>
  <c r="Q132" i="3"/>
  <c r="P132" i="3"/>
  <c r="O132" i="3"/>
  <c r="N132" i="3"/>
  <c r="Q131" i="3"/>
  <c r="P131" i="3"/>
  <c r="O131" i="3"/>
  <c r="N131" i="3"/>
  <c r="Q130" i="3"/>
  <c r="P130" i="3"/>
  <c r="O130" i="3"/>
  <c r="N130" i="3"/>
  <c r="Q129" i="3"/>
  <c r="P129" i="3"/>
  <c r="O129" i="3"/>
  <c r="N129" i="3"/>
  <c r="Q128" i="3"/>
  <c r="P128" i="3"/>
  <c r="O128" i="3"/>
  <c r="N128" i="3"/>
  <c r="Q127" i="3"/>
  <c r="P127" i="3"/>
  <c r="O127" i="3"/>
  <c r="N127" i="3"/>
  <c r="Q126" i="3"/>
  <c r="P126" i="3"/>
  <c r="O126" i="3"/>
  <c r="N126" i="3"/>
  <c r="Q125" i="3"/>
  <c r="P125" i="3"/>
  <c r="O125" i="3"/>
  <c r="N125" i="3"/>
  <c r="Q124" i="3"/>
  <c r="P124" i="3"/>
  <c r="O124" i="3"/>
  <c r="N124" i="3"/>
  <c r="Q123" i="3"/>
  <c r="P123" i="3"/>
  <c r="N123" i="3"/>
  <c r="Q121" i="3"/>
  <c r="P121" i="3"/>
  <c r="O121" i="3"/>
  <c r="N121" i="3"/>
  <c r="Q120" i="3"/>
  <c r="P120" i="3"/>
  <c r="O120" i="3"/>
  <c r="N120" i="3"/>
  <c r="Q119" i="3"/>
  <c r="P119" i="3"/>
  <c r="O119" i="3"/>
  <c r="N119" i="3"/>
  <c r="Q118" i="3"/>
  <c r="P118" i="3"/>
  <c r="O118" i="3"/>
  <c r="N118" i="3"/>
  <c r="Q117" i="3"/>
  <c r="P117" i="3"/>
  <c r="O117" i="3"/>
  <c r="N117" i="3"/>
  <c r="Q116" i="3"/>
  <c r="P116" i="3"/>
  <c r="O116" i="3"/>
  <c r="N116" i="3"/>
  <c r="Q115" i="3"/>
  <c r="P115" i="3"/>
  <c r="O115" i="3"/>
  <c r="N115" i="3"/>
  <c r="Q114" i="3"/>
  <c r="P114" i="3"/>
  <c r="O114" i="3"/>
  <c r="N114" i="3"/>
  <c r="Q113" i="3"/>
  <c r="P113" i="3"/>
  <c r="O113" i="3"/>
  <c r="N113" i="3"/>
  <c r="Q112" i="3"/>
  <c r="P112" i="3"/>
  <c r="O112" i="3"/>
  <c r="N112" i="3"/>
  <c r="Q110" i="3"/>
  <c r="P110" i="3"/>
  <c r="O110" i="3"/>
  <c r="N110" i="3"/>
  <c r="Q109" i="3"/>
  <c r="P109" i="3"/>
  <c r="O109" i="3"/>
  <c r="N109" i="3"/>
  <c r="Q108" i="3"/>
  <c r="P108" i="3"/>
  <c r="O108" i="3"/>
  <c r="N108" i="3"/>
  <c r="Q107" i="3"/>
  <c r="P107" i="3"/>
  <c r="O107" i="3"/>
  <c r="N107" i="3"/>
  <c r="Q106" i="3"/>
  <c r="P106" i="3"/>
  <c r="O106" i="3"/>
  <c r="N106" i="3"/>
  <c r="Q105" i="3"/>
  <c r="P105" i="3"/>
  <c r="O105" i="3"/>
  <c r="N105" i="3"/>
  <c r="Q104" i="3"/>
  <c r="P104" i="3"/>
  <c r="O104" i="3"/>
  <c r="N104" i="3"/>
  <c r="Q103" i="3"/>
  <c r="P103" i="3"/>
  <c r="O103" i="3"/>
  <c r="N103" i="3"/>
  <c r="Q102" i="3"/>
  <c r="P102" i="3"/>
  <c r="O102" i="3"/>
  <c r="N102" i="3"/>
  <c r="Q101" i="3"/>
  <c r="P101" i="3"/>
  <c r="O101" i="3"/>
  <c r="N101" i="3"/>
  <c r="Q40" i="3"/>
  <c r="Q16" i="3"/>
  <c r="S41" i="3"/>
  <c r="P40" i="3"/>
  <c r="P16" i="3"/>
  <c r="S40" i="3"/>
  <c r="Q28" i="3"/>
  <c r="S29" i="3"/>
  <c r="P28" i="3"/>
  <c r="S28" i="3"/>
  <c r="AU111" i="3"/>
  <c r="AU122" i="3"/>
  <c r="AU133" i="3"/>
  <c r="AU144" i="3"/>
  <c r="AU155" i="3"/>
  <c r="AT159" i="3"/>
  <c r="AT161" i="3"/>
  <c r="AT163" i="3"/>
  <c r="P237" i="3"/>
  <c r="H237" i="3"/>
  <c r="Y166" i="3"/>
  <c r="Y101" i="3"/>
  <c r="AJ166" i="3"/>
  <c r="AI227" i="3"/>
  <c r="BF53" i="3"/>
  <c r="BF188" i="3"/>
  <c r="AA228" i="3"/>
  <c r="Z228" i="3"/>
  <c r="Y228" i="3"/>
  <c r="X228" i="3"/>
  <c r="AA227" i="3"/>
  <c r="Z227" i="3"/>
  <c r="Y227" i="3"/>
  <c r="X227" i="3"/>
  <c r="AB219" i="3"/>
  <c r="AA219" i="3"/>
  <c r="Z219" i="3"/>
  <c r="Y219" i="3"/>
  <c r="AB218" i="3"/>
  <c r="AA218" i="3"/>
  <c r="Z218" i="3"/>
  <c r="Y218" i="3"/>
  <c r="AB217" i="3"/>
  <c r="AA217" i="3"/>
  <c r="Z217" i="3"/>
  <c r="Y217" i="3"/>
  <c r="AB216" i="3"/>
  <c r="AA216" i="3"/>
  <c r="Z216" i="3"/>
  <c r="Y216" i="3"/>
  <c r="AB215" i="3"/>
  <c r="AA215" i="3"/>
  <c r="Z215" i="3"/>
  <c r="Y215" i="3"/>
  <c r="AB214" i="3"/>
  <c r="AA214" i="3"/>
  <c r="Z214" i="3"/>
  <c r="Y214" i="3"/>
  <c r="AB213" i="3"/>
  <c r="AA213" i="3"/>
  <c r="Z213" i="3"/>
  <c r="Y213" i="3"/>
  <c r="AB212" i="3"/>
  <c r="AA212" i="3"/>
  <c r="Z212" i="3"/>
  <c r="Y212" i="3"/>
  <c r="AB211" i="3"/>
  <c r="AA211" i="3"/>
  <c r="Z211" i="3"/>
  <c r="Y211" i="3"/>
  <c r="AB210" i="3"/>
  <c r="AA210" i="3"/>
  <c r="Z210" i="3"/>
  <c r="Y210" i="3"/>
  <c r="AB208" i="3"/>
  <c r="AA208" i="3"/>
  <c r="Z208" i="3"/>
  <c r="Y208" i="3"/>
  <c r="AB207" i="3"/>
  <c r="AA207" i="3"/>
  <c r="Z207" i="3"/>
  <c r="Y207" i="3"/>
  <c r="AB206" i="3"/>
  <c r="AA206" i="3"/>
  <c r="Z206" i="3"/>
  <c r="Y206" i="3"/>
  <c r="AB205" i="3"/>
  <c r="AA205" i="3"/>
  <c r="Z205" i="3"/>
  <c r="Y205" i="3"/>
  <c r="AB204" i="3"/>
  <c r="AA204" i="3"/>
  <c r="Z204" i="3"/>
  <c r="Y204" i="3"/>
  <c r="AB203" i="3"/>
  <c r="AA203" i="3"/>
  <c r="Z203" i="3"/>
  <c r="Y203" i="3"/>
  <c r="AB202" i="3"/>
  <c r="AA202" i="3"/>
  <c r="Z202" i="3"/>
  <c r="Y202" i="3"/>
  <c r="AB201" i="3"/>
  <c r="AA201" i="3"/>
  <c r="Z201" i="3"/>
  <c r="Y201" i="3"/>
  <c r="AB200" i="3"/>
  <c r="AA200" i="3"/>
  <c r="Z200" i="3"/>
  <c r="Y200" i="3"/>
  <c r="AB199" i="3"/>
  <c r="AA199" i="3"/>
  <c r="Z199" i="3"/>
  <c r="Y199" i="3"/>
  <c r="AB197" i="3"/>
  <c r="AA197" i="3"/>
  <c r="Z197" i="3"/>
  <c r="Y197" i="3"/>
  <c r="AB196" i="3"/>
  <c r="AA196" i="3"/>
  <c r="Z196" i="3"/>
  <c r="Y196" i="3"/>
  <c r="AB195" i="3"/>
  <c r="AA195" i="3"/>
  <c r="Z195" i="3"/>
  <c r="Y195" i="3"/>
  <c r="AB194" i="3"/>
  <c r="AA194" i="3"/>
  <c r="Z194" i="3"/>
  <c r="Y194" i="3"/>
  <c r="AB193" i="3"/>
  <c r="AA193" i="3"/>
  <c r="Z193" i="3"/>
  <c r="Y193" i="3"/>
  <c r="AB192" i="3"/>
  <c r="AA192" i="3"/>
  <c r="Z192" i="3"/>
  <c r="Y192" i="3"/>
  <c r="AB191" i="3"/>
  <c r="AA191" i="3"/>
  <c r="Z191" i="3"/>
  <c r="Y191" i="3"/>
  <c r="AB190" i="3"/>
  <c r="AA190" i="3"/>
  <c r="Z190" i="3"/>
  <c r="Y190" i="3"/>
  <c r="AB189" i="3"/>
  <c r="AA189" i="3"/>
  <c r="Z189" i="3"/>
  <c r="Y189" i="3"/>
  <c r="AB188" i="3"/>
  <c r="AA188" i="3"/>
  <c r="Z188" i="3"/>
  <c r="Y188" i="3"/>
  <c r="AB186" i="3"/>
  <c r="AA186" i="3"/>
  <c r="Z186" i="3"/>
  <c r="Y186" i="3"/>
  <c r="AB185" i="3"/>
  <c r="AA185" i="3"/>
  <c r="Z185" i="3"/>
  <c r="Y185" i="3"/>
  <c r="AB184" i="3"/>
  <c r="AA184" i="3"/>
  <c r="Z184" i="3"/>
  <c r="Y184" i="3"/>
  <c r="AB183" i="3"/>
  <c r="AA183" i="3"/>
  <c r="Z183" i="3"/>
  <c r="Y183" i="3"/>
  <c r="AB182" i="3"/>
  <c r="AA182" i="3"/>
  <c r="Z182" i="3"/>
  <c r="Y182" i="3"/>
  <c r="AB181" i="3"/>
  <c r="AA181" i="3"/>
  <c r="Z181" i="3"/>
  <c r="Y181" i="3"/>
  <c r="AB180" i="3"/>
  <c r="AA180" i="3"/>
  <c r="Z180" i="3"/>
  <c r="Y180" i="3"/>
  <c r="AB179" i="3"/>
  <c r="AA179" i="3"/>
  <c r="Z179" i="3"/>
  <c r="Y179" i="3"/>
  <c r="AB178" i="3"/>
  <c r="AA178" i="3"/>
  <c r="Z178" i="3"/>
  <c r="Y178" i="3"/>
  <c r="AB177" i="3"/>
  <c r="AA177" i="3"/>
  <c r="Z177" i="3"/>
  <c r="Y177" i="3"/>
  <c r="AB175" i="3"/>
  <c r="AA175" i="3"/>
  <c r="Z175" i="3"/>
  <c r="Y175" i="3"/>
  <c r="AB174" i="3"/>
  <c r="AA174" i="3"/>
  <c r="Z174" i="3"/>
  <c r="Y174" i="3"/>
  <c r="AB173" i="3"/>
  <c r="AA173" i="3"/>
  <c r="Z173" i="3"/>
  <c r="Y173" i="3"/>
  <c r="AB172" i="3"/>
  <c r="AA172" i="3"/>
  <c r="Z172" i="3"/>
  <c r="Y172" i="3"/>
  <c r="AB171" i="3"/>
  <c r="AA171" i="3"/>
  <c r="Z171" i="3"/>
  <c r="Y171" i="3"/>
  <c r="AB170" i="3"/>
  <c r="AA170" i="3"/>
  <c r="Z170" i="3"/>
  <c r="Y170" i="3"/>
  <c r="AB169" i="3"/>
  <c r="AA169" i="3"/>
  <c r="Z169" i="3"/>
  <c r="Y169" i="3"/>
  <c r="AB168" i="3"/>
  <c r="AA168" i="3"/>
  <c r="Z168" i="3"/>
  <c r="Y168" i="3"/>
  <c r="AB167" i="3"/>
  <c r="AA167" i="3"/>
  <c r="Z167" i="3"/>
  <c r="Y167" i="3"/>
  <c r="AB166" i="3"/>
  <c r="AA166" i="3"/>
  <c r="Z166" i="3"/>
  <c r="AB111" i="3"/>
  <c r="AB122" i="3"/>
  <c r="AB133" i="3"/>
  <c r="AB144" i="3"/>
  <c r="AB155" i="3"/>
  <c r="AA159" i="3"/>
  <c r="AA161" i="3"/>
  <c r="AA163" i="3"/>
  <c r="AA111" i="3"/>
  <c r="AA122" i="3"/>
  <c r="AA133" i="3"/>
  <c r="AA144" i="3"/>
  <c r="AA155" i="3"/>
  <c r="Z159" i="3"/>
  <c r="Z161" i="3"/>
  <c r="Z163" i="3"/>
  <c r="Z111" i="3"/>
  <c r="Z122" i="3"/>
  <c r="Z133" i="3"/>
  <c r="Z144" i="3"/>
  <c r="Z155" i="3"/>
  <c r="Y159" i="3"/>
  <c r="Y161" i="3"/>
  <c r="Y163" i="3"/>
  <c r="Y111" i="3"/>
  <c r="Y122" i="3"/>
  <c r="Y133" i="3"/>
  <c r="Y144" i="3"/>
  <c r="Y155" i="3"/>
  <c r="X159" i="3"/>
  <c r="X161" i="3"/>
  <c r="X163" i="3"/>
  <c r="AA158" i="3"/>
  <c r="AA160" i="3"/>
  <c r="AA162" i="3"/>
  <c r="Z158" i="3"/>
  <c r="Z160" i="3"/>
  <c r="Z162" i="3"/>
  <c r="Y158" i="3"/>
  <c r="Y160" i="3"/>
  <c r="Y162" i="3"/>
  <c r="X158" i="3"/>
  <c r="X160" i="3"/>
  <c r="X162" i="3"/>
  <c r="AB154" i="3"/>
  <c r="AA154" i="3"/>
  <c r="Z154" i="3"/>
  <c r="Y154" i="3"/>
  <c r="AB153" i="3"/>
  <c r="AA153" i="3"/>
  <c r="Z153" i="3"/>
  <c r="Y153" i="3"/>
  <c r="AB152" i="3"/>
  <c r="AA152" i="3"/>
  <c r="Z152" i="3"/>
  <c r="Y152" i="3"/>
  <c r="AB151" i="3"/>
  <c r="AA151" i="3"/>
  <c r="Z151" i="3"/>
  <c r="Y151" i="3"/>
  <c r="AB150" i="3"/>
  <c r="AA150" i="3"/>
  <c r="Z150" i="3"/>
  <c r="Y150" i="3"/>
  <c r="AB149" i="3"/>
  <c r="AA149" i="3"/>
  <c r="Z149" i="3"/>
  <c r="Y149" i="3"/>
  <c r="AB148" i="3"/>
  <c r="AA148" i="3"/>
  <c r="Z148" i="3"/>
  <c r="Y148" i="3"/>
  <c r="AB147" i="3"/>
  <c r="AA147" i="3"/>
  <c r="Z147" i="3"/>
  <c r="Y147" i="3"/>
  <c r="AB146" i="3"/>
  <c r="AA146" i="3"/>
  <c r="Z146" i="3"/>
  <c r="Y146" i="3"/>
  <c r="AB145" i="3"/>
  <c r="AA145" i="3"/>
  <c r="Z145" i="3"/>
  <c r="Y145" i="3"/>
  <c r="AB143" i="3"/>
  <c r="AA143" i="3"/>
  <c r="Z143" i="3"/>
  <c r="Y143" i="3"/>
  <c r="AB142" i="3"/>
  <c r="AA142" i="3"/>
  <c r="Z142" i="3"/>
  <c r="Y142" i="3"/>
  <c r="AB141" i="3"/>
  <c r="AA141" i="3"/>
  <c r="Z141" i="3"/>
  <c r="Y141" i="3"/>
  <c r="AB140" i="3"/>
  <c r="AA140" i="3"/>
  <c r="Z140" i="3"/>
  <c r="Y140" i="3"/>
  <c r="AB139" i="3"/>
  <c r="AA139" i="3"/>
  <c r="Z139" i="3"/>
  <c r="Y139" i="3"/>
  <c r="AB138" i="3"/>
  <c r="AA138" i="3"/>
  <c r="Z138" i="3"/>
  <c r="Y138" i="3"/>
  <c r="AB137" i="3"/>
  <c r="AA137" i="3"/>
  <c r="Z137" i="3"/>
  <c r="Y137" i="3"/>
  <c r="AB136" i="3"/>
  <c r="AA136" i="3"/>
  <c r="Z136" i="3"/>
  <c r="Y136" i="3"/>
  <c r="AB135" i="3"/>
  <c r="AA135" i="3"/>
  <c r="Z135" i="3"/>
  <c r="Y135" i="3"/>
  <c r="AB134" i="3"/>
  <c r="AA134" i="3"/>
  <c r="Z134" i="3"/>
  <c r="Y134" i="3"/>
  <c r="AB132" i="3"/>
  <c r="AA132" i="3"/>
  <c r="Z132" i="3"/>
  <c r="Y132" i="3"/>
  <c r="AB131" i="3"/>
  <c r="AA131" i="3"/>
  <c r="Z131" i="3"/>
  <c r="Y131" i="3"/>
  <c r="AB130" i="3"/>
  <c r="AA130" i="3"/>
  <c r="Z130" i="3"/>
  <c r="Y130" i="3"/>
  <c r="AB129" i="3"/>
  <c r="AA129" i="3"/>
  <c r="Z129" i="3"/>
  <c r="Y129" i="3"/>
  <c r="AB128" i="3"/>
  <c r="AA128" i="3"/>
  <c r="Z128" i="3"/>
  <c r="Y128" i="3"/>
  <c r="AB127" i="3"/>
  <c r="AA127" i="3"/>
  <c r="Z127" i="3"/>
  <c r="Y127" i="3"/>
  <c r="AB126" i="3"/>
  <c r="AA126" i="3"/>
  <c r="Z126" i="3"/>
  <c r="Y126" i="3"/>
  <c r="AB125" i="3"/>
  <c r="AA125" i="3"/>
  <c r="Z125" i="3"/>
  <c r="Y125" i="3"/>
  <c r="AB124" i="3"/>
  <c r="AA124" i="3"/>
  <c r="Z124" i="3"/>
  <c r="Y124" i="3"/>
  <c r="AB123" i="3"/>
  <c r="AA123" i="3"/>
  <c r="Z123" i="3"/>
  <c r="Y123" i="3"/>
  <c r="AB121" i="3"/>
  <c r="AA121" i="3"/>
  <c r="Z121" i="3"/>
  <c r="Y121" i="3"/>
  <c r="AB120" i="3"/>
  <c r="AA120" i="3"/>
  <c r="Z120" i="3"/>
  <c r="Y120" i="3"/>
  <c r="AB119" i="3"/>
  <c r="AA119" i="3"/>
  <c r="Z119" i="3"/>
  <c r="Y119" i="3"/>
  <c r="AB118" i="3"/>
  <c r="AA118" i="3"/>
  <c r="Z118" i="3"/>
  <c r="Y118" i="3"/>
  <c r="AB117" i="3"/>
  <c r="AA117" i="3"/>
  <c r="Z117" i="3"/>
  <c r="Y117" i="3"/>
  <c r="AB116" i="3"/>
  <c r="AA116" i="3"/>
  <c r="Z116" i="3"/>
  <c r="Y116" i="3"/>
  <c r="AB115" i="3"/>
  <c r="AA115" i="3"/>
  <c r="Z115" i="3"/>
  <c r="Y115" i="3"/>
  <c r="AB114" i="3"/>
  <c r="AA114" i="3"/>
  <c r="Z114" i="3"/>
  <c r="Y114" i="3"/>
  <c r="AB113" i="3"/>
  <c r="AA113" i="3"/>
  <c r="Z113" i="3"/>
  <c r="Y113" i="3"/>
  <c r="AB112" i="3"/>
  <c r="AA112" i="3"/>
  <c r="Z112" i="3"/>
  <c r="Y112" i="3"/>
  <c r="AB110" i="3"/>
  <c r="AA110" i="3"/>
  <c r="Z110" i="3"/>
  <c r="Y110" i="3"/>
  <c r="AB109" i="3"/>
  <c r="AA109" i="3"/>
  <c r="Z109" i="3"/>
  <c r="Y109" i="3"/>
  <c r="AB108" i="3"/>
  <c r="AA108" i="3"/>
  <c r="Z108" i="3"/>
  <c r="Y108" i="3"/>
  <c r="AB107" i="3"/>
  <c r="AA107" i="3"/>
  <c r="Z107" i="3"/>
  <c r="Y107" i="3"/>
  <c r="AB106" i="3"/>
  <c r="AA106" i="3"/>
  <c r="Z106" i="3"/>
  <c r="Y106" i="3"/>
  <c r="AB105" i="3"/>
  <c r="AA105" i="3"/>
  <c r="Z105" i="3"/>
  <c r="Y105" i="3"/>
  <c r="AB104" i="3"/>
  <c r="AA104" i="3"/>
  <c r="Z104" i="3"/>
  <c r="Y104" i="3"/>
  <c r="AB103" i="3"/>
  <c r="AA103" i="3"/>
  <c r="Z103" i="3"/>
  <c r="Y103" i="3"/>
  <c r="AB102" i="3"/>
  <c r="AA102" i="3"/>
  <c r="Z102" i="3"/>
  <c r="Y102" i="3"/>
  <c r="AB101" i="3"/>
  <c r="AA101" i="3"/>
  <c r="Z101" i="3"/>
  <c r="AL228" i="3"/>
  <c r="AK228" i="3"/>
  <c r="AJ228" i="3"/>
  <c r="AI228" i="3"/>
  <c r="AL227" i="3"/>
  <c r="AK227" i="3"/>
  <c r="AJ227" i="3"/>
  <c r="AM219" i="3"/>
  <c r="AL219" i="3"/>
  <c r="AK219" i="3"/>
  <c r="AJ219" i="3"/>
  <c r="AM218" i="3"/>
  <c r="AL218" i="3"/>
  <c r="AK218" i="3"/>
  <c r="AJ218" i="3"/>
  <c r="AM217" i="3"/>
  <c r="AL217" i="3"/>
  <c r="AK217" i="3"/>
  <c r="AJ217" i="3"/>
  <c r="AM216" i="3"/>
  <c r="AL216" i="3"/>
  <c r="AK216" i="3"/>
  <c r="AJ216" i="3"/>
  <c r="AM215" i="3"/>
  <c r="AL215" i="3"/>
  <c r="AK215" i="3"/>
  <c r="AJ215" i="3"/>
  <c r="AM214" i="3"/>
  <c r="AL214" i="3"/>
  <c r="AK214" i="3"/>
  <c r="AJ214" i="3"/>
  <c r="AM213" i="3"/>
  <c r="AL213" i="3"/>
  <c r="AK213" i="3"/>
  <c r="AJ213" i="3"/>
  <c r="AM212" i="3"/>
  <c r="AL212" i="3"/>
  <c r="AK212" i="3"/>
  <c r="AJ212" i="3"/>
  <c r="AM211" i="3"/>
  <c r="AL211" i="3"/>
  <c r="AK211" i="3"/>
  <c r="AJ211" i="3"/>
  <c r="AM210" i="3"/>
  <c r="AL210" i="3"/>
  <c r="AK210" i="3"/>
  <c r="AJ210" i="3"/>
  <c r="AM208" i="3"/>
  <c r="AL208" i="3"/>
  <c r="AK208" i="3"/>
  <c r="AJ208" i="3"/>
  <c r="AM207" i="3"/>
  <c r="AL207" i="3"/>
  <c r="AK207" i="3"/>
  <c r="AJ207" i="3"/>
  <c r="AM206" i="3"/>
  <c r="AL206" i="3"/>
  <c r="AK206" i="3"/>
  <c r="AJ206" i="3"/>
  <c r="AM205" i="3"/>
  <c r="AL205" i="3"/>
  <c r="AK205" i="3"/>
  <c r="AJ205" i="3"/>
  <c r="AM204" i="3"/>
  <c r="AL204" i="3"/>
  <c r="AK204" i="3"/>
  <c r="AJ204" i="3"/>
  <c r="AM203" i="3"/>
  <c r="AL203" i="3"/>
  <c r="AK203" i="3"/>
  <c r="AJ203" i="3"/>
  <c r="AM202" i="3"/>
  <c r="AL202" i="3"/>
  <c r="AK202" i="3"/>
  <c r="AJ202" i="3"/>
  <c r="AM201" i="3"/>
  <c r="AL201" i="3"/>
  <c r="AK201" i="3"/>
  <c r="AJ201" i="3"/>
  <c r="AM200" i="3"/>
  <c r="AL200" i="3"/>
  <c r="AK200" i="3"/>
  <c r="AJ200" i="3"/>
  <c r="AM199" i="3"/>
  <c r="AL199" i="3"/>
  <c r="AK199" i="3"/>
  <c r="AJ199" i="3"/>
  <c r="AM197" i="3"/>
  <c r="AL197" i="3"/>
  <c r="AK197" i="3"/>
  <c r="AJ197" i="3"/>
  <c r="AM196" i="3"/>
  <c r="AL196" i="3"/>
  <c r="AK196" i="3"/>
  <c r="AJ196" i="3"/>
  <c r="AM195" i="3"/>
  <c r="AL195" i="3"/>
  <c r="AK195" i="3"/>
  <c r="AJ195" i="3"/>
  <c r="AM194" i="3"/>
  <c r="AL194" i="3"/>
  <c r="AK194" i="3"/>
  <c r="AJ194" i="3"/>
  <c r="AM193" i="3"/>
  <c r="AL193" i="3"/>
  <c r="AK193" i="3"/>
  <c r="AJ193" i="3"/>
  <c r="AM192" i="3"/>
  <c r="AL192" i="3"/>
  <c r="AK192" i="3"/>
  <c r="AJ192" i="3"/>
  <c r="AM191" i="3"/>
  <c r="AL191" i="3"/>
  <c r="AK191" i="3"/>
  <c r="AJ191" i="3"/>
  <c r="AM190" i="3"/>
  <c r="AL190" i="3"/>
  <c r="AK190" i="3"/>
  <c r="AJ190" i="3"/>
  <c r="AM189" i="3"/>
  <c r="AL189" i="3"/>
  <c r="AK189" i="3"/>
  <c r="AJ189" i="3"/>
  <c r="AM188" i="3"/>
  <c r="AL188" i="3"/>
  <c r="AK188" i="3"/>
  <c r="AJ188" i="3"/>
  <c r="AM186" i="3"/>
  <c r="AL186" i="3"/>
  <c r="AK186" i="3"/>
  <c r="AJ186" i="3"/>
  <c r="AM185" i="3"/>
  <c r="AL185" i="3"/>
  <c r="AK185" i="3"/>
  <c r="AJ185" i="3"/>
  <c r="AM184" i="3"/>
  <c r="AL184" i="3"/>
  <c r="AK184" i="3"/>
  <c r="AJ184" i="3"/>
  <c r="AM183" i="3"/>
  <c r="AL183" i="3"/>
  <c r="AK183" i="3"/>
  <c r="AJ183" i="3"/>
  <c r="AM182" i="3"/>
  <c r="AL182" i="3"/>
  <c r="AK182" i="3"/>
  <c r="AJ182" i="3"/>
  <c r="AM181" i="3"/>
  <c r="AL181" i="3"/>
  <c r="AK181" i="3"/>
  <c r="AJ181" i="3"/>
  <c r="AM180" i="3"/>
  <c r="AL180" i="3"/>
  <c r="AK180" i="3"/>
  <c r="AJ180" i="3"/>
  <c r="AM179" i="3"/>
  <c r="AL179" i="3"/>
  <c r="AK179" i="3"/>
  <c r="AJ179" i="3"/>
  <c r="AM178" i="3"/>
  <c r="AL178" i="3"/>
  <c r="AK178" i="3"/>
  <c r="AJ178" i="3"/>
  <c r="AM177" i="3"/>
  <c r="AL177" i="3"/>
  <c r="AK177" i="3"/>
  <c r="AJ177" i="3"/>
  <c r="AM175" i="3"/>
  <c r="AL175" i="3"/>
  <c r="AK175" i="3"/>
  <c r="AJ175" i="3"/>
  <c r="AM174" i="3"/>
  <c r="AL174" i="3"/>
  <c r="AK174" i="3"/>
  <c r="AJ174" i="3"/>
  <c r="AM173" i="3"/>
  <c r="AL173" i="3"/>
  <c r="AK173" i="3"/>
  <c r="AJ173" i="3"/>
  <c r="AM172" i="3"/>
  <c r="AL172" i="3"/>
  <c r="AK172" i="3"/>
  <c r="AJ172" i="3"/>
  <c r="AM171" i="3"/>
  <c r="AL171" i="3"/>
  <c r="AK171" i="3"/>
  <c r="AJ171" i="3"/>
  <c r="AM170" i="3"/>
  <c r="AL170" i="3"/>
  <c r="AK170" i="3"/>
  <c r="AJ170" i="3"/>
  <c r="AM169" i="3"/>
  <c r="AL169" i="3"/>
  <c r="AK169" i="3"/>
  <c r="AJ169" i="3"/>
  <c r="AM168" i="3"/>
  <c r="AL168" i="3"/>
  <c r="AK168" i="3"/>
  <c r="AJ168" i="3"/>
  <c r="AM167" i="3"/>
  <c r="AL167" i="3"/>
  <c r="AK167" i="3"/>
  <c r="AJ167" i="3"/>
  <c r="AM166" i="3"/>
  <c r="AL166" i="3"/>
  <c r="AK166" i="3"/>
  <c r="AM111" i="3"/>
  <c r="AM122" i="3"/>
  <c r="AM133" i="3"/>
  <c r="AM144" i="3"/>
  <c r="AM155" i="3"/>
  <c r="AL159" i="3"/>
  <c r="AL161" i="3"/>
  <c r="AL163" i="3"/>
  <c r="AL111" i="3"/>
  <c r="AL122" i="3"/>
  <c r="AL133" i="3"/>
  <c r="AL144" i="3"/>
  <c r="AL155" i="3"/>
  <c r="AK159" i="3"/>
  <c r="AK161" i="3"/>
  <c r="AK163" i="3"/>
  <c r="AK111" i="3"/>
  <c r="AK122" i="3"/>
  <c r="AK133" i="3"/>
  <c r="AK144" i="3"/>
  <c r="AK155" i="3"/>
  <c r="AJ159" i="3"/>
  <c r="AJ161" i="3"/>
  <c r="AJ163" i="3"/>
  <c r="AJ111" i="3"/>
  <c r="AJ122" i="3"/>
  <c r="AJ133" i="3"/>
  <c r="AJ144" i="3"/>
  <c r="AJ155" i="3"/>
  <c r="AI159" i="3"/>
  <c r="AI161" i="3"/>
  <c r="AI163" i="3"/>
  <c r="AL158" i="3"/>
  <c r="AL160" i="3"/>
  <c r="AL162" i="3"/>
  <c r="AK158" i="3"/>
  <c r="AK160" i="3"/>
  <c r="AK162" i="3"/>
  <c r="AJ158" i="3"/>
  <c r="AJ160" i="3"/>
  <c r="AJ162" i="3"/>
  <c r="AI158" i="3"/>
  <c r="AI160" i="3"/>
  <c r="AI162" i="3"/>
  <c r="AM154" i="3"/>
  <c r="AL154" i="3"/>
  <c r="AK154" i="3"/>
  <c r="AJ154" i="3"/>
  <c r="AM153" i="3"/>
  <c r="AL153" i="3"/>
  <c r="AK153" i="3"/>
  <c r="AJ153" i="3"/>
  <c r="AM152" i="3"/>
  <c r="AL152" i="3"/>
  <c r="AK152" i="3"/>
  <c r="AJ152" i="3"/>
  <c r="AM151" i="3"/>
  <c r="AL151" i="3"/>
  <c r="AK151" i="3"/>
  <c r="AJ151" i="3"/>
  <c r="AM150" i="3"/>
  <c r="AL150" i="3"/>
  <c r="AK150" i="3"/>
  <c r="AJ150" i="3"/>
  <c r="AM149" i="3"/>
  <c r="AL149" i="3"/>
  <c r="AK149" i="3"/>
  <c r="AJ149" i="3"/>
  <c r="AM148" i="3"/>
  <c r="AL148" i="3"/>
  <c r="AK148" i="3"/>
  <c r="AJ148" i="3"/>
  <c r="AM147" i="3"/>
  <c r="AL147" i="3"/>
  <c r="AK147" i="3"/>
  <c r="AJ147" i="3"/>
  <c r="AM146" i="3"/>
  <c r="AL146" i="3"/>
  <c r="AK146" i="3"/>
  <c r="AJ146" i="3"/>
  <c r="AM145" i="3"/>
  <c r="AL145" i="3"/>
  <c r="AK145" i="3"/>
  <c r="AJ145" i="3"/>
  <c r="AM143" i="3"/>
  <c r="AL143" i="3"/>
  <c r="AK143" i="3"/>
  <c r="AJ143" i="3"/>
  <c r="AM142" i="3"/>
  <c r="AL142" i="3"/>
  <c r="AK142" i="3"/>
  <c r="AJ142" i="3"/>
  <c r="AM141" i="3"/>
  <c r="AL141" i="3"/>
  <c r="AK141" i="3"/>
  <c r="AJ141" i="3"/>
  <c r="AM140" i="3"/>
  <c r="AL140" i="3"/>
  <c r="AK140" i="3"/>
  <c r="AJ140" i="3"/>
  <c r="AM139" i="3"/>
  <c r="AL139" i="3"/>
  <c r="AK139" i="3"/>
  <c r="AJ139" i="3"/>
  <c r="AM138" i="3"/>
  <c r="AL138" i="3"/>
  <c r="AK138" i="3"/>
  <c r="AJ138" i="3"/>
  <c r="AM137" i="3"/>
  <c r="AL137" i="3"/>
  <c r="AK137" i="3"/>
  <c r="AJ137" i="3"/>
  <c r="AM136" i="3"/>
  <c r="AL136" i="3"/>
  <c r="AK136" i="3"/>
  <c r="AJ136" i="3"/>
  <c r="AM135" i="3"/>
  <c r="AL135" i="3"/>
  <c r="AK135" i="3"/>
  <c r="AJ135" i="3"/>
  <c r="AM134" i="3"/>
  <c r="AL134" i="3"/>
  <c r="AK134" i="3"/>
  <c r="AJ134" i="3"/>
  <c r="AM132" i="3"/>
  <c r="AL132" i="3"/>
  <c r="AK132" i="3"/>
  <c r="AJ132" i="3"/>
  <c r="AM131" i="3"/>
  <c r="AL131" i="3"/>
  <c r="AK131" i="3"/>
  <c r="AJ131" i="3"/>
  <c r="AM130" i="3"/>
  <c r="AL130" i="3"/>
  <c r="AK130" i="3"/>
  <c r="AJ130" i="3"/>
  <c r="AM129" i="3"/>
  <c r="AL129" i="3"/>
  <c r="AK129" i="3"/>
  <c r="AJ129" i="3"/>
  <c r="AM128" i="3"/>
  <c r="AL128" i="3"/>
  <c r="AK128" i="3"/>
  <c r="AJ128" i="3"/>
  <c r="AM127" i="3"/>
  <c r="AL127" i="3"/>
  <c r="AK127" i="3"/>
  <c r="AJ127" i="3"/>
  <c r="AM126" i="3"/>
  <c r="AL126" i="3"/>
  <c r="AK126" i="3"/>
  <c r="AJ126" i="3"/>
  <c r="AM125" i="3"/>
  <c r="AL125" i="3"/>
  <c r="AK125" i="3"/>
  <c r="AJ125" i="3"/>
  <c r="AM124" i="3"/>
  <c r="AL124" i="3"/>
  <c r="AK124" i="3"/>
  <c r="AJ124" i="3"/>
  <c r="AM123" i="3"/>
  <c r="AL123" i="3"/>
  <c r="AK123" i="3"/>
  <c r="AJ123" i="3"/>
  <c r="AM121" i="3"/>
  <c r="AL121" i="3"/>
  <c r="AK121" i="3"/>
  <c r="AJ121" i="3"/>
  <c r="AM120" i="3"/>
  <c r="AL120" i="3"/>
  <c r="AK120" i="3"/>
  <c r="AJ120" i="3"/>
  <c r="AM119" i="3"/>
  <c r="AL119" i="3"/>
  <c r="AK119" i="3"/>
  <c r="AJ119" i="3"/>
  <c r="AM118" i="3"/>
  <c r="AL118" i="3"/>
  <c r="AK118" i="3"/>
  <c r="AJ118" i="3"/>
  <c r="AM117" i="3"/>
  <c r="AL117" i="3"/>
  <c r="AK117" i="3"/>
  <c r="AJ117" i="3"/>
  <c r="AM116" i="3"/>
  <c r="AL116" i="3"/>
  <c r="AK116" i="3"/>
  <c r="AJ116" i="3"/>
  <c r="AM115" i="3"/>
  <c r="AL115" i="3"/>
  <c r="AK115" i="3"/>
  <c r="AJ115" i="3"/>
  <c r="AM114" i="3"/>
  <c r="AL114" i="3"/>
  <c r="AK114" i="3"/>
  <c r="AJ114" i="3"/>
  <c r="AM113" i="3"/>
  <c r="AL113" i="3"/>
  <c r="AK113" i="3"/>
  <c r="AJ113" i="3"/>
  <c r="AM112" i="3"/>
  <c r="AL112" i="3"/>
  <c r="AK112" i="3"/>
  <c r="AJ112" i="3"/>
  <c r="AM110" i="3"/>
  <c r="AL110" i="3"/>
  <c r="AK110" i="3"/>
  <c r="AJ110" i="3"/>
  <c r="AM109" i="3"/>
  <c r="AL109" i="3"/>
  <c r="AK109" i="3"/>
  <c r="AJ109" i="3"/>
  <c r="AM108" i="3"/>
  <c r="AL108" i="3"/>
  <c r="AK108" i="3"/>
  <c r="AJ108" i="3"/>
  <c r="AM107" i="3"/>
  <c r="AL107" i="3"/>
  <c r="AK107" i="3"/>
  <c r="AJ107" i="3"/>
  <c r="AM106" i="3"/>
  <c r="AL106" i="3"/>
  <c r="AK106" i="3"/>
  <c r="AJ106" i="3"/>
  <c r="AM105" i="3"/>
  <c r="AL105" i="3"/>
  <c r="AK105" i="3"/>
  <c r="AJ105" i="3"/>
  <c r="AM104" i="3"/>
  <c r="AL104" i="3"/>
  <c r="AK104" i="3"/>
  <c r="AJ104" i="3"/>
  <c r="AM103" i="3"/>
  <c r="AL103" i="3"/>
  <c r="AK103" i="3"/>
  <c r="AJ103" i="3"/>
  <c r="AM102" i="3"/>
  <c r="AL102" i="3"/>
  <c r="AK102" i="3"/>
  <c r="AJ102" i="3"/>
  <c r="AM101" i="3"/>
  <c r="AL101" i="3"/>
  <c r="AK101" i="3"/>
  <c r="AJ101" i="3"/>
  <c r="AW228" i="3"/>
  <c r="AV228" i="3"/>
  <c r="AU228" i="3"/>
  <c r="AT228" i="3"/>
  <c r="AW227" i="3"/>
  <c r="AV227" i="3"/>
  <c r="AU227" i="3"/>
  <c r="AT227" i="3"/>
  <c r="AX219" i="3"/>
  <c r="AW219" i="3"/>
  <c r="AV219" i="3"/>
  <c r="AU219" i="3"/>
  <c r="AX218" i="3"/>
  <c r="AW218" i="3"/>
  <c r="AV218" i="3"/>
  <c r="AU218" i="3"/>
  <c r="AX217" i="3"/>
  <c r="AW217" i="3"/>
  <c r="AV217" i="3"/>
  <c r="AU217" i="3"/>
  <c r="AX216" i="3"/>
  <c r="AW216" i="3"/>
  <c r="AV216" i="3"/>
  <c r="AU216" i="3"/>
  <c r="AX215" i="3"/>
  <c r="AW215" i="3"/>
  <c r="AV215" i="3"/>
  <c r="AU215" i="3"/>
  <c r="AX214" i="3"/>
  <c r="AW214" i="3"/>
  <c r="AV214" i="3"/>
  <c r="AU214" i="3"/>
  <c r="AX213" i="3"/>
  <c r="AW213" i="3"/>
  <c r="AV213" i="3"/>
  <c r="AU213" i="3"/>
  <c r="AX212" i="3"/>
  <c r="AW212" i="3"/>
  <c r="AV212" i="3"/>
  <c r="AU212" i="3"/>
  <c r="AX211" i="3"/>
  <c r="AW211" i="3"/>
  <c r="AV211" i="3"/>
  <c r="AU211" i="3"/>
  <c r="AX210" i="3"/>
  <c r="AW210" i="3"/>
  <c r="AV210" i="3"/>
  <c r="AU210" i="3"/>
  <c r="AX208" i="3"/>
  <c r="AW208" i="3"/>
  <c r="AV208" i="3"/>
  <c r="AU208" i="3"/>
  <c r="AX207" i="3"/>
  <c r="AW207" i="3"/>
  <c r="AV207" i="3"/>
  <c r="AU207" i="3"/>
  <c r="AX206" i="3"/>
  <c r="AW206" i="3"/>
  <c r="AV206" i="3"/>
  <c r="AU206" i="3"/>
  <c r="AX205" i="3"/>
  <c r="AW205" i="3"/>
  <c r="AV205" i="3"/>
  <c r="AU205" i="3"/>
  <c r="AX204" i="3"/>
  <c r="AW204" i="3"/>
  <c r="AV204" i="3"/>
  <c r="AU204" i="3"/>
  <c r="AX203" i="3"/>
  <c r="AW203" i="3"/>
  <c r="AV203" i="3"/>
  <c r="AU203" i="3"/>
  <c r="AX202" i="3"/>
  <c r="AW202" i="3"/>
  <c r="AV202" i="3"/>
  <c r="AU202" i="3"/>
  <c r="AX201" i="3"/>
  <c r="AW201" i="3"/>
  <c r="AV201" i="3"/>
  <c r="AU201" i="3"/>
  <c r="AX200" i="3"/>
  <c r="AW200" i="3"/>
  <c r="AV200" i="3"/>
  <c r="AU200" i="3"/>
  <c r="AX199" i="3"/>
  <c r="AW199" i="3"/>
  <c r="AV199" i="3"/>
  <c r="AU199" i="3"/>
  <c r="AX197" i="3"/>
  <c r="AW197" i="3"/>
  <c r="AV197" i="3"/>
  <c r="AU197" i="3"/>
  <c r="AX196" i="3"/>
  <c r="AW196" i="3"/>
  <c r="AV196" i="3"/>
  <c r="AU196" i="3"/>
  <c r="AX195" i="3"/>
  <c r="AW195" i="3"/>
  <c r="AV195" i="3"/>
  <c r="AU195" i="3"/>
  <c r="AX194" i="3"/>
  <c r="AW194" i="3"/>
  <c r="AV194" i="3"/>
  <c r="AU194" i="3"/>
  <c r="AX193" i="3"/>
  <c r="AW193" i="3"/>
  <c r="AV193" i="3"/>
  <c r="AU193" i="3"/>
  <c r="AX192" i="3"/>
  <c r="AW192" i="3"/>
  <c r="AV192" i="3"/>
  <c r="AU192" i="3"/>
  <c r="AX191" i="3"/>
  <c r="AW191" i="3"/>
  <c r="AV191" i="3"/>
  <c r="AU191" i="3"/>
  <c r="AX190" i="3"/>
  <c r="AW190" i="3"/>
  <c r="AV190" i="3"/>
  <c r="AU190" i="3"/>
  <c r="AX189" i="3"/>
  <c r="AW189" i="3"/>
  <c r="AV189" i="3"/>
  <c r="AU189" i="3"/>
  <c r="AX188" i="3"/>
  <c r="AW188" i="3"/>
  <c r="AV188" i="3"/>
  <c r="AU188" i="3"/>
  <c r="AX186" i="3"/>
  <c r="AW186" i="3"/>
  <c r="AV186" i="3"/>
  <c r="AU186" i="3"/>
  <c r="AX185" i="3"/>
  <c r="AW185" i="3"/>
  <c r="AV185" i="3"/>
  <c r="AU185" i="3"/>
  <c r="AX184" i="3"/>
  <c r="AW184" i="3"/>
  <c r="AV184" i="3"/>
  <c r="AU184" i="3"/>
  <c r="AX183" i="3"/>
  <c r="AW183" i="3"/>
  <c r="AV183" i="3"/>
  <c r="AU183" i="3"/>
  <c r="AX182" i="3"/>
  <c r="AW182" i="3"/>
  <c r="AV182" i="3"/>
  <c r="AU182" i="3"/>
  <c r="AX181" i="3"/>
  <c r="AW181" i="3"/>
  <c r="AV181" i="3"/>
  <c r="AU181" i="3"/>
  <c r="AX180" i="3"/>
  <c r="AW180" i="3"/>
  <c r="AV180" i="3"/>
  <c r="AU180" i="3"/>
  <c r="AX179" i="3"/>
  <c r="AW179" i="3"/>
  <c r="AV179" i="3"/>
  <c r="AU179" i="3"/>
  <c r="AX178" i="3"/>
  <c r="AW178" i="3"/>
  <c r="AV178" i="3"/>
  <c r="AU178" i="3"/>
  <c r="AX177" i="3"/>
  <c r="AW177" i="3"/>
  <c r="AV177" i="3"/>
  <c r="AU177" i="3"/>
  <c r="AX175" i="3"/>
  <c r="AW175" i="3"/>
  <c r="AV175" i="3"/>
  <c r="AU175" i="3"/>
  <c r="AX174" i="3"/>
  <c r="AW174" i="3"/>
  <c r="AV174" i="3"/>
  <c r="AU174" i="3"/>
  <c r="AX173" i="3"/>
  <c r="AW173" i="3"/>
  <c r="AV173" i="3"/>
  <c r="AU173" i="3"/>
  <c r="AX172" i="3"/>
  <c r="AW172" i="3"/>
  <c r="AV172" i="3"/>
  <c r="AU172" i="3"/>
  <c r="AX171" i="3"/>
  <c r="AW171" i="3"/>
  <c r="AV171" i="3"/>
  <c r="AU171" i="3"/>
  <c r="AX170" i="3"/>
  <c r="AW170" i="3"/>
  <c r="AV170" i="3"/>
  <c r="AU170" i="3"/>
  <c r="AX169" i="3"/>
  <c r="AW169" i="3"/>
  <c r="AV169" i="3"/>
  <c r="AU169" i="3"/>
  <c r="AX168" i="3"/>
  <c r="AW168" i="3"/>
  <c r="AV168" i="3"/>
  <c r="AU168" i="3"/>
  <c r="AX167" i="3"/>
  <c r="AW167" i="3"/>
  <c r="AV167" i="3"/>
  <c r="AU167" i="3"/>
  <c r="AX166" i="3"/>
  <c r="AW166" i="3"/>
  <c r="AV166" i="3"/>
  <c r="AU166" i="3"/>
  <c r="AX111" i="3"/>
  <c r="AX122" i="3"/>
  <c r="AX133" i="3"/>
  <c r="AX144" i="3"/>
  <c r="AX155" i="3"/>
  <c r="AW159" i="3"/>
  <c r="AW161" i="3"/>
  <c r="AW163" i="3"/>
  <c r="AW111" i="3"/>
  <c r="AW122" i="3"/>
  <c r="AW133" i="3"/>
  <c r="AW144" i="3"/>
  <c r="AW155" i="3"/>
  <c r="AV159" i="3"/>
  <c r="AV161" i="3"/>
  <c r="AV163" i="3"/>
  <c r="AV111" i="3"/>
  <c r="AV122" i="3"/>
  <c r="AV133" i="3"/>
  <c r="AV144" i="3"/>
  <c r="AV155" i="3"/>
  <c r="AU159" i="3"/>
  <c r="AU161" i="3"/>
  <c r="AU163" i="3"/>
  <c r="AW158" i="3"/>
  <c r="AW160" i="3"/>
  <c r="AW162" i="3"/>
  <c r="AV158" i="3"/>
  <c r="AV160" i="3"/>
  <c r="AV162" i="3"/>
  <c r="AU158" i="3"/>
  <c r="AU160" i="3"/>
  <c r="AU162" i="3"/>
  <c r="AT158" i="3"/>
  <c r="AT160" i="3"/>
  <c r="AT162" i="3"/>
  <c r="AX154" i="3"/>
  <c r="AW154" i="3"/>
  <c r="AV154" i="3"/>
  <c r="AU154" i="3"/>
  <c r="AX153" i="3"/>
  <c r="AW153" i="3"/>
  <c r="AV153" i="3"/>
  <c r="AU153" i="3"/>
  <c r="AX152" i="3"/>
  <c r="AW152" i="3"/>
  <c r="AV152" i="3"/>
  <c r="AU152" i="3"/>
  <c r="AX151" i="3"/>
  <c r="AW151" i="3"/>
  <c r="AV151" i="3"/>
  <c r="AU151" i="3"/>
  <c r="AX150" i="3"/>
  <c r="AW150" i="3"/>
  <c r="AV150" i="3"/>
  <c r="AU150" i="3"/>
  <c r="AX149" i="3"/>
  <c r="AW149" i="3"/>
  <c r="AV149" i="3"/>
  <c r="AU149" i="3"/>
  <c r="AX148" i="3"/>
  <c r="AW148" i="3"/>
  <c r="AV148" i="3"/>
  <c r="AU148" i="3"/>
  <c r="AX147" i="3"/>
  <c r="AW147" i="3"/>
  <c r="AV147" i="3"/>
  <c r="AU147" i="3"/>
  <c r="AX146" i="3"/>
  <c r="AW146" i="3"/>
  <c r="AV146" i="3"/>
  <c r="AU146" i="3"/>
  <c r="AX145" i="3"/>
  <c r="AW145" i="3"/>
  <c r="AV145" i="3"/>
  <c r="AU145" i="3"/>
  <c r="AX143" i="3"/>
  <c r="AW143" i="3"/>
  <c r="AV143" i="3"/>
  <c r="AU143" i="3"/>
  <c r="AX142" i="3"/>
  <c r="AW142" i="3"/>
  <c r="AV142" i="3"/>
  <c r="AU142" i="3"/>
  <c r="AX141" i="3"/>
  <c r="AW141" i="3"/>
  <c r="AV141" i="3"/>
  <c r="AU141" i="3"/>
  <c r="AX140" i="3"/>
  <c r="AW140" i="3"/>
  <c r="AV140" i="3"/>
  <c r="AU140" i="3"/>
  <c r="AX139" i="3"/>
  <c r="AW139" i="3"/>
  <c r="AV139" i="3"/>
  <c r="AU139" i="3"/>
  <c r="AX138" i="3"/>
  <c r="AW138" i="3"/>
  <c r="AV138" i="3"/>
  <c r="AU138" i="3"/>
  <c r="AX137" i="3"/>
  <c r="AW137" i="3"/>
  <c r="AV137" i="3"/>
  <c r="AU137" i="3"/>
  <c r="AX136" i="3"/>
  <c r="AW136" i="3"/>
  <c r="AV136" i="3"/>
  <c r="AU136" i="3"/>
  <c r="AX135" i="3"/>
  <c r="AW135" i="3"/>
  <c r="AV135" i="3"/>
  <c r="AU135" i="3"/>
  <c r="AX134" i="3"/>
  <c r="AW134" i="3"/>
  <c r="AV134" i="3"/>
  <c r="AU134" i="3"/>
  <c r="AX132" i="3"/>
  <c r="AW132" i="3"/>
  <c r="AV132" i="3"/>
  <c r="AU132" i="3"/>
  <c r="AX131" i="3"/>
  <c r="AW131" i="3"/>
  <c r="AV131" i="3"/>
  <c r="AU131" i="3"/>
  <c r="AX130" i="3"/>
  <c r="AW130" i="3"/>
  <c r="AV130" i="3"/>
  <c r="AU130" i="3"/>
  <c r="AX129" i="3"/>
  <c r="AW129" i="3"/>
  <c r="AV129" i="3"/>
  <c r="AU129" i="3"/>
  <c r="AX128" i="3"/>
  <c r="AW128" i="3"/>
  <c r="AV128" i="3"/>
  <c r="AU128" i="3"/>
  <c r="AX127" i="3"/>
  <c r="AW127" i="3"/>
  <c r="AV127" i="3"/>
  <c r="AU127" i="3"/>
  <c r="AX126" i="3"/>
  <c r="AW126" i="3"/>
  <c r="AV126" i="3"/>
  <c r="AU126" i="3"/>
  <c r="AX125" i="3"/>
  <c r="AW125" i="3"/>
  <c r="AV125" i="3"/>
  <c r="AU125" i="3"/>
  <c r="AX124" i="3"/>
  <c r="AW124" i="3"/>
  <c r="AV124" i="3"/>
  <c r="AU124" i="3"/>
  <c r="AX123" i="3"/>
  <c r="AW123" i="3"/>
  <c r="AV123" i="3"/>
  <c r="AU123" i="3"/>
  <c r="AX121" i="3"/>
  <c r="AW121" i="3"/>
  <c r="AV121" i="3"/>
  <c r="AU121" i="3"/>
  <c r="AX120" i="3"/>
  <c r="AW120" i="3"/>
  <c r="AV120" i="3"/>
  <c r="AU120" i="3"/>
  <c r="AX119" i="3"/>
  <c r="AW119" i="3"/>
  <c r="AV119" i="3"/>
  <c r="AU119" i="3"/>
  <c r="AX118" i="3"/>
  <c r="AW118" i="3"/>
  <c r="AV118" i="3"/>
  <c r="AU118" i="3"/>
  <c r="AX117" i="3"/>
  <c r="AW117" i="3"/>
  <c r="AV117" i="3"/>
  <c r="AU117" i="3"/>
  <c r="AX116" i="3"/>
  <c r="AW116" i="3"/>
  <c r="AV116" i="3"/>
  <c r="AU116" i="3"/>
  <c r="AX115" i="3"/>
  <c r="AW115" i="3"/>
  <c r="AV115" i="3"/>
  <c r="AU115" i="3"/>
  <c r="AX114" i="3"/>
  <c r="AW114" i="3"/>
  <c r="AV114" i="3"/>
  <c r="AU114" i="3"/>
  <c r="AX113" i="3"/>
  <c r="AW113" i="3"/>
  <c r="AV113" i="3"/>
  <c r="AU113" i="3"/>
  <c r="AX112" i="3"/>
  <c r="AW112" i="3"/>
  <c r="AV112" i="3"/>
  <c r="AU112" i="3"/>
  <c r="AX110" i="3"/>
  <c r="AW110" i="3"/>
  <c r="AV110" i="3"/>
  <c r="AU110" i="3"/>
  <c r="AX109" i="3"/>
  <c r="AW109" i="3"/>
  <c r="AV109" i="3"/>
  <c r="AU109" i="3"/>
  <c r="AX108" i="3"/>
  <c r="AW108" i="3"/>
  <c r="AV108" i="3"/>
  <c r="AU108" i="3"/>
  <c r="AX107" i="3"/>
  <c r="AW107" i="3"/>
  <c r="AV107" i="3"/>
  <c r="AU107" i="3"/>
  <c r="AX106" i="3"/>
  <c r="AW106" i="3"/>
  <c r="AV106" i="3"/>
  <c r="AU106" i="3"/>
  <c r="AX105" i="3"/>
  <c r="AW105" i="3"/>
  <c r="AV105" i="3"/>
  <c r="AU105" i="3"/>
  <c r="AX104" i="3"/>
  <c r="AW104" i="3"/>
  <c r="AV104" i="3"/>
  <c r="AU104" i="3"/>
  <c r="AX103" i="3"/>
  <c r="AW103" i="3"/>
  <c r="AV103" i="3"/>
  <c r="AU103" i="3"/>
  <c r="AX102" i="3"/>
  <c r="AW102" i="3"/>
  <c r="AV102" i="3"/>
  <c r="AU102" i="3"/>
  <c r="AX101" i="3"/>
  <c r="AW101" i="3"/>
  <c r="AV101" i="3"/>
  <c r="AU101" i="3"/>
  <c r="BF176" i="3"/>
  <c r="BF187" i="3"/>
  <c r="BF198" i="3"/>
  <c r="BF209" i="3"/>
  <c r="BF220" i="3"/>
  <c r="BE223" i="3"/>
  <c r="BE224" i="3"/>
  <c r="BE226" i="3"/>
  <c r="BE225" i="3"/>
  <c r="BI53" i="3"/>
  <c r="BI176" i="3"/>
  <c r="BI187" i="3"/>
  <c r="BI198" i="3"/>
  <c r="BI209" i="3"/>
  <c r="BI220" i="3"/>
  <c r="BH224" i="3"/>
  <c r="BH226" i="3"/>
  <c r="BH228" i="3"/>
  <c r="BH53" i="3"/>
  <c r="BH176" i="3"/>
  <c r="BH187" i="3"/>
  <c r="BH198" i="3"/>
  <c r="BH209" i="3"/>
  <c r="BH220" i="3"/>
  <c r="BG224" i="3"/>
  <c r="BG226" i="3"/>
  <c r="BG228" i="3"/>
  <c r="BG53" i="3"/>
  <c r="BG176" i="3"/>
  <c r="BG187" i="3"/>
  <c r="BG198" i="3"/>
  <c r="BG209" i="3"/>
  <c r="BG220" i="3"/>
  <c r="BF224" i="3"/>
  <c r="BF226" i="3"/>
  <c r="BF228" i="3"/>
  <c r="BE228" i="3"/>
  <c r="BH223" i="3"/>
  <c r="BH225" i="3"/>
  <c r="BH227" i="3"/>
  <c r="BG223" i="3"/>
  <c r="BG225" i="3"/>
  <c r="BG227" i="3"/>
  <c r="BF223" i="3"/>
  <c r="BF225" i="3"/>
  <c r="BF227" i="3"/>
  <c r="BE227" i="3"/>
  <c r="BI111" i="3"/>
  <c r="BI122" i="3"/>
  <c r="BI133" i="3"/>
  <c r="BI144" i="3"/>
  <c r="BI155" i="3"/>
  <c r="BH159" i="3"/>
  <c r="BH161" i="3"/>
  <c r="BH163" i="3"/>
  <c r="BH111" i="3"/>
  <c r="BH122" i="3"/>
  <c r="BH133" i="3"/>
  <c r="BH144" i="3"/>
  <c r="BH155" i="3"/>
  <c r="BG159" i="3"/>
  <c r="BG161" i="3"/>
  <c r="BG163" i="3"/>
  <c r="BG111" i="3"/>
  <c r="BG122" i="3"/>
  <c r="BG133" i="3"/>
  <c r="BG144" i="3"/>
  <c r="BG155" i="3"/>
  <c r="BF159" i="3"/>
  <c r="BF161" i="3"/>
  <c r="BF163" i="3"/>
  <c r="BF111" i="3"/>
  <c r="BF122" i="3"/>
  <c r="BF133" i="3"/>
  <c r="BF144" i="3"/>
  <c r="BF155" i="3"/>
  <c r="BE159" i="3"/>
  <c r="BE161" i="3"/>
  <c r="BE163" i="3"/>
  <c r="BH158" i="3"/>
  <c r="BE158" i="3"/>
  <c r="BF158" i="3"/>
  <c r="BG158" i="3"/>
  <c r="BF160" i="3"/>
  <c r="BF162" i="3"/>
  <c r="BG160" i="3"/>
  <c r="BG162" i="3"/>
  <c r="BH160" i="3"/>
  <c r="BH162" i="3"/>
  <c r="BE160" i="3"/>
  <c r="BE162" i="3"/>
  <c r="BI219" i="3"/>
  <c r="BH219" i="3"/>
  <c r="BG219" i="3"/>
  <c r="BF219" i="3"/>
  <c r="BI218" i="3"/>
  <c r="BH218" i="3"/>
  <c r="BG218" i="3"/>
  <c r="BF218" i="3"/>
  <c r="BI217" i="3"/>
  <c r="BH217" i="3"/>
  <c r="BG217" i="3"/>
  <c r="BF217" i="3"/>
  <c r="BI216" i="3"/>
  <c r="BH216" i="3"/>
  <c r="BG216" i="3"/>
  <c r="BF216" i="3"/>
  <c r="BI215" i="3"/>
  <c r="BH215" i="3"/>
  <c r="BG215" i="3"/>
  <c r="BF215" i="3"/>
  <c r="BI214" i="3"/>
  <c r="BH214" i="3"/>
  <c r="BG214" i="3"/>
  <c r="BF214" i="3"/>
  <c r="BI213" i="3"/>
  <c r="BH213" i="3"/>
  <c r="BG213" i="3"/>
  <c r="BF213" i="3"/>
  <c r="BI212" i="3"/>
  <c r="BH212" i="3"/>
  <c r="BG212" i="3"/>
  <c r="BF212" i="3"/>
  <c r="BI211" i="3"/>
  <c r="BH211" i="3"/>
  <c r="BG211" i="3"/>
  <c r="BF211" i="3"/>
  <c r="BI210" i="3"/>
  <c r="BH210" i="3"/>
  <c r="BG210" i="3"/>
  <c r="BF210" i="3"/>
  <c r="BI208" i="3"/>
  <c r="BH208" i="3"/>
  <c r="BG208" i="3"/>
  <c r="BF208" i="3"/>
  <c r="BI207" i="3"/>
  <c r="BH207" i="3"/>
  <c r="BG207" i="3"/>
  <c r="BF207" i="3"/>
  <c r="BI206" i="3"/>
  <c r="BH206" i="3"/>
  <c r="BG206" i="3"/>
  <c r="BF206" i="3"/>
  <c r="BI205" i="3"/>
  <c r="BH205" i="3"/>
  <c r="BG205" i="3"/>
  <c r="BF205" i="3"/>
  <c r="BI204" i="3"/>
  <c r="BH204" i="3"/>
  <c r="BG204" i="3"/>
  <c r="BF204" i="3"/>
  <c r="BI203" i="3"/>
  <c r="BH203" i="3"/>
  <c r="BG203" i="3"/>
  <c r="BF203" i="3"/>
  <c r="BI202" i="3"/>
  <c r="BH202" i="3"/>
  <c r="BG202" i="3"/>
  <c r="BF202" i="3"/>
  <c r="BI201" i="3"/>
  <c r="BH201" i="3"/>
  <c r="BG201" i="3"/>
  <c r="BF201" i="3"/>
  <c r="BI200" i="3"/>
  <c r="BH200" i="3"/>
  <c r="BG200" i="3"/>
  <c r="BF200" i="3"/>
  <c r="BI199" i="3"/>
  <c r="BH199" i="3"/>
  <c r="BG199" i="3"/>
  <c r="BF199" i="3"/>
  <c r="BI197" i="3"/>
  <c r="BH197" i="3"/>
  <c r="BG197" i="3"/>
  <c r="BF197" i="3"/>
  <c r="BI196" i="3"/>
  <c r="BH196" i="3"/>
  <c r="BG196" i="3"/>
  <c r="BF196" i="3"/>
  <c r="BI195" i="3"/>
  <c r="BH195" i="3"/>
  <c r="BG195" i="3"/>
  <c r="BF195" i="3"/>
  <c r="BI194" i="3"/>
  <c r="BH194" i="3"/>
  <c r="BG194" i="3"/>
  <c r="BF194" i="3"/>
  <c r="BI193" i="3"/>
  <c r="BH193" i="3"/>
  <c r="BG193" i="3"/>
  <c r="BF193" i="3"/>
  <c r="BI192" i="3"/>
  <c r="BH192" i="3"/>
  <c r="BG192" i="3"/>
  <c r="BF192" i="3"/>
  <c r="BI191" i="3"/>
  <c r="BH191" i="3"/>
  <c r="BG191" i="3"/>
  <c r="BF191" i="3"/>
  <c r="BI190" i="3"/>
  <c r="BH190" i="3"/>
  <c r="BG190" i="3"/>
  <c r="BF190" i="3"/>
  <c r="BI189" i="3"/>
  <c r="BH189" i="3"/>
  <c r="BG189" i="3"/>
  <c r="BF189" i="3"/>
  <c r="BI188" i="3"/>
  <c r="BH188" i="3"/>
  <c r="BG188" i="3"/>
  <c r="BI186" i="3"/>
  <c r="BH186" i="3"/>
  <c r="BG186" i="3"/>
  <c r="BF186" i="3"/>
  <c r="BI185" i="3"/>
  <c r="BH185" i="3"/>
  <c r="BG185" i="3"/>
  <c r="BF185" i="3"/>
  <c r="BI184" i="3"/>
  <c r="BH184" i="3"/>
  <c r="BG184" i="3"/>
  <c r="BF184" i="3"/>
  <c r="BI183" i="3"/>
  <c r="BH183" i="3"/>
  <c r="BG183" i="3"/>
  <c r="BF183" i="3"/>
  <c r="BI182" i="3"/>
  <c r="BH182" i="3"/>
  <c r="BG182" i="3"/>
  <c r="BF182" i="3"/>
  <c r="BI181" i="3"/>
  <c r="BH181" i="3"/>
  <c r="BG181" i="3"/>
  <c r="BF181" i="3"/>
  <c r="BI180" i="3"/>
  <c r="BH180" i="3"/>
  <c r="BG180" i="3"/>
  <c r="BF180" i="3"/>
  <c r="BI179" i="3"/>
  <c r="BH179" i="3"/>
  <c r="BG179" i="3"/>
  <c r="BF179" i="3"/>
  <c r="BI178" i="3"/>
  <c r="BH178" i="3"/>
  <c r="BG178" i="3"/>
  <c r="BF178" i="3"/>
  <c r="BI177" i="3"/>
  <c r="BH177" i="3"/>
  <c r="BG177" i="3"/>
  <c r="BF177" i="3"/>
  <c r="BI175" i="3"/>
  <c r="BH175" i="3"/>
  <c r="BG175" i="3"/>
  <c r="BF175" i="3"/>
  <c r="BI174" i="3"/>
  <c r="BH174" i="3"/>
  <c r="BG174" i="3"/>
  <c r="BF174" i="3"/>
  <c r="BI173" i="3"/>
  <c r="BH173" i="3"/>
  <c r="BG173" i="3"/>
  <c r="BF173" i="3"/>
  <c r="BI172" i="3"/>
  <c r="BH172" i="3"/>
  <c r="BG172" i="3"/>
  <c r="BF172" i="3"/>
  <c r="BI171" i="3"/>
  <c r="BH171" i="3"/>
  <c r="BG171" i="3"/>
  <c r="BF171" i="3"/>
  <c r="BI170" i="3"/>
  <c r="BH170" i="3"/>
  <c r="BG170" i="3"/>
  <c r="BF170" i="3"/>
  <c r="BI169" i="3"/>
  <c r="BH169" i="3"/>
  <c r="BG169" i="3"/>
  <c r="BF169" i="3"/>
  <c r="BI168" i="3"/>
  <c r="BH168" i="3"/>
  <c r="BG168" i="3"/>
  <c r="BF168" i="3"/>
  <c r="BI167" i="3"/>
  <c r="BH167" i="3"/>
  <c r="BG167" i="3"/>
  <c r="BF167" i="3"/>
  <c r="BI166" i="3"/>
  <c r="BH166" i="3"/>
  <c r="BG166" i="3"/>
  <c r="BF166" i="3"/>
  <c r="BF109" i="3"/>
  <c r="BG109" i="3"/>
  <c r="BH109" i="3"/>
  <c r="BI109" i="3"/>
  <c r="BF110" i="3"/>
  <c r="BG110" i="3"/>
  <c r="BH110" i="3"/>
  <c r="BI110" i="3"/>
  <c r="AI28" i="3"/>
  <c r="AI16" i="3"/>
  <c r="AK29" i="3"/>
  <c r="AI40" i="3"/>
  <c r="AK41" i="3"/>
  <c r="AO40" i="3"/>
  <c r="AO16" i="3"/>
  <c r="AQ41" i="3"/>
  <c r="AN40" i="3"/>
  <c r="AN16" i="3"/>
  <c r="AQ40" i="3"/>
  <c r="AO28" i="3"/>
  <c r="AQ29" i="3"/>
  <c r="AN28" i="3"/>
  <c r="AQ28" i="3"/>
  <c r="AH40" i="3"/>
  <c r="AH16" i="3"/>
  <c r="AK40" i="3"/>
  <c r="AH28" i="3"/>
  <c r="AK28" i="3"/>
  <c r="AC40" i="3"/>
  <c r="AC16" i="3"/>
  <c r="AE41" i="3"/>
  <c r="AB40" i="3"/>
  <c r="AB16" i="3"/>
  <c r="AE40" i="3"/>
  <c r="AC28" i="3"/>
  <c r="AE29" i="3"/>
  <c r="AB28" i="3"/>
  <c r="AE28" i="3"/>
  <c r="W16" i="3"/>
  <c r="W40" i="3"/>
  <c r="Y41" i="3"/>
  <c r="W28" i="3"/>
  <c r="Y29" i="3"/>
  <c r="BF151" i="3"/>
  <c r="BG151" i="3"/>
  <c r="BH151" i="3"/>
  <c r="BI151" i="3"/>
  <c r="BF152" i="3"/>
  <c r="BG152" i="3"/>
  <c r="BH152" i="3"/>
  <c r="BI152" i="3"/>
  <c r="BF153" i="3"/>
  <c r="BG153" i="3"/>
  <c r="BH153" i="3"/>
  <c r="BI153" i="3"/>
  <c r="BF154" i="3"/>
  <c r="BG154" i="3"/>
  <c r="BH154" i="3"/>
  <c r="BI154" i="3"/>
  <c r="BF101" i="3"/>
  <c r="BG101" i="3"/>
  <c r="BH101" i="3"/>
  <c r="BI101" i="3"/>
  <c r="BF102" i="3"/>
  <c r="BG102" i="3"/>
  <c r="BH102" i="3"/>
  <c r="BI102" i="3"/>
  <c r="BF103" i="3"/>
  <c r="BG103" i="3"/>
  <c r="BH103" i="3"/>
  <c r="BI103" i="3"/>
  <c r="BF104" i="3"/>
  <c r="BG104" i="3"/>
  <c r="BH104" i="3"/>
  <c r="BI104" i="3"/>
  <c r="BF105" i="3"/>
  <c r="BG105" i="3"/>
  <c r="BH105" i="3"/>
  <c r="BI105" i="3"/>
  <c r="BF106" i="3"/>
  <c r="BG106" i="3"/>
  <c r="BH106" i="3"/>
  <c r="BI106" i="3"/>
  <c r="BF107" i="3"/>
  <c r="BG107" i="3"/>
  <c r="BH107" i="3"/>
  <c r="BI107" i="3"/>
  <c r="BF108" i="3"/>
  <c r="BG108" i="3"/>
  <c r="BH108" i="3"/>
  <c r="BI108" i="3"/>
  <c r="BF112" i="3"/>
  <c r="BG112" i="3"/>
  <c r="BH112" i="3"/>
  <c r="BI112" i="3"/>
  <c r="BF113" i="3"/>
  <c r="BG113" i="3"/>
  <c r="BH113" i="3"/>
  <c r="BI113" i="3"/>
  <c r="BF114" i="3"/>
  <c r="BG114" i="3"/>
  <c r="BH114" i="3"/>
  <c r="BI114" i="3"/>
  <c r="BF115" i="3"/>
  <c r="BG115" i="3"/>
  <c r="BH115" i="3"/>
  <c r="BI115" i="3"/>
  <c r="BF116" i="3"/>
  <c r="BG116" i="3"/>
  <c r="BH116" i="3"/>
  <c r="BI116" i="3"/>
  <c r="BF117" i="3"/>
  <c r="BG117" i="3"/>
  <c r="BH117" i="3"/>
  <c r="BI117" i="3"/>
  <c r="BF118" i="3"/>
  <c r="BG118" i="3"/>
  <c r="BH118" i="3"/>
  <c r="BI118" i="3"/>
  <c r="BF119" i="3"/>
  <c r="BG119" i="3"/>
  <c r="BH119" i="3"/>
  <c r="BI119" i="3"/>
  <c r="BF120" i="3"/>
  <c r="BG120" i="3"/>
  <c r="BH120" i="3"/>
  <c r="BI120" i="3"/>
  <c r="BF121" i="3"/>
  <c r="BG121" i="3"/>
  <c r="BH121" i="3"/>
  <c r="BI121" i="3"/>
  <c r="BF123" i="3"/>
  <c r="BG123" i="3"/>
  <c r="BH123" i="3"/>
  <c r="BI123" i="3"/>
  <c r="BF124" i="3"/>
  <c r="BG124" i="3"/>
  <c r="BH124" i="3"/>
  <c r="BI124" i="3"/>
  <c r="BF125" i="3"/>
  <c r="BG125" i="3"/>
  <c r="BH125" i="3"/>
  <c r="BI125" i="3"/>
  <c r="BF126" i="3"/>
  <c r="BG126" i="3"/>
  <c r="BH126" i="3"/>
  <c r="BI126" i="3"/>
  <c r="BF127" i="3"/>
  <c r="BG127" i="3"/>
  <c r="BH127" i="3"/>
  <c r="BI127" i="3"/>
  <c r="BF128" i="3"/>
  <c r="BG128" i="3"/>
  <c r="BH128" i="3"/>
  <c r="BI128" i="3"/>
  <c r="BF129" i="3"/>
  <c r="BG129" i="3"/>
  <c r="BH129" i="3"/>
  <c r="BI129" i="3"/>
  <c r="BF130" i="3"/>
  <c r="BG130" i="3"/>
  <c r="BH130" i="3"/>
  <c r="BI130" i="3"/>
  <c r="BF131" i="3"/>
  <c r="BG131" i="3"/>
  <c r="BH131" i="3"/>
  <c r="BI131" i="3"/>
  <c r="BF132" i="3"/>
  <c r="BG132" i="3"/>
  <c r="BH132" i="3"/>
  <c r="BI132" i="3"/>
  <c r="BF134" i="3"/>
  <c r="BG134" i="3"/>
  <c r="BH134" i="3"/>
  <c r="BI134" i="3"/>
  <c r="BF135" i="3"/>
  <c r="BG135" i="3"/>
  <c r="BH135" i="3"/>
  <c r="BI135" i="3"/>
  <c r="BF136" i="3"/>
  <c r="BG136" i="3"/>
  <c r="BH136" i="3"/>
  <c r="BI136" i="3"/>
  <c r="BF137" i="3"/>
  <c r="BG137" i="3"/>
  <c r="BH137" i="3"/>
  <c r="BI137" i="3"/>
  <c r="BF138" i="3"/>
  <c r="BG138" i="3"/>
  <c r="BH138" i="3"/>
  <c r="BI138" i="3"/>
  <c r="BF139" i="3"/>
  <c r="BG139" i="3"/>
  <c r="BH139" i="3"/>
  <c r="BI139" i="3"/>
  <c r="BF140" i="3"/>
  <c r="BG140" i="3"/>
  <c r="BH140" i="3"/>
  <c r="BI140" i="3"/>
  <c r="BF141" i="3"/>
  <c r="BG141" i="3"/>
  <c r="BH141" i="3"/>
  <c r="BI141" i="3"/>
  <c r="BF142" i="3"/>
  <c r="BG142" i="3"/>
  <c r="BH142" i="3"/>
  <c r="BI142" i="3"/>
  <c r="BF143" i="3"/>
  <c r="BG143" i="3"/>
  <c r="BH143" i="3"/>
  <c r="BI143" i="3"/>
  <c r="BF145" i="3"/>
  <c r="BG145" i="3"/>
  <c r="BH145" i="3"/>
  <c r="BI145" i="3"/>
  <c r="BF146" i="3"/>
  <c r="BG146" i="3"/>
  <c r="BH146" i="3"/>
  <c r="BI146" i="3"/>
  <c r="BF147" i="3"/>
  <c r="BG147" i="3"/>
  <c r="BH147" i="3"/>
  <c r="BI147" i="3"/>
  <c r="BF148" i="3"/>
  <c r="BG148" i="3"/>
  <c r="BH148" i="3"/>
  <c r="BI148" i="3"/>
  <c r="BF149" i="3"/>
  <c r="BG149" i="3"/>
  <c r="BH149" i="3"/>
  <c r="BI149" i="3"/>
  <c r="BF150" i="3"/>
  <c r="BG150" i="3"/>
  <c r="BH150" i="3"/>
  <c r="BI150" i="3"/>
  <c r="V40" i="3"/>
  <c r="V16" i="3"/>
  <c r="Y40" i="3"/>
  <c r="V28" i="3"/>
  <c r="Y28" i="3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12" i="1"/>
  <c r="K12" i="1"/>
  <c r="L23" i="1"/>
  <c r="M12" i="1"/>
  <c r="M23" i="1"/>
  <c r="N12" i="1"/>
  <c r="N23" i="1"/>
  <c r="O12" i="1"/>
  <c r="O23" i="1"/>
  <c r="K15" i="1"/>
  <c r="K16" i="1"/>
  <c r="K17" i="1"/>
  <c r="K18" i="1"/>
  <c r="K19" i="1"/>
  <c r="K20" i="1"/>
  <c r="K21" i="1"/>
  <c r="K22" i="1"/>
  <c r="K23" i="1"/>
  <c r="K14" i="1"/>
  <c r="D18" i="2"/>
  <c r="D19" i="2"/>
  <c r="D20" i="2"/>
  <c r="D21" i="2"/>
  <c r="D22" i="2"/>
  <c r="E18" i="2"/>
  <c r="E19" i="2"/>
  <c r="E20" i="2"/>
  <c r="E21" i="2"/>
  <c r="E22" i="2"/>
  <c r="C18" i="2"/>
  <c r="C19" i="2"/>
  <c r="C20" i="2"/>
  <c r="C21" i="2"/>
  <c r="C22" i="2"/>
  <c r="F12" i="1"/>
  <c r="T13" i="2"/>
  <c r="S13" i="2"/>
  <c r="Q9" i="2"/>
  <c r="Q10" i="2"/>
  <c r="Q11" i="2"/>
  <c r="Q8" i="2"/>
  <c r="P12" i="2"/>
  <c r="P8" i="2"/>
  <c r="C25" i="2"/>
  <c r="C26" i="2"/>
  <c r="C27" i="2"/>
  <c r="C28" i="2"/>
  <c r="C29" i="2"/>
  <c r="C30" i="2"/>
  <c r="C24" i="2"/>
  <c r="S8" i="2"/>
  <c r="T8" i="2"/>
  <c r="R8" i="2"/>
  <c r="P9" i="2"/>
  <c r="P10" i="2"/>
  <c r="P11" i="2"/>
  <c r="M5" i="2"/>
  <c r="N5" i="2"/>
  <c r="O5" i="2"/>
  <c r="M6" i="2"/>
  <c r="N6" i="2"/>
  <c r="O6" i="2"/>
  <c r="M7" i="2"/>
  <c r="N7" i="2"/>
  <c r="O7" i="2"/>
  <c r="I12" i="1"/>
</calcChain>
</file>

<file path=xl/sharedStrings.xml><?xml version="1.0" encoding="utf-8"?>
<sst xmlns="http://schemas.openxmlformats.org/spreadsheetml/2006/main" count="554" uniqueCount="130">
  <si>
    <t>B</t>
  </si>
  <si>
    <t>c66</t>
  </si>
  <si>
    <t>c55</t>
  </si>
  <si>
    <t>c44</t>
  </si>
  <si>
    <t>c23</t>
  </si>
  <si>
    <t>c13</t>
  </si>
  <si>
    <t>c12</t>
  </si>
  <si>
    <t>c33</t>
  </si>
  <si>
    <t>c22</t>
  </si>
  <si>
    <t>c11</t>
  </si>
  <si>
    <t>0.01 K</t>
  </si>
  <si>
    <t>elastic constants</t>
  </si>
  <si>
    <t>UMo ADP</t>
  </si>
  <si>
    <t>summary</t>
  </si>
  <si>
    <t>TimeStep</t>
  </si>
  <si>
    <t>v_T</t>
  </si>
  <si>
    <t>v_E</t>
  </si>
  <si>
    <t>v_V</t>
  </si>
  <si>
    <t>v_P</t>
  </si>
  <si>
    <t>v_Lx</t>
  </si>
  <si>
    <t>v_Ly</t>
  </si>
  <si>
    <t>v_Lz</t>
  </si>
  <si>
    <t>a</t>
  </si>
  <si>
    <t>b</t>
  </si>
  <si>
    <t>c</t>
  </si>
  <si>
    <t>300-600K</t>
  </si>
  <si>
    <t>Grenthe</t>
  </si>
  <si>
    <t>(V-V0)/V0</t>
  </si>
  <si>
    <t>delb/b0</t>
  </si>
  <si>
    <t>dela/a0</t>
  </si>
  <si>
    <t>delc/c0</t>
  </si>
  <si>
    <t>Touloukian</t>
  </si>
  <si>
    <t>Mean thermal expansion</t>
  </si>
  <si>
    <t>delL/L0*100</t>
  </si>
  <si>
    <t>thermal stress</t>
  </si>
  <si>
    <t>E*alpha*delT</t>
  </si>
  <si>
    <t>E=youngs modulus</t>
  </si>
  <si>
    <t>EXPT-Fisher-300K</t>
  </si>
  <si>
    <t>normalized</t>
  </si>
  <si>
    <t>500K</t>
  </si>
  <si>
    <t>pure</t>
  </si>
  <si>
    <t>step</t>
  </si>
  <si>
    <t>T</t>
  </si>
  <si>
    <t>E</t>
  </si>
  <si>
    <t>V</t>
  </si>
  <si>
    <t>P</t>
  </si>
  <si>
    <t>int</t>
  </si>
  <si>
    <t>vac</t>
  </si>
  <si>
    <t>int msd</t>
  </si>
  <si>
    <t>x</t>
  </si>
  <si>
    <t>y</t>
  </si>
  <si>
    <t>z</t>
  </si>
  <si>
    <t>r</t>
  </si>
  <si>
    <t>avgx</t>
  </si>
  <si>
    <t>avgy</t>
  </si>
  <si>
    <t>avgz</t>
  </si>
  <si>
    <t>avgr</t>
  </si>
  <si>
    <t>bulk msd 500</t>
  </si>
  <si>
    <t>400K</t>
  </si>
  <si>
    <t>600K</t>
  </si>
  <si>
    <t>700K</t>
  </si>
  <si>
    <t>m^2/s</t>
  </si>
  <si>
    <t>error</t>
  </si>
  <si>
    <t xml:space="preserve">800K </t>
  </si>
  <si>
    <t>phase change</t>
  </si>
  <si>
    <t>stderr</t>
  </si>
  <si>
    <t>D</t>
  </si>
  <si>
    <t>bulk msd 400</t>
  </si>
  <si>
    <t>bulk msd 600</t>
  </si>
  <si>
    <t>bulk msd 700</t>
  </si>
  <si>
    <t>vac msd</t>
  </si>
  <si>
    <t>300K</t>
  </si>
  <si>
    <t>bulk msd 300</t>
  </si>
  <si>
    <t>E/at</t>
  </si>
  <si>
    <t>stdev</t>
  </si>
  <si>
    <t>300K surfaces</t>
  </si>
  <si>
    <t>E surf</t>
  </si>
  <si>
    <t>A</t>
  </si>
  <si>
    <t>J/m^2</t>
  </si>
  <si>
    <t>400K surfaces</t>
  </si>
  <si>
    <t>500K surfaces</t>
  </si>
  <si>
    <t>600K surfaces</t>
  </si>
  <si>
    <t>700K surfaces</t>
  </si>
  <si>
    <t>1/kT</t>
  </si>
  <si>
    <t>Grain Boundaries</t>
  </si>
  <si>
    <t>Ef</t>
  </si>
  <si>
    <t>Ef eV/Ang^2</t>
  </si>
  <si>
    <t>w.r.t. 100</t>
  </si>
  <si>
    <t xml:space="preserve">210 wanting to change to BCC </t>
  </si>
  <si>
    <t>r self diff</t>
  </si>
  <si>
    <t>Cv eq</t>
  </si>
  <si>
    <t>Ci eq</t>
  </si>
  <si>
    <t xml:space="preserve">Int </t>
  </si>
  <si>
    <t>Vac</t>
  </si>
  <si>
    <t>D0</t>
  </si>
  <si>
    <t>Emig</t>
  </si>
  <si>
    <t>delV/V0</t>
  </si>
  <si>
    <t>V/at</t>
  </si>
  <si>
    <t>E total</t>
  </si>
  <si>
    <t>eV/K</t>
  </si>
  <si>
    <t>eV/at-K</t>
  </si>
  <si>
    <t>J/mol-K</t>
  </si>
  <si>
    <t>updated lattice constants</t>
  </si>
  <si>
    <t>max</t>
  </si>
  <si>
    <t>min</t>
  </si>
  <si>
    <t>C11</t>
  </si>
  <si>
    <t>C22</t>
  </si>
  <si>
    <t>C33</t>
  </si>
  <si>
    <t>C12</t>
  </si>
  <si>
    <t>C13</t>
  </si>
  <si>
    <t>C23</t>
  </si>
  <si>
    <t>C44</t>
  </si>
  <si>
    <t>C55</t>
  </si>
  <si>
    <t>C66</t>
  </si>
  <si>
    <t>my work DFT</t>
  </si>
  <si>
    <t>MD</t>
  </si>
  <si>
    <t>Expt</t>
  </si>
  <si>
    <t>DFT</t>
  </si>
  <si>
    <t>200K</t>
  </si>
  <si>
    <t>100K</t>
  </si>
  <si>
    <t>210 alt</t>
  </si>
  <si>
    <t>should be same as 120, since I took this one w.r.t. the 010 tilt axis</t>
  </si>
  <si>
    <t>a/kT</t>
  </si>
  <si>
    <t>D100</t>
  </si>
  <si>
    <t>D010</t>
  </si>
  <si>
    <t>D001</t>
  </si>
  <si>
    <t>sum</t>
  </si>
  <si>
    <t>Dself</t>
  </si>
  <si>
    <t>this work</t>
  </si>
  <si>
    <t>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</si>
</sst>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E+00"/>
    <numFmt numFmtId="166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0" fillId="0" borderId="0" xfId="0" applyNumberFormat="1" applyAlignment="1">
      <alignment horizontal="center" vertical="center"/>
    </xf>
    <xf numFmtId="2" fontId="0" fillId="0" borderId="0" xfId="0" applyNumberFormat="1"/>
    <xf numFmtId="165" fontId="0" fillId="0" borderId="0" xfId="0" applyNumberFormat="1"/>
    <xf numFmtId="11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2" fillId="0" borderId="0" xfId="0" applyFont="1"/>
    <xf numFmtId="0" fontId="3" fillId="0" borderId="0" xfId="0" applyFont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1" fillId="0" borderId="0" xfId="0" applyFont="1"/>
    <xf numFmtId="2" fontId="1" fillId="0" borderId="0" xfId="0" applyNumberFormat="1" applyFont="1"/>
    <xf numFmtId="2" fontId="0" fillId="0" borderId="0" xfId="0" applyNumberFormat="1" applyFont="1"/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 - EXPT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relaxation!$B$17:$B$20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relaxation!$C$17:$C$20</c:f>
              <c:numCache>
                <c:formatCode>General</c:formatCode>
                <c:ptCount val="4"/>
                <c:pt idx="0">
                  <c:v>0</c:v>
                </c:pt>
                <c:pt idx="1">
                  <c:v>2.65E-3</c:v>
                </c:pt>
                <c:pt idx="2">
                  <c:v>5.3E-3</c:v>
                </c:pt>
                <c:pt idx="3">
                  <c:v>7.9500000000000005E-3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29-5D40-91F5-E73BB9A106CF}"/>
            </c:ext>
          </c:extLst>
        </c:ser>
        <c:ser>
          <c:idx val="3"/>
          <c:order val="1"/>
          <c:tx>
            <c:v>a - MD</c:v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square"/>
            <c:size val="8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relaxation!$B$8:$B$11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relaxation!$R$8:$R$11</c:f>
              <c:numCache>
                <c:formatCode>General</c:formatCode>
                <c:ptCount val="4"/>
                <c:pt idx="0">
                  <c:v>0</c:v>
                </c:pt>
                <c:pt idx="1">
                  <c:v>7.7200482770559207E-4</c:v>
                </c:pt>
                <c:pt idx="2">
                  <c:v>1.8518525016382073E-3</c:v>
                </c:pt>
                <c:pt idx="3">
                  <c:v>4.3730760553118662E-3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29-5D40-91F5-E73BB9A106CF}"/>
            </c:ext>
          </c:extLst>
        </c:ser>
        <c:ser>
          <c:idx val="1"/>
          <c:order val="2"/>
          <c:tx>
            <c:v>b - EXPT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relaxation!$B$17:$B$20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relaxation!$D$17:$D$20</c:f>
              <c:numCache>
                <c:formatCode>General</c:formatCode>
                <c:ptCount val="4"/>
                <c:pt idx="0">
                  <c:v>0</c:v>
                </c:pt>
                <c:pt idx="1">
                  <c:v>-2.3999999999999998E-4</c:v>
                </c:pt>
                <c:pt idx="2">
                  <c:v>-4.7999999999999996E-4</c:v>
                </c:pt>
                <c:pt idx="3">
                  <c:v>-7.1999999999999994E-4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29-5D40-91F5-E73BB9A106CF}"/>
            </c:ext>
          </c:extLst>
        </c:ser>
        <c:ser>
          <c:idx val="4"/>
          <c:order val="3"/>
          <c:tx>
            <c:v>b - MD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relaxation!$B$8:$B$11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relaxation!$S$8:$S$11</c:f>
              <c:numCache>
                <c:formatCode>General</c:formatCode>
                <c:ptCount val="4"/>
                <c:pt idx="0">
                  <c:v>0</c:v>
                </c:pt>
                <c:pt idx="1">
                  <c:v>-6.119359186618987E-4</c:v>
                </c:pt>
                <c:pt idx="2">
                  <c:v>-1.2005539907835911E-3</c:v>
                </c:pt>
                <c:pt idx="3">
                  <c:v>-2.4196132995829163E-3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29-5D40-91F5-E73BB9A106CF}"/>
            </c:ext>
          </c:extLst>
        </c:ser>
        <c:ser>
          <c:idx val="2"/>
          <c:order val="4"/>
          <c:tx>
            <c:v>c - EXPT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relaxation!$B$17:$B$20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relaxation!$E$17:$E$20</c:f>
              <c:numCache>
                <c:formatCode>General</c:formatCode>
                <c:ptCount val="4"/>
                <c:pt idx="0">
                  <c:v>0</c:v>
                </c:pt>
                <c:pt idx="1">
                  <c:v>2.3899999999999998E-3</c:v>
                </c:pt>
                <c:pt idx="2">
                  <c:v>4.7799999999999995E-3</c:v>
                </c:pt>
                <c:pt idx="3">
                  <c:v>7.1699999999999993E-3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29-5D40-91F5-E73BB9A106CF}"/>
            </c:ext>
          </c:extLst>
        </c:ser>
        <c:ser>
          <c:idx val="5"/>
          <c:order val="5"/>
          <c:tx>
            <c:v>c - MD</c:v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triangle"/>
            <c:size val="8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relaxation!$B$8:$B$11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relaxation!$T$8:$T$11</c:f>
              <c:numCache>
                <c:formatCode>General</c:formatCode>
                <c:ptCount val="4"/>
                <c:pt idx="0">
                  <c:v>0</c:v>
                </c:pt>
                <c:pt idx="1">
                  <c:v>9.9847175141370417E-4</c:v>
                </c:pt>
                <c:pt idx="2">
                  <c:v>2.2443227708638866E-3</c:v>
                </c:pt>
                <c:pt idx="3">
                  <c:v>3.6641647092688287E-3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29-5D40-91F5-E73BB9A1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72047"/>
        <c:axId val="1895115792"/>
      </c:scatterChart>
      <c:valAx>
        <c:axId val="251272047"/>
        <c:scaling>
          <c:orientation val="minMax"/>
          <c:max val="600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895115792"/>
        <c:crosses val="autoZero"/>
        <c:crossBetween val="midCat"/>
        <c:majorUnit val="100"/>
      </c:valAx>
      <c:valAx>
        <c:axId val="1895115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dela/a0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25127204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356010498687664"/>
          <c:y val="5.4736439195100614E-2"/>
          <c:w val="0.46780205599300079"/>
          <c:h val="0.221460793963254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defects!$H$167:$H$176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defects!$M$167:$M$176</c:f>
              <c:numCache>
                <c:formatCode>General</c:formatCode>
                <c:ptCount val="10"/>
                <c:pt idx="0">
                  <c:v>4.7988000000000003E-2</c:v>
                </c:pt>
                <c:pt idx="1">
                  <c:v>4.6568999999999999E-2</c:v>
                </c:pt>
                <c:pt idx="2">
                  <c:v>4.4256999999999998E-2</c:v>
                </c:pt>
                <c:pt idx="3">
                  <c:v>4.6469999999999997E-2</c:v>
                </c:pt>
                <c:pt idx="4">
                  <c:v>4.6134000000000001E-2</c:v>
                </c:pt>
                <c:pt idx="5">
                  <c:v>4.4692999999999997E-2</c:v>
                </c:pt>
                <c:pt idx="6">
                  <c:v>4.4563999999999999E-2</c:v>
                </c:pt>
                <c:pt idx="7">
                  <c:v>4.4089999999999997E-2</c:v>
                </c:pt>
                <c:pt idx="8">
                  <c:v>4.5650999999999997E-2</c:v>
                </c:pt>
                <c:pt idx="9">
                  <c:v>4.4632999999999999E-2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116-4F47-8E49-4263CAF46C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defects!$H$178:$H$187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defects!$M$178:$M$187</c:f>
              <c:numCache>
                <c:formatCode>General</c:formatCode>
                <c:ptCount val="10"/>
                <c:pt idx="0">
                  <c:v>4.3860000000000003E-2</c:v>
                </c:pt>
                <c:pt idx="1">
                  <c:v>4.4912000000000001E-2</c:v>
                </c:pt>
                <c:pt idx="2">
                  <c:v>4.5197000000000001E-2</c:v>
                </c:pt>
                <c:pt idx="3">
                  <c:v>4.5266000000000001E-2</c:v>
                </c:pt>
                <c:pt idx="4">
                  <c:v>4.4031000000000001E-2</c:v>
                </c:pt>
                <c:pt idx="5">
                  <c:v>4.5204000000000001E-2</c:v>
                </c:pt>
                <c:pt idx="6">
                  <c:v>4.2789000000000001E-2</c:v>
                </c:pt>
                <c:pt idx="7">
                  <c:v>4.4851000000000002E-2</c:v>
                </c:pt>
                <c:pt idx="8">
                  <c:v>4.4692000000000003E-2</c:v>
                </c:pt>
                <c:pt idx="9">
                  <c:v>4.5455000000000002E-2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116-4F47-8E49-4263CAF46C2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defects!$H$189:$H$198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defects!$M$189:$M$198</c:f>
              <c:numCache>
                <c:formatCode>General</c:formatCode>
                <c:ptCount val="10"/>
                <c:pt idx="0">
                  <c:v>4.4697000000000001E-2</c:v>
                </c:pt>
                <c:pt idx="1">
                  <c:v>4.4809000000000002E-2</c:v>
                </c:pt>
                <c:pt idx="2">
                  <c:v>4.4535999999999999E-2</c:v>
                </c:pt>
                <c:pt idx="3">
                  <c:v>4.3306999999999998E-2</c:v>
                </c:pt>
                <c:pt idx="4">
                  <c:v>4.3401000000000002E-2</c:v>
                </c:pt>
                <c:pt idx="5">
                  <c:v>4.4152999999999998E-2</c:v>
                </c:pt>
                <c:pt idx="6">
                  <c:v>4.4468000000000001E-2</c:v>
                </c:pt>
                <c:pt idx="7">
                  <c:v>4.2522999999999998E-2</c:v>
                </c:pt>
                <c:pt idx="8">
                  <c:v>4.4846999999999998E-2</c:v>
                </c:pt>
                <c:pt idx="9">
                  <c:v>4.4482000000000001E-2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116-4F47-8E49-4263CAF46C2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defects!$H$200:$H$209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defects!$M$200:$M$209</c:f>
              <c:numCache>
                <c:formatCode>General</c:formatCode>
                <c:ptCount val="10"/>
                <c:pt idx="0">
                  <c:v>4.8238999999999997E-2</c:v>
                </c:pt>
                <c:pt idx="1">
                  <c:v>4.5344000000000002E-2</c:v>
                </c:pt>
                <c:pt idx="2">
                  <c:v>4.7544999999999997E-2</c:v>
                </c:pt>
                <c:pt idx="3">
                  <c:v>4.5637999999999998E-2</c:v>
                </c:pt>
                <c:pt idx="4">
                  <c:v>4.5164000000000003E-2</c:v>
                </c:pt>
                <c:pt idx="5">
                  <c:v>4.5865999999999997E-2</c:v>
                </c:pt>
                <c:pt idx="6">
                  <c:v>4.5312999999999999E-2</c:v>
                </c:pt>
                <c:pt idx="7">
                  <c:v>4.7037000000000002E-2</c:v>
                </c:pt>
                <c:pt idx="8">
                  <c:v>4.7946000000000003E-2</c:v>
                </c:pt>
                <c:pt idx="9">
                  <c:v>4.4696E-2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116-4F47-8E49-4263CAF46C2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defects!$H$211:$H$220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defects!$M$211:$M$220</c:f>
              <c:numCache>
                <c:formatCode>General</c:formatCode>
                <c:ptCount val="10"/>
                <c:pt idx="0">
                  <c:v>4.5124999999999998E-2</c:v>
                </c:pt>
                <c:pt idx="1">
                  <c:v>4.3900000000000002E-2</c:v>
                </c:pt>
                <c:pt idx="2">
                  <c:v>4.4086E-2</c:v>
                </c:pt>
                <c:pt idx="3">
                  <c:v>4.4467E-2</c:v>
                </c:pt>
                <c:pt idx="4">
                  <c:v>4.4562999999999998E-2</c:v>
                </c:pt>
                <c:pt idx="5">
                  <c:v>4.4882999999999999E-2</c:v>
                </c:pt>
                <c:pt idx="6">
                  <c:v>4.5496000000000002E-2</c:v>
                </c:pt>
                <c:pt idx="7">
                  <c:v>4.4943999999999998E-2</c:v>
                </c:pt>
                <c:pt idx="8">
                  <c:v>4.5483999999999997E-2</c:v>
                </c:pt>
                <c:pt idx="9">
                  <c:v>4.4540999999999997E-2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116-4F47-8E49-4263CAF46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871072"/>
        <c:axId val="1028028000"/>
      </c:scatterChart>
      <c:valAx>
        <c:axId val="9868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28000"/>
        <c:crosses val="autoZero"/>
        <c:crossBetween val="midCat"/>
      </c:valAx>
      <c:valAx>
        <c:axId val="1028028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defects!$H$167:$H$176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defects!$X$167:$X$176</c:f>
              <c:numCache>
                <c:formatCode>General</c:formatCode>
                <c:ptCount val="10"/>
                <c:pt idx="0">
                  <c:v>6.8645999999999999E-2</c:v>
                </c:pt>
                <c:pt idx="1">
                  <c:v>6.5778000000000003E-2</c:v>
                </c:pt>
                <c:pt idx="2">
                  <c:v>6.9258E-2</c:v>
                </c:pt>
                <c:pt idx="3">
                  <c:v>7.0310999999999998E-2</c:v>
                </c:pt>
                <c:pt idx="4">
                  <c:v>7.1309999999999998E-2</c:v>
                </c:pt>
                <c:pt idx="5">
                  <c:v>6.9739999999999996E-2</c:v>
                </c:pt>
                <c:pt idx="6">
                  <c:v>7.0736999999999994E-2</c:v>
                </c:pt>
                <c:pt idx="7">
                  <c:v>7.109E-2</c:v>
                </c:pt>
                <c:pt idx="8">
                  <c:v>7.0890999999999996E-2</c:v>
                </c:pt>
                <c:pt idx="9">
                  <c:v>7.4820999999999999E-2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7-CB43-8079-6CDADB514A3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defects!$H$178:$H$187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defects!$X$178:$X$187</c:f>
              <c:numCache>
                <c:formatCode>General</c:formatCode>
                <c:ptCount val="10"/>
                <c:pt idx="0">
                  <c:v>6.7599999999999993E-2</c:v>
                </c:pt>
                <c:pt idx="1">
                  <c:v>6.4701999999999996E-2</c:v>
                </c:pt>
                <c:pt idx="2">
                  <c:v>6.4698000000000006E-2</c:v>
                </c:pt>
                <c:pt idx="3">
                  <c:v>6.6575999999999996E-2</c:v>
                </c:pt>
                <c:pt idx="4">
                  <c:v>6.8708000000000005E-2</c:v>
                </c:pt>
                <c:pt idx="5">
                  <c:v>6.9120000000000001E-2</c:v>
                </c:pt>
                <c:pt idx="6">
                  <c:v>7.0995000000000003E-2</c:v>
                </c:pt>
                <c:pt idx="7">
                  <c:v>7.0688000000000001E-2</c:v>
                </c:pt>
                <c:pt idx="8">
                  <c:v>6.8350999999999995E-2</c:v>
                </c:pt>
                <c:pt idx="9">
                  <c:v>7.0088999999999999E-2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F7-CB43-8079-6CDADB514A3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defects!$H$189:$H$198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defects!$X$189:$X$198</c:f>
              <c:numCache>
                <c:formatCode>General</c:formatCode>
                <c:ptCount val="10"/>
                <c:pt idx="0">
                  <c:v>6.3403000000000001E-2</c:v>
                </c:pt>
                <c:pt idx="1">
                  <c:v>6.2125E-2</c:v>
                </c:pt>
                <c:pt idx="2">
                  <c:v>6.4722000000000002E-2</c:v>
                </c:pt>
                <c:pt idx="3">
                  <c:v>6.2978000000000006E-2</c:v>
                </c:pt>
                <c:pt idx="4">
                  <c:v>6.4807000000000003E-2</c:v>
                </c:pt>
                <c:pt idx="5">
                  <c:v>6.5539E-2</c:v>
                </c:pt>
                <c:pt idx="6">
                  <c:v>6.701E-2</c:v>
                </c:pt>
                <c:pt idx="7">
                  <c:v>6.5421999999999994E-2</c:v>
                </c:pt>
                <c:pt idx="8">
                  <c:v>6.3716999999999996E-2</c:v>
                </c:pt>
                <c:pt idx="9">
                  <c:v>6.2645000000000006E-2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F7-CB43-8079-6CDADB514A3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defects!$H$200:$H$209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defects!$X$200:$X$209</c:f>
              <c:numCache>
                <c:formatCode>General</c:formatCode>
                <c:ptCount val="10"/>
                <c:pt idx="0">
                  <c:v>6.0458999999999999E-2</c:v>
                </c:pt>
                <c:pt idx="1">
                  <c:v>6.6434000000000007E-2</c:v>
                </c:pt>
                <c:pt idx="2">
                  <c:v>6.3103999999999993E-2</c:v>
                </c:pt>
                <c:pt idx="3">
                  <c:v>6.6200999999999996E-2</c:v>
                </c:pt>
                <c:pt idx="4">
                  <c:v>6.3836000000000004E-2</c:v>
                </c:pt>
                <c:pt idx="5">
                  <c:v>6.5587000000000006E-2</c:v>
                </c:pt>
                <c:pt idx="6">
                  <c:v>6.4418000000000003E-2</c:v>
                </c:pt>
                <c:pt idx="7">
                  <c:v>6.1797999999999999E-2</c:v>
                </c:pt>
                <c:pt idx="8">
                  <c:v>6.2748999999999999E-2</c:v>
                </c:pt>
                <c:pt idx="9">
                  <c:v>6.8828E-2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F7-CB43-8079-6CDADB514A3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defects!$H$211:$H$220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defects!$X$211:$X$220</c:f>
              <c:numCache>
                <c:formatCode>General</c:formatCode>
                <c:ptCount val="10"/>
                <c:pt idx="0">
                  <c:v>6.8057000000000006E-2</c:v>
                </c:pt>
                <c:pt idx="1">
                  <c:v>6.1969000000000003E-2</c:v>
                </c:pt>
                <c:pt idx="2">
                  <c:v>6.2619999999999995E-2</c:v>
                </c:pt>
                <c:pt idx="3">
                  <c:v>6.5231999999999998E-2</c:v>
                </c:pt>
                <c:pt idx="4">
                  <c:v>6.1974000000000001E-2</c:v>
                </c:pt>
                <c:pt idx="5">
                  <c:v>6.1858999999999997E-2</c:v>
                </c:pt>
                <c:pt idx="6">
                  <c:v>6.3652E-2</c:v>
                </c:pt>
                <c:pt idx="7">
                  <c:v>6.6100000000000006E-2</c:v>
                </c:pt>
                <c:pt idx="8">
                  <c:v>6.1883000000000001E-2</c:v>
                </c:pt>
                <c:pt idx="9">
                  <c:v>6.3986000000000001E-2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F7-CB43-8079-6CDADB514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871072"/>
        <c:axId val="1028028000"/>
      </c:scatterChart>
      <c:valAx>
        <c:axId val="98687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028000"/>
        <c:crosses val="autoZero"/>
        <c:crossBetween val="midCat"/>
      </c:valAx>
      <c:valAx>
        <c:axId val="1028028000"/>
        <c:scaling>
          <c:orientation val="minMax"/>
          <c:min val="5.000000000000001E-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8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Interstitial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defects!$AD$234:$AG$234</c:f>
                <c:numCache>
                  <c:formatCode>General</c:formatCode>
                  <c:ptCount val="4"/>
                  <c:pt idx="0">
                    <c:v>9.0915951763947914E-2</c:v>
                  </c:pt>
                  <c:pt idx="1">
                    <c:v>0.11088477061601715</c:v>
                  </c:pt>
                  <c:pt idx="2">
                    <c:v>0.17986855978997984</c:v>
                  </c:pt>
                  <c:pt idx="3">
                    <c:v>0.20267843689931209</c:v>
                  </c:pt>
                </c:numCache>
              </c:numRef>
            </c:plus>
            <c:minus>
              <c:numRef>
                <c:f>defects!$AD$234:$AG$234</c:f>
                <c:numCache>
                  <c:formatCode>General</c:formatCode>
                  <c:ptCount val="4"/>
                  <c:pt idx="0">
                    <c:v>9.0915951763947914E-2</c:v>
                  </c:pt>
                  <c:pt idx="1">
                    <c:v>0.11088477061601715</c:v>
                  </c:pt>
                  <c:pt idx="2">
                    <c:v>0.17986855978997984</c:v>
                  </c:pt>
                  <c:pt idx="3">
                    <c:v>0.20267843689931209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defects!$AD$232:$AG$232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defects!$AD$233:$AG$233</c:f>
              <c:numCache>
                <c:formatCode>0.00</c:formatCode>
                <c:ptCount val="4"/>
                <c:pt idx="0">
                  <c:v>2.234693358419463</c:v>
                </c:pt>
                <c:pt idx="1">
                  <c:v>2.4873555001304339</c:v>
                </c:pt>
                <c:pt idx="2">
                  <c:v>2.486430011500488</c:v>
                </c:pt>
                <c:pt idx="3">
                  <c:v>2.4301241619305074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2-1D4A-B871-293568B32189}"/>
            </c:ext>
          </c:extLst>
        </c:ser>
        <c:ser>
          <c:idx val="1"/>
          <c:order val="1"/>
          <c:tx>
            <c:v>Vacancy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defects!$AD$236:$AG$236</c:f>
                <c:numCache>
                  <c:formatCode>General</c:formatCode>
                  <c:ptCount val="4"/>
                  <c:pt idx="0">
                    <c:v>0.10274088604296816</c:v>
                  </c:pt>
                  <c:pt idx="1">
                    <c:v>0.13010468334667438</c:v>
                  </c:pt>
                  <c:pt idx="2">
                    <c:v>0.20556691457447862</c:v>
                  </c:pt>
                  <c:pt idx="3">
                    <c:v>0.24248047541544887</c:v>
                  </c:pt>
                </c:numCache>
              </c:numRef>
            </c:plus>
            <c:minus>
              <c:numRef>
                <c:f>defects!$AD$236:$AG$236</c:f>
                <c:numCache>
                  <c:formatCode>General</c:formatCode>
                  <c:ptCount val="4"/>
                  <c:pt idx="0">
                    <c:v>0.10274088604296816</c:v>
                  </c:pt>
                  <c:pt idx="1">
                    <c:v>0.13010468334667438</c:v>
                  </c:pt>
                  <c:pt idx="2">
                    <c:v>0.20556691457447862</c:v>
                  </c:pt>
                  <c:pt idx="3">
                    <c:v>0.24248047541544887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defects!$AD$232:$AG$232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defects!$AD$235:$AG$235</c:f>
              <c:numCache>
                <c:formatCode>0.00</c:formatCode>
                <c:ptCount val="4"/>
                <c:pt idx="0">
                  <c:v>1.2731661415800772</c:v>
                </c:pt>
                <c:pt idx="1">
                  <c:v>1.3129979998702765</c:v>
                </c:pt>
                <c:pt idx="2">
                  <c:v>1.2320995884983859</c:v>
                </c:pt>
                <c:pt idx="3">
                  <c:v>1.3406336380630819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2-1D4A-B871-293568B321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4220768"/>
        <c:axId val="1924213792"/>
      </c:scatterChart>
      <c:valAx>
        <c:axId val="1924220768"/>
        <c:scaling>
          <c:orientation val="minMax"/>
          <c:max val="70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924213792"/>
        <c:crosses val="autoZero"/>
        <c:crossBetween val="midCat"/>
      </c:valAx>
      <c:valAx>
        <c:axId val="1924213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Formation Energy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9242207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1658267716535441"/>
          <c:y val="0.61486466535433071"/>
          <c:w val="0.28619510061242348"/>
          <c:h val="0.1591595581802274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defects!$R$232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defects!$H$234:$H$237</c:f>
              <c:numCache>
                <c:formatCode>General</c:formatCode>
                <c:ptCount val="4"/>
                <c:pt idx="0">
                  <c:v>29.0114072853446</c:v>
                </c:pt>
                <c:pt idx="1">
                  <c:v>23.209125828275678</c:v>
                </c:pt>
                <c:pt idx="2">
                  <c:v>19.340938190229732</c:v>
                </c:pt>
                <c:pt idx="3">
                  <c:v>16.577947020196913</c:v>
                </c:pt>
              </c:numCache>
            </c:numRef>
          </c:xVal>
          <c:yVal>
            <c:numRef>
              <c:f>defects!$R$234:$R$237</c:f>
              <c:numCache>
                <c:formatCode>General</c:formatCode>
                <c:ptCount val="4"/>
                <c:pt idx="0">
                  <c:v>6.5280838000000012E-12</c:v>
                </c:pt>
                <c:pt idx="1">
                  <c:v>4.3847093000000011E-11</c:v>
                </c:pt>
                <c:pt idx="2">
                  <c:v>2.1332636700000003E-10</c:v>
                </c:pt>
                <c:pt idx="3">
                  <c:v>8.0896095599999982E-10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B-114D-9F47-E3CE8B2FD64E}"/>
            </c:ext>
          </c:extLst>
        </c:ser>
        <c:ser>
          <c:idx val="1"/>
          <c:order val="1"/>
          <c:tx>
            <c:strRef>
              <c:f>defects!$S$232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defects!$H$234:$H$237</c:f>
              <c:numCache>
                <c:formatCode>General</c:formatCode>
                <c:ptCount val="4"/>
                <c:pt idx="0">
                  <c:v>29.0114072853446</c:v>
                </c:pt>
                <c:pt idx="1">
                  <c:v>23.209125828275678</c:v>
                </c:pt>
                <c:pt idx="2">
                  <c:v>19.340938190229732</c:v>
                </c:pt>
                <c:pt idx="3">
                  <c:v>16.577947020196913</c:v>
                </c:pt>
              </c:numCache>
            </c:numRef>
          </c:xVal>
          <c:yVal>
            <c:numRef>
              <c:f>defects!$S$234:$S$237</c:f>
              <c:numCache>
                <c:formatCode>General</c:formatCode>
                <c:ptCount val="4"/>
                <c:pt idx="0">
                  <c:v>1.1059006000000001E-12</c:v>
                </c:pt>
                <c:pt idx="1">
                  <c:v>1.0443955E-11</c:v>
                </c:pt>
                <c:pt idx="2">
                  <c:v>2.9918438999999976E-11</c:v>
                </c:pt>
                <c:pt idx="3">
                  <c:v>8.6274305999999955E-11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B-114D-9F47-E3CE8B2FD64E}"/>
            </c:ext>
          </c:extLst>
        </c:ser>
        <c:ser>
          <c:idx val="2"/>
          <c:order val="2"/>
          <c:tx>
            <c:strRef>
              <c:f>defects!$T$232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defects!$H$234:$H$237</c:f>
              <c:numCache>
                <c:formatCode>General</c:formatCode>
                <c:ptCount val="4"/>
                <c:pt idx="0">
                  <c:v>29.0114072853446</c:v>
                </c:pt>
                <c:pt idx="1">
                  <c:v>23.209125828275678</c:v>
                </c:pt>
                <c:pt idx="2">
                  <c:v>19.340938190229732</c:v>
                </c:pt>
                <c:pt idx="3">
                  <c:v>16.577947020196913</c:v>
                </c:pt>
              </c:numCache>
            </c:numRef>
          </c:xVal>
          <c:yVal>
            <c:numRef>
              <c:f>defects!$T$234:$T$237</c:f>
              <c:numCache>
                <c:formatCode>General</c:formatCode>
                <c:ptCount val="4"/>
                <c:pt idx="0">
                  <c:v>4.3471428000000016E-12</c:v>
                </c:pt>
                <c:pt idx="1">
                  <c:v>5.2648965999999992E-11</c:v>
                </c:pt>
                <c:pt idx="2">
                  <c:v>2.1116796499999999E-10</c:v>
                </c:pt>
                <c:pt idx="3">
                  <c:v>5.5257442299999996E-10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0B-114D-9F47-E3CE8B2FD64E}"/>
            </c:ext>
          </c:extLst>
        </c:ser>
        <c:ser>
          <c:idx val="3"/>
          <c:order val="3"/>
          <c:tx>
            <c:strRef>
              <c:f>defects!$U$232</c:f>
              <c:strCache>
                <c:ptCount val="1"/>
                <c:pt idx="0">
                  <c:v>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defects!$H$234:$H$237</c:f>
              <c:numCache>
                <c:formatCode>General</c:formatCode>
                <c:ptCount val="4"/>
                <c:pt idx="0">
                  <c:v>29.0114072853446</c:v>
                </c:pt>
                <c:pt idx="1">
                  <c:v>23.209125828275678</c:v>
                </c:pt>
                <c:pt idx="2">
                  <c:v>19.340938190229732</c:v>
                </c:pt>
                <c:pt idx="3">
                  <c:v>16.577947020196913</c:v>
                </c:pt>
              </c:numCache>
            </c:numRef>
          </c:xVal>
          <c:yVal>
            <c:numRef>
              <c:f>defects!$U$234:$U$237</c:f>
              <c:numCache>
                <c:formatCode>General</c:formatCode>
                <c:ptCount val="4"/>
                <c:pt idx="0">
                  <c:v>1.1981127200000016E-11</c:v>
                </c:pt>
                <c:pt idx="1">
                  <c:v>1.0694093599999997E-10</c:v>
                </c:pt>
                <c:pt idx="2">
                  <c:v>4.5441231000000009E-10</c:v>
                </c:pt>
                <c:pt idx="3">
                  <c:v>1.4478087629999997E-9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0B-114D-9F47-E3CE8B2FD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119424"/>
        <c:axId val="1651121104"/>
      </c:scatterChart>
      <c:valAx>
        <c:axId val="1651119424"/>
        <c:scaling>
          <c:orientation val="minMax"/>
          <c:max val="35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1/kT (eV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651121104"/>
        <c:crosses val="autoZero"/>
        <c:crossBetween val="midCat"/>
      </c:valAx>
      <c:valAx>
        <c:axId val="1651121104"/>
        <c:scaling>
          <c:logBase val="10"/>
          <c:orientation val="minMax"/>
          <c:max val="1.0000000000000005E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Diffusion Coefficient (m</a:t>
                </a:r>
                <a:r>
                  <a:rPr lang="en-US" baseline="30000"/>
                  <a:t>2</a:t>
                </a:r>
                <a:r>
                  <a:rPr lang="en-US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651119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5962117235345592"/>
          <c:y val="6.9795494313210846E-2"/>
          <c:w val="7.4861111111111114E-2"/>
          <c:h val="0.296457786526684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This Work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6727843394575678"/>
                  <c:y val="-5.1292104111986002E-2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defects!$P$234:$P$237</c:f>
              <c:numCache>
                <c:formatCode>General</c:formatCode>
                <c:ptCount val="4"/>
                <c:pt idx="0">
                  <c:v>29.0114072853446</c:v>
                </c:pt>
                <c:pt idx="1">
                  <c:v>23.209125828275678</c:v>
                </c:pt>
                <c:pt idx="2">
                  <c:v>19.340938190229732</c:v>
                </c:pt>
                <c:pt idx="3">
                  <c:v>16.577947020196913</c:v>
                </c:pt>
              </c:numCache>
            </c:numRef>
          </c:xVal>
          <c:yVal>
            <c:numRef>
              <c:f>defects!$W$234:$W$237</c:f>
              <c:numCache>
                <c:formatCode>0.000E+00</c:formatCode>
                <c:ptCount val="4"/>
                <c:pt idx="0">
                  <c:v>8.522248744782872E-26</c:v>
                </c:pt>
                <c:pt idx="1">
                  <c:v>1.3966374543333964E-21</c:v>
                </c:pt>
                <c:pt idx="2">
                  <c:v>8.8983996910861582E-19</c:v>
                </c:pt>
                <c:pt idx="3">
                  <c:v>1.0157880660048212E-16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0-CF4B-B2DE-44295242A1B5}"/>
            </c:ext>
          </c:extLst>
        </c:ser>
        <c:ser>
          <c:idx val="1"/>
          <c:order val="1"/>
          <c:tx>
            <c:v>Expt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(defects!$J$267,defects!$J$272)</c:f>
              <c:numCache>
                <c:formatCode>General</c:formatCode>
                <c:ptCount val="2"/>
                <c:pt idx="0">
                  <c:v>12.710364637609901</c:v>
                </c:pt>
                <c:pt idx="1">
                  <c:v>12.922675850933006</c:v>
                </c:pt>
              </c:numCache>
            </c:numRef>
          </c:xVal>
          <c:yVal>
            <c:numRef>
              <c:f>(defects!$K$267,defects!$K$272)</c:f>
              <c:numCache>
                <c:formatCode>0.00E+00</c:formatCode>
                <c:ptCount val="2"/>
                <c:pt idx="0">
                  <c:v>3.1800000000000004E-10</c:v>
                </c:pt>
                <c:pt idx="1">
                  <c:v>4.0000000000000002E-9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60-CF4B-B2DE-44295242A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3804976"/>
        <c:axId val="1403789056"/>
      </c:scatterChart>
      <c:valAx>
        <c:axId val="1013804976"/>
        <c:scaling>
          <c:orientation val="minMax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1/kT (eV-1)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03789056"/>
        <c:crosses val="autoZero"/>
        <c:crossBetween val="midCat"/>
      </c:valAx>
      <c:valAx>
        <c:axId val="1403789056"/>
        <c:scaling>
          <c:logBase val="10"/>
          <c:orientation val="minMax"/>
          <c:max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Self-Diffusion</a:t>
                </a:r>
                <a:r>
                  <a:rPr lang="en-US" baseline="0"/>
                  <a:t> Coeffcient (m2/s)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38049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8821456692913385"/>
          <c:y val="6.9762412510936123E-2"/>
          <c:w val="0.23930621172353456"/>
          <c:h val="0.195992180664916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surfaces!$Q$2:$T$2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surfaces!$Q$3:$T$3</c:f>
              <c:numCache>
                <c:formatCode>General</c:formatCode>
                <c:ptCount val="4"/>
                <c:pt idx="0">
                  <c:v>1.1306361434091179</c:v>
                </c:pt>
                <c:pt idx="1">
                  <c:v>1.1367329893040732</c:v>
                </c:pt>
                <c:pt idx="2">
                  <c:v>1.1459115195621927</c:v>
                </c:pt>
                <c:pt idx="3">
                  <c:v>1.1756168275204781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E-6046-8090-3CA51CB43B4A}"/>
            </c:ext>
          </c:extLst>
        </c:ser>
        <c:ser>
          <c:idx val="1"/>
          <c:order val="1"/>
          <c:tx>
            <c:v>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surfaces!$Q$2:$T$2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surfaces!$Q$4:$T$4</c:f>
              <c:numCache>
                <c:formatCode>General</c:formatCode>
                <c:ptCount val="4"/>
                <c:pt idx="0">
                  <c:v>1.2736776157854377</c:v>
                </c:pt>
                <c:pt idx="1">
                  <c:v>1.2704774037240441</c:v>
                </c:pt>
                <c:pt idx="2">
                  <c:v>1.2756982416967499</c:v>
                </c:pt>
                <c:pt idx="3">
                  <c:v>1.305237440340949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1E-6046-8090-3CA51CB43B4A}"/>
            </c:ext>
          </c:extLst>
        </c:ser>
        <c:ser>
          <c:idx val="2"/>
          <c:order val="2"/>
          <c:tx>
            <c:v>Z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surfaces!$Q$2:$T$2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surfaces!$Q$5:$T$5</c:f>
              <c:numCache>
                <c:formatCode>General</c:formatCode>
                <c:ptCount val="4"/>
                <c:pt idx="0">
                  <c:v>1.1207515132100769</c:v>
                </c:pt>
                <c:pt idx="1">
                  <c:v>1.1313641227639764</c:v>
                </c:pt>
                <c:pt idx="2">
                  <c:v>1.1434015674207496</c:v>
                </c:pt>
                <c:pt idx="3">
                  <c:v>1.1692373615824243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1E-6046-8090-3CA51CB43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141904"/>
        <c:axId val="1453340864"/>
      </c:scatterChart>
      <c:valAx>
        <c:axId val="985141904"/>
        <c:scaling>
          <c:orientation val="minMax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453340864"/>
        <c:crosses val="autoZero"/>
        <c:crossBetween val="midCat"/>
        <c:majorUnit val="100"/>
      </c:valAx>
      <c:valAx>
        <c:axId val="1453340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Surface Energy (J/m</a:t>
                </a:r>
                <a:r>
                  <a:rPr lang="en-US" baseline="30000"/>
                  <a:t>2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9851419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9980446927374299"/>
          <c:y val="0.3680281647486372"/>
          <c:w val="9.684357541899441E-2"/>
          <c:h val="0.19471290127195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grain!$O$12:$O$15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grain!$P$12:$P$15</c:f>
              <c:numCache>
                <c:formatCode>General</c:formatCode>
                <c:ptCount val="4"/>
                <c:pt idx="0">
                  <c:v>0.82446211205581932</c:v>
                </c:pt>
                <c:pt idx="1">
                  <c:v>0.93528539589093884</c:v>
                </c:pt>
                <c:pt idx="2">
                  <c:v>1.0647656709071776</c:v>
                </c:pt>
                <c:pt idx="3">
                  <c:v>1.3276628026428441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D-F948-8135-51C8171DA1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grain!$O$12:$O$15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grain!$Q$12:$Q$15</c:f>
              <c:numCache>
                <c:formatCode>General</c:formatCode>
                <c:ptCount val="4"/>
                <c:pt idx="0">
                  <c:v>0.54979775360744176</c:v>
                </c:pt>
                <c:pt idx="1">
                  <c:v>0.62312004379489672</c:v>
                </c:pt>
                <c:pt idx="2">
                  <c:v>0.68574065744901014</c:v>
                </c:pt>
                <c:pt idx="3">
                  <c:v>0.79402604855437786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D-F948-8135-51C8171DA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658592"/>
        <c:axId val="1044581408"/>
      </c:scatterChart>
      <c:valAx>
        <c:axId val="102465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581408"/>
        <c:crosses val="autoZero"/>
        <c:crossBetween val="midCat"/>
      </c:valAx>
      <c:valAx>
        <c:axId val="104458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65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relaxation!$B$24:$B$27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relaxation!$C$24:$C$27</c:f>
              <c:numCache>
                <c:formatCode>General</c:formatCode>
                <c:ptCount val="4"/>
                <c:pt idx="0">
                  <c:v>1.070299999999998E-2</c:v>
                </c:pt>
                <c:pt idx="1">
                  <c:v>0.15628639999999994</c:v>
                </c:pt>
                <c:pt idx="2">
                  <c:v>0.31659500000000002</c:v>
                </c:pt>
                <c:pt idx="3">
                  <c:v>0.49575919999999996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0-044D-AE40-05D4CF1C2E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relaxation!$B$8:$B$11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relaxation!$Q$8:$Q$11</c:f>
              <c:numCache>
                <c:formatCode>General</c:formatCode>
                <c:ptCount val="4"/>
                <c:pt idx="0">
                  <c:v>0</c:v>
                </c:pt>
                <c:pt idx="1">
                  <c:v>3.8648744691399874E-2</c:v>
                </c:pt>
                <c:pt idx="2">
                  <c:v>9.6359539026269009E-2</c:v>
                </c:pt>
                <c:pt idx="3">
                  <c:v>0.18670801130145384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0-044D-AE40-05D4CF1C2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72047"/>
        <c:axId val="1895115792"/>
      </c:scatterChart>
      <c:valAx>
        <c:axId val="251272047"/>
        <c:scaling>
          <c:orientation val="minMax"/>
          <c:max val="700"/>
          <c:min val="3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115792"/>
        <c:crosses val="autoZero"/>
        <c:crossBetween val="midCat"/>
      </c:valAx>
      <c:valAx>
        <c:axId val="189511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272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'elastic constants'!$J$27</c:f>
              <c:strCache>
                <c:ptCount val="1"/>
                <c:pt idx="0">
                  <c:v>C11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'elastic constants'!$P$26:$S$26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'elastic constants'!$P$27:$T$27</c:f>
              <c:numCache>
                <c:formatCode>General</c:formatCode>
                <c:ptCount val="5"/>
                <c:pt idx="0">
                  <c:v>1</c:v>
                </c:pt>
                <c:pt idx="1">
                  <c:v>0.98459728757558174</c:v>
                </c:pt>
                <c:pt idx="2">
                  <c:v>0.93108171121698835</c:v>
                </c:pt>
                <c:pt idx="3" formatCode="0.00">
                  <c:v>0.86637790381731694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E3-3548-BB12-33114C71F914}"/>
            </c:ext>
          </c:extLst>
        </c:ser>
        <c:ser>
          <c:idx val="1"/>
          <c:order val="1"/>
          <c:tx>
            <c:strRef>
              <c:f>'elastic constants'!$J$28</c:f>
              <c:strCache>
                <c:ptCount val="1"/>
                <c:pt idx="0">
                  <c:v>C22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'elastic constants'!$P$26:$S$26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'elastic constants'!$P$28:$T$28</c:f>
              <c:numCache>
                <c:formatCode>General</c:formatCode>
                <c:ptCount val="5"/>
                <c:pt idx="0">
                  <c:v>1</c:v>
                </c:pt>
                <c:pt idx="1">
                  <c:v>0.9807376930792947</c:v>
                </c:pt>
                <c:pt idx="2">
                  <c:v>0.941495278959806</c:v>
                </c:pt>
                <c:pt idx="3" formatCode="0.00">
                  <c:v>0.88214592046340234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E3-3548-BB12-33114C71F914}"/>
            </c:ext>
          </c:extLst>
        </c:ser>
        <c:ser>
          <c:idx val="2"/>
          <c:order val="2"/>
          <c:tx>
            <c:strRef>
              <c:f>'elastic constants'!$J$29</c:f>
              <c:strCache>
                <c:ptCount val="1"/>
                <c:pt idx="0">
                  <c:v>C33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'elastic constants'!$P$26:$S$26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'elastic constants'!$P$29:$T$29</c:f>
              <c:numCache>
                <c:formatCode>General</c:formatCode>
                <c:ptCount val="5"/>
                <c:pt idx="0">
                  <c:v>1</c:v>
                </c:pt>
                <c:pt idx="1">
                  <c:v>0.940486772822414</c:v>
                </c:pt>
                <c:pt idx="2">
                  <c:v>0.90279651010920614</c:v>
                </c:pt>
                <c:pt idx="3" formatCode="0.00">
                  <c:v>0.8092431302449119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E3-3548-BB12-33114C71F914}"/>
            </c:ext>
          </c:extLst>
        </c:ser>
        <c:ser>
          <c:idx val="3"/>
          <c:order val="3"/>
          <c:tx>
            <c:strRef>
              <c:f>'elastic constants'!$J$30</c:f>
              <c:strCache>
                <c:ptCount val="1"/>
                <c:pt idx="0">
                  <c:v>C12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'elastic constants'!$P$26:$S$26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'elastic constants'!$P$30:$T$30</c:f>
              <c:numCache>
                <c:formatCode>General</c:formatCode>
                <c:ptCount val="5"/>
                <c:pt idx="0">
                  <c:v>1</c:v>
                </c:pt>
                <c:pt idx="1">
                  <c:v>1.0151263978706662</c:v>
                </c:pt>
                <c:pt idx="2">
                  <c:v>0.96374416797550089</c:v>
                </c:pt>
                <c:pt idx="3" formatCode="0.00">
                  <c:v>0.94622460323636937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E3-3548-BB12-33114C71F914}"/>
            </c:ext>
          </c:extLst>
        </c:ser>
        <c:ser>
          <c:idx val="4"/>
          <c:order val="4"/>
          <c:tx>
            <c:strRef>
              <c:f>'elastic constants'!$J$31</c:f>
              <c:strCache>
                <c:ptCount val="1"/>
                <c:pt idx="0">
                  <c:v>C13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'elastic constants'!$P$26:$S$26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'elastic constants'!$P$31:$T$31</c:f>
              <c:numCache>
                <c:formatCode>General</c:formatCode>
                <c:ptCount val="5"/>
                <c:pt idx="0">
                  <c:v>1</c:v>
                </c:pt>
                <c:pt idx="1">
                  <c:v>0.96259950093172053</c:v>
                </c:pt>
                <c:pt idx="2">
                  <c:v>0.8955481999063134</c:v>
                </c:pt>
                <c:pt idx="3" formatCode="0.00">
                  <c:v>0.84778876178258999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E3-3548-BB12-33114C71F914}"/>
            </c:ext>
          </c:extLst>
        </c:ser>
        <c:ser>
          <c:idx val="5"/>
          <c:order val="5"/>
          <c:tx>
            <c:strRef>
              <c:f>'elastic constants'!$J$32</c:f>
              <c:strCache>
                <c:ptCount val="1"/>
                <c:pt idx="0">
                  <c:v>C23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'elastic constants'!$P$26:$S$26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'elastic constants'!$P$32:$T$32</c:f>
              <c:numCache>
                <c:formatCode>General</c:formatCode>
                <c:ptCount val="5"/>
                <c:pt idx="0">
                  <c:v>1</c:v>
                </c:pt>
                <c:pt idx="1">
                  <c:v>0.95846695566866025</c:v>
                </c:pt>
                <c:pt idx="2">
                  <c:v>0.93810483981620341</c:v>
                </c:pt>
                <c:pt idx="3" formatCode="0.00">
                  <c:v>0.90202140568207234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E3-3548-BB12-33114C71F914}"/>
            </c:ext>
          </c:extLst>
        </c:ser>
        <c:ser>
          <c:idx val="6"/>
          <c:order val="6"/>
          <c:tx>
            <c:strRef>
              <c:f>'elastic constants'!$J$33</c:f>
              <c:strCache>
                <c:ptCount val="1"/>
                <c:pt idx="0">
                  <c:v>C44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'elastic constants'!$P$26:$S$26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'elastic constants'!$P$33:$T$33</c:f>
              <c:numCache>
                <c:formatCode>General</c:formatCode>
                <c:ptCount val="5"/>
                <c:pt idx="0">
                  <c:v>1</c:v>
                </c:pt>
                <c:pt idx="1">
                  <c:v>0.92774203123100929</c:v>
                </c:pt>
                <c:pt idx="2">
                  <c:v>0.87655978751561792</c:v>
                </c:pt>
                <c:pt idx="3" formatCode="0.00">
                  <c:v>0.76203203912317774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E3-3548-BB12-33114C71F914}"/>
            </c:ext>
          </c:extLst>
        </c:ser>
        <c:ser>
          <c:idx val="7"/>
          <c:order val="7"/>
          <c:tx>
            <c:strRef>
              <c:f>'elastic constants'!$J$34</c:f>
              <c:strCache>
                <c:ptCount val="1"/>
                <c:pt idx="0">
                  <c:v>C55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'elastic constants'!$P$26:$S$26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'elastic constants'!$P$34:$S$34</c:f>
              <c:numCache>
                <c:formatCode>General</c:formatCode>
                <c:ptCount val="4"/>
                <c:pt idx="0">
                  <c:v>1</c:v>
                </c:pt>
                <c:pt idx="1">
                  <c:v>0.84809785019174988</c:v>
                </c:pt>
                <c:pt idx="2">
                  <c:v>0.65905168474728348</c:v>
                </c:pt>
                <c:pt idx="3" formatCode="0.00">
                  <c:v>0.47935749685891277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6E3-3548-BB12-33114C71F914}"/>
            </c:ext>
          </c:extLst>
        </c:ser>
        <c:ser>
          <c:idx val="8"/>
          <c:order val="8"/>
          <c:tx>
            <c:strRef>
              <c:f>'elastic constants'!$J$35</c:f>
              <c:strCache>
                <c:ptCount val="1"/>
                <c:pt idx="0">
                  <c:v>C66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'elastic constants'!$P$26:$S$26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'elastic constants'!$P$35:$T$35</c:f>
              <c:numCache>
                <c:formatCode>General</c:formatCode>
                <c:ptCount val="5"/>
                <c:pt idx="0">
                  <c:v>1</c:v>
                </c:pt>
                <c:pt idx="1">
                  <c:v>0.88402194929001621</c:v>
                </c:pt>
                <c:pt idx="2">
                  <c:v>0.82573804143794982</c:v>
                </c:pt>
                <c:pt idx="3" formatCode="0.00">
                  <c:v>0.74424610775690503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6E3-3548-BB12-33114C71F914}"/>
            </c:ext>
          </c:extLst>
        </c:ser>
        <c:ser>
          <c:idx val="9"/>
          <c:order val="9"/>
          <c:tx>
            <c:strRef>
              <c:f>'elastic constants'!$J$36</c:f>
              <c:strCache>
                <c:ptCount val="1"/>
                <c:pt idx="0">
                  <c:v>B</c:v>
                </c:pt>
              </c:strCache>
            </c:strRef>
          </c:tx>
          <c:spPr>
            <a:ln w="508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'elastic constants'!$P$26:$S$26</c:f>
              <c:numCache>
                <c:formatCode>General</c:formatCode>
                <c:ptCount val="4"/>
                <c:pt idx="0">
                  <c:v>300</c:v>
                </c:pt>
                <c:pt idx="1">
                  <c:v>400</c:v>
                </c:pt>
                <c:pt idx="2">
                  <c:v>500</c:v>
                </c:pt>
                <c:pt idx="3">
                  <c:v>600</c:v>
                </c:pt>
              </c:numCache>
            </c:numRef>
          </c:xVal>
          <c:yVal>
            <c:numRef>
              <c:f>'elastic constants'!$P$36:$S$36</c:f>
              <c:numCache>
                <c:formatCode>General</c:formatCode>
                <c:ptCount val="4"/>
                <c:pt idx="0">
                  <c:v>1</c:v>
                </c:pt>
                <c:pt idx="1">
                  <c:v>0.97147378725424172</c:v>
                </c:pt>
                <c:pt idx="2">
                  <c:v>0.92786711042266157</c:v>
                </c:pt>
                <c:pt idx="3" formatCode="0.00">
                  <c:v>0.87193153635165188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6E3-3548-BB12-33114C71F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716335"/>
        <c:axId val="251287519"/>
      </c:scatterChart>
      <c:valAx>
        <c:axId val="250716335"/>
        <c:scaling>
          <c:orientation val="minMax"/>
          <c:max val="600"/>
          <c:min val="3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251287519"/>
        <c:crosses val="autoZero"/>
        <c:crossBetween val="midCat"/>
        <c:majorUnit val="100"/>
      </c:valAx>
      <c:valAx>
        <c:axId val="25128751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Normalized Elastic Constant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250716335"/>
        <c:crosses val="autoZero"/>
        <c:crossBetween val="midCat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3905475357247"/>
          <c:y val="5.0017771216097989E-2"/>
          <c:w val="0.16589238845144358"/>
          <c:h val="0.526353455818022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latin typeface="Times New Roman" panose="020206030504050203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defects!$AZ$45:$AZ$54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defects!$BB$45:$BB$54</c:f>
              <c:numCache>
                <c:formatCode>General</c:formatCode>
                <c:ptCount val="10"/>
                <c:pt idx="0">
                  <c:v>6.9450999999999999E-2</c:v>
                </c:pt>
                <c:pt idx="1">
                  <c:v>6.5689999999999998E-2</c:v>
                </c:pt>
                <c:pt idx="2">
                  <c:v>6.3321000000000002E-2</c:v>
                </c:pt>
                <c:pt idx="3">
                  <c:v>6.4421999999999993E-2</c:v>
                </c:pt>
                <c:pt idx="4">
                  <c:v>6.3585000000000003E-2</c:v>
                </c:pt>
                <c:pt idx="5">
                  <c:v>6.2427999999999997E-2</c:v>
                </c:pt>
                <c:pt idx="6">
                  <c:v>6.3577999999999996E-2</c:v>
                </c:pt>
                <c:pt idx="7">
                  <c:v>7.2358000000000006E-2</c:v>
                </c:pt>
                <c:pt idx="8">
                  <c:v>6.9376999999999994E-2</c:v>
                </c:pt>
                <c:pt idx="9">
                  <c:v>6.4824000000000007E-2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692-C346-A62C-1957832F6CF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defects!$AZ$45:$AZ$54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defects!$BC$45:$BC$54</c:f>
              <c:numCache>
                <c:formatCode>General</c:formatCode>
                <c:ptCount val="10"/>
                <c:pt idx="0">
                  <c:v>4.3572E-2</c:v>
                </c:pt>
                <c:pt idx="1">
                  <c:v>4.0422E-2</c:v>
                </c:pt>
                <c:pt idx="2">
                  <c:v>4.2379E-2</c:v>
                </c:pt>
                <c:pt idx="3">
                  <c:v>4.2258999999999998E-2</c:v>
                </c:pt>
                <c:pt idx="4">
                  <c:v>4.3327999999999998E-2</c:v>
                </c:pt>
                <c:pt idx="5">
                  <c:v>4.2560000000000001E-2</c:v>
                </c:pt>
                <c:pt idx="6">
                  <c:v>4.3040000000000002E-2</c:v>
                </c:pt>
                <c:pt idx="7">
                  <c:v>4.3262000000000002E-2</c:v>
                </c:pt>
                <c:pt idx="8">
                  <c:v>4.0226999999999999E-2</c:v>
                </c:pt>
                <c:pt idx="9">
                  <c:v>4.2729000000000003E-2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692-C346-A62C-1957832F6CF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defects!$AZ$45:$AZ$54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defects!$BD$45:$BD$54</c:f>
              <c:numCache>
                <c:formatCode>General</c:formatCode>
                <c:ptCount val="10"/>
                <c:pt idx="0">
                  <c:v>4.2892E-2</c:v>
                </c:pt>
                <c:pt idx="1">
                  <c:v>4.1322999999999999E-2</c:v>
                </c:pt>
                <c:pt idx="2">
                  <c:v>4.6737000000000001E-2</c:v>
                </c:pt>
                <c:pt idx="3">
                  <c:v>4.2466999999999998E-2</c:v>
                </c:pt>
                <c:pt idx="4">
                  <c:v>4.4080000000000001E-2</c:v>
                </c:pt>
                <c:pt idx="5">
                  <c:v>4.4703E-2</c:v>
                </c:pt>
                <c:pt idx="6">
                  <c:v>4.4636000000000002E-2</c:v>
                </c:pt>
                <c:pt idx="7">
                  <c:v>4.2826999999999997E-2</c:v>
                </c:pt>
                <c:pt idx="8">
                  <c:v>4.5032000000000003E-2</c:v>
                </c:pt>
                <c:pt idx="9">
                  <c:v>5.5990999999999999E-2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692-C346-A62C-1957832F6CF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defects!$AZ$45:$AZ$54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defects!$BE$45:$BE$54</c:f>
              <c:numCache>
                <c:formatCode>General</c:formatCode>
                <c:ptCount val="10"/>
                <c:pt idx="0">
                  <c:v>0.155914</c:v>
                </c:pt>
                <c:pt idx="1">
                  <c:v>0.14743500000000001</c:v>
                </c:pt>
                <c:pt idx="2">
                  <c:v>0.15243699999999999</c:v>
                </c:pt>
                <c:pt idx="3">
                  <c:v>0.149148</c:v>
                </c:pt>
                <c:pt idx="4">
                  <c:v>0.15099399999999999</c:v>
                </c:pt>
                <c:pt idx="5">
                  <c:v>0.14968999999999999</c:v>
                </c:pt>
                <c:pt idx="6">
                  <c:v>0.151254</c:v>
                </c:pt>
                <c:pt idx="7">
                  <c:v>0.158447</c:v>
                </c:pt>
                <c:pt idx="8">
                  <c:v>0.154636</c:v>
                </c:pt>
                <c:pt idx="9">
                  <c:v>0.16354399999999999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692-C346-A62C-1957832F6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1423"/>
        <c:axId val="229346111"/>
      </c:scatterChart>
      <c:valAx>
        <c:axId val="38571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46111"/>
        <c:crosses val="autoZero"/>
        <c:crossBetween val="midCat"/>
      </c:valAx>
      <c:valAx>
        <c:axId val="22934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02165354330709E-2"/>
          <c:y val="0.92187445319335082"/>
          <c:w val="0.82113524858628661"/>
          <c:h val="6.9018887976426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defects!$BB$100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defects!$AZ$102:$AZ$111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defects!$BF$102:$BF$111</c:f>
              <c:numCache>
                <c:formatCode>General</c:formatCode>
                <c:ptCount val="10"/>
                <c:pt idx="0">
                  <c:v>1.6220799999999994E-2</c:v>
                </c:pt>
                <c:pt idx="1">
                  <c:v>4.03588E-2</c:v>
                </c:pt>
                <c:pt idx="2">
                  <c:v>6.6197800000000001E-2</c:v>
                </c:pt>
                <c:pt idx="3">
                  <c:v>9.385679999999999E-2</c:v>
                </c:pt>
                <c:pt idx="4">
                  <c:v>0.11943780000000001</c:v>
                </c:pt>
                <c:pt idx="5">
                  <c:v>0.1291178</c:v>
                </c:pt>
                <c:pt idx="6">
                  <c:v>0.1517548</c:v>
                </c:pt>
                <c:pt idx="7">
                  <c:v>0.18968080000000001</c:v>
                </c:pt>
                <c:pt idx="8">
                  <c:v>0.18740779999999999</c:v>
                </c:pt>
                <c:pt idx="9">
                  <c:v>0.20474079999999997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7-E543-B6AA-B98130713708}"/>
            </c:ext>
          </c:extLst>
        </c:ser>
        <c:ser>
          <c:idx val="1"/>
          <c:order val="1"/>
          <c:tx>
            <c:strRef>
              <c:f>defects!$BC$100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defects!$AZ$102:$AZ$111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defects!$BG$102:$BG$111</c:f>
              <c:numCache>
                <c:formatCode>General</c:formatCode>
                <c:ptCount val="10"/>
                <c:pt idx="0">
                  <c:v>3.75208E-2</c:v>
                </c:pt>
                <c:pt idx="1">
                  <c:v>6.9259799999999982E-2</c:v>
                </c:pt>
                <c:pt idx="2">
                  <c:v>9.1214800000000013E-2</c:v>
                </c:pt>
                <c:pt idx="3">
                  <c:v>0.1170678</c:v>
                </c:pt>
                <c:pt idx="4">
                  <c:v>0.15129380000000001</c:v>
                </c:pt>
                <c:pt idx="5">
                  <c:v>0.20686080000000001</c:v>
                </c:pt>
                <c:pt idx="6">
                  <c:v>0.22454880000000002</c:v>
                </c:pt>
                <c:pt idx="7">
                  <c:v>0.25867879999999999</c:v>
                </c:pt>
                <c:pt idx="8">
                  <c:v>0.28318779999999999</c:v>
                </c:pt>
                <c:pt idx="9">
                  <c:v>0.32209979999999999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57-E543-B6AA-B98130713708}"/>
            </c:ext>
          </c:extLst>
        </c:ser>
        <c:ser>
          <c:idx val="2"/>
          <c:order val="2"/>
          <c:tx>
            <c:strRef>
              <c:f>defects!$BD$100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defects!$AZ$102:$AZ$111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defects!$BH$102:$BH$111</c:f>
              <c:numCache>
                <c:formatCode>General</c:formatCode>
                <c:ptCount val="10"/>
                <c:pt idx="0">
                  <c:v>4.7205800000000006E-2</c:v>
                </c:pt>
                <c:pt idx="1">
                  <c:v>0.10028180000000002</c:v>
                </c:pt>
                <c:pt idx="2">
                  <c:v>0.18792979999999998</c:v>
                </c:pt>
                <c:pt idx="3">
                  <c:v>0.2375178</c:v>
                </c:pt>
                <c:pt idx="4">
                  <c:v>0.29670979999999997</c:v>
                </c:pt>
                <c:pt idx="5">
                  <c:v>0.3547458</c:v>
                </c:pt>
                <c:pt idx="6">
                  <c:v>0.39086680000000001</c:v>
                </c:pt>
                <c:pt idx="7">
                  <c:v>0.40823579999999998</c:v>
                </c:pt>
                <c:pt idx="8">
                  <c:v>0.44576379999999999</c:v>
                </c:pt>
                <c:pt idx="9">
                  <c:v>0.52540379999999998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57-E543-B6AA-B98130713708}"/>
            </c:ext>
          </c:extLst>
        </c:ser>
        <c:ser>
          <c:idx val="3"/>
          <c:order val="3"/>
          <c:tx>
            <c:strRef>
              <c:f>defects!$BE$100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defects!$AZ$102:$AZ$111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defects!$BI$102:$BI$111</c:f>
              <c:numCache>
                <c:formatCode>General</c:formatCode>
                <c:ptCount val="10"/>
                <c:pt idx="0">
                  <c:v>0.10094700000000004</c:v>
                </c:pt>
                <c:pt idx="1">
                  <c:v>0.20990100000000003</c:v>
                </c:pt>
                <c:pt idx="2">
                  <c:v>0.34534200000000004</c:v>
                </c:pt>
                <c:pt idx="3">
                  <c:v>0.44844200000000001</c:v>
                </c:pt>
                <c:pt idx="4">
                  <c:v>0.56744099999999997</c:v>
                </c:pt>
                <c:pt idx="5">
                  <c:v>0.69072299999999998</c:v>
                </c:pt>
                <c:pt idx="6">
                  <c:v>0.76717000000000002</c:v>
                </c:pt>
                <c:pt idx="7">
                  <c:v>0.85659399999999997</c:v>
                </c:pt>
                <c:pt idx="8">
                  <c:v>0.91635900000000003</c:v>
                </c:pt>
                <c:pt idx="9">
                  <c:v>1.0522440000000002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57-E543-B6AA-B981307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1423"/>
        <c:axId val="229346111"/>
      </c:scatterChart>
      <c:valAx>
        <c:axId val="38571423"/>
        <c:scaling>
          <c:orientation val="minMax"/>
          <c:max val="100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46111"/>
        <c:crosses val="autoZero"/>
        <c:crossBetween val="midCat"/>
      </c:valAx>
      <c:valAx>
        <c:axId val="229346111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1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defects!$AZ$102:$AZ$111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defects!$BI$102:$BI$111</c:f>
              <c:numCache>
                <c:formatCode>General</c:formatCode>
                <c:ptCount val="10"/>
                <c:pt idx="0">
                  <c:v>0.10094700000000004</c:v>
                </c:pt>
                <c:pt idx="1">
                  <c:v>0.20990100000000003</c:v>
                </c:pt>
                <c:pt idx="2">
                  <c:v>0.34534200000000004</c:v>
                </c:pt>
                <c:pt idx="3">
                  <c:v>0.44844200000000001</c:v>
                </c:pt>
                <c:pt idx="4">
                  <c:v>0.56744099999999997</c:v>
                </c:pt>
                <c:pt idx="5">
                  <c:v>0.69072299999999998</c:v>
                </c:pt>
                <c:pt idx="6">
                  <c:v>0.76717000000000002</c:v>
                </c:pt>
                <c:pt idx="7">
                  <c:v>0.85659399999999997</c:v>
                </c:pt>
                <c:pt idx="8">
                  <c:v>0.91635900000000003</c:v>
                </c:pt>
                <c:pt idx="9">
                  <c:v>1.0522440000000002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9C-394B-BB9C-C7D56F14EC1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defects!$AZ$102:$AZ$111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defects!$BI$113:$BI$122</c:f>
              <c:numCache>
                <c:formatCode>General</c:formatCode>
                <c:ptCount val="10"/>
                <c:pt idx="0">
                  <c:v>0.10927100000000003</c:v>
                </c:pt>
                <c:pt idx="1">
                  <c:v>0.17085500000000001</c:v>
                </c:pt>
                <c:pt idx="2">
                  <c:v>0.235376</c:v>
                </c:pt>
                <c:pt idx="3">
                  <c:v>0.34865499999999994</c:v>
                </c:pt>
                <c:pt idx="4">
                  <c:v>0.46563500000000002</c:v>
                </c:pt>
                <c:pt idx="5">
                  <c:v>0.63966500000000004</c:v>
                </c:pt>
                <c:pt idx="6">
                  <c:v>0.75476699999999997</c:v>
                </c:pt>
                <c:pt idx="7">
                  <c:v>0.85783599999999993</c:v>
                </c:pt>
                <c:pt idx="8">
                  <c:v>0.93876700000000002</c:v>
                </c:pt>
                <c:pt idx="9">
                  <c:v>1.0540860000000001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C-394B-BB9C-C7D56F14EC1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defects!$AZ$102:$AZ$111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defects!$BI$124:$BI$133</c:f>
              <c:numCache>
                <c:formatCode>General</c:formatCode>
                <c:ptCount val="10"/>
                <c:pt idx="0">
                  <c:v>0.10182300000000002</c:v>
                </c:pt>
                <c:pt idx="1">
                  <c:v>0.20732200000000003</c:v>
                </c:pt>
                <c:pt idx="2">
                  <c:v>0.26771699999999998</c:v>
                </c:pt>
                <c:pt idx="3">
                  <c:v>0.30155600000000005</c:v>
                </c:pt>
                <c:pt idx="4">
                  <c:v>0.444245</c:v>
                </c:pt>
                <c:pt idx="5">
                  <c:v>0.54737499999999994</c:v>
                </c:pt>
                <c:pt idx="6">
                  <c:v>0.58491599999999999</c:v>
                </c:pt>
                <c:pt idx="7">
                  <c:v>0.64412400000000003</c:v>
                </c:pt>
                <c:pt idx="8">
                  <c:v>0.71850400000000003</c:v>
                </c:pt>
                <c:pt idx="9">
                  <c:v>0.83119599999999993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9C-394B-BB9C-C7D56F14EC1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defects!$AZ$102:$AZ$111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defects!$BI$135:$BI$144</c:f>
              <c:numCache>
                <c:formatCode>General</c:formatCode>
                <c:ptCount val="10"/>
                <c:pt idx="0">
                  <c:v>0.13730500000000004</c:v>
                </c:pt>
                <c:pt idx="1">
                  <c:v>0.20401500000000003</c:v>
                </c:pt>
                <c:pt idx="2">
                  <c:v>0.26425299999999996</c:v>
                </c:pt>
                <c:pt idx="3">
                  <c:v>0.38111499999999998</c:v>
                </c:pt>
                <c:pt idx="4">
                  <c:v>0.53364299999999998</c:v>
                </c:pt>
                <c:pt idx="5">
                  <c:v>0.6099</c:v>
                </c:pt>
                <c:pt idx="6">
                  <c:v>0.699963</c:v>
                </c:pt>
                <c:pt idx="7">
                  <c:v>0.77440399999999998</c:v>
                </c:pt>
                <c:pt idx="8">
                  <c:v>0.88164399999999998</c:v>
                </c:pt>
                <c:pt idx="9">
                  <c:v>1.0096690000000001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9C-394B-BB9C-C7D56F14EC1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defects!$AZ$146:$AZ$155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xVal>
          <c:yVal>
            <c:numRef>
              <c:f>defects!$BI$146:$BI$155</c:f>
              <c:numCache>
                <c:formatCode>General</c:formatCode>
                <c:ptCount val="10"/>
                <c:pt idx="0">
                  <c:v>0.11091300000000001</c:v>
                </c:pt>
                <c:pt idx="1">
                  <c:v>0.23891399999999999</c:v>
                </c:pt>
                <c:pt idx="2">
                  <c:v>0.28756800000000005</c:v>
                </c:pt>
                <c:pt idx="3">
                  <c:v>0.40704899999999999</c:v>
                </c:pt>
                <c:pt idx="4">
                  <c:v>0.44757899999999995</c:v>
                </c:pt>
                <c:pt idx="5">
                  <c:v>0.51178999999999997</c:v>
                </c:pt>
                <c:pt idx="6">
                  <c:v>0.601248</c:v>
                </c:pt>
                <c:pt idx="7">
                  <c:v>0.59523999999999999</c:v>
                </c:pt>
                <c:pt idx="8">
                  <c:v>0.69807399999999997</c:v>
                </c:pt>
                <c:pt idx="9">
                  <c:v>0.85078500000000001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9C-394B-BB9C-C7D56F14E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71423"/>
        <c:axId val="229346111"/>
      </c:scatterChart>
      <c:valAx>
        <c:axId val="38571423"/>
        <c:scaling>
          <c:orientation val="minMax"/>
          <c:max val="10000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346111"/>
        <c:crosses val="autoZero"/>
        <c:crossBetween val="midCat"/>
      </c:valAx>
      <c:valAx>
        <c:axId val="229346111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1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defects!$AS$7:$AY$7</c:f>
                <c:numCache>
                  <c:formatCode>General</c:formatCode>
                  <c:ptCount val="7"/>
                  <c:pt idx="0">
                    <c:v>2.0759524646726295E-2</c:v>
                  </c:pt>
                  <c:pt idx="1">
                    <c:v>4.6329202023973948E-2</c:v>
                  </c:pt>
                  <c:pt idx="2">
                    <c:v>9.0915951763947914E-2</c:v>
                  </c:pt>
                  <c:pt idx="3">
                    <c:v>0.11088477061601715</c:v>
                  </c:pt>
                  <c:pt idx="4">
                    <c:v>0.17986855978997984</c:v>
                  </c:pt>
                  <c:pt idx="5">
                    <c:v>0.20267843689931209</c:v>
                  </c:pt>
                  <c:pt idx="6">
                    <c:v>0.45171359979547299</c:v>
                  </c:pt>
                </c:numCache>
              </c:numRef>
            </c:plus>
            <c:minus>
              <c:numRef>
                <c:f>defects!$AS$7:$AY$7</c:f>
                <c:numCache>
                  <c:formatCode>General</c:formatCode>
                  <c:ptCount val="7"/>
                  <c:pt idx="0">
                    <c:v>2.0759524646726295E-2</c:v>
                  </c:pt>
                  <c:pt idx="1">
                    <c:v>4.6329202023973948E-2</c:v>
                  </c:pt>
                  <c:pt idx="2">
                    <c:v>9.0915951763947914E-2</c:v>
                  </c:pt>
                  <c:pt idx="3">
                    <c:v>0.11088477061601715</c:v>
                  </c:pt>
                  <c:pt idx="4">
                    <c:v>0.17986855978997984</c:v>
                  </c:pt>
                  <c:pt idx="5">
                    <c:v>0.20267843689931209</c:v>
                  </c:pt>
                  <c:pt idx="6">
                    <c:v>0.45171359979547299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defects!$AS$5:$AY$5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defects!$AS$6:$AY$6</c:f>
              <c:numCache>
                <c:formatCode>General</c:formatCode>
                <c:ptCount val="7"/>
                <c:pt idx="0">
                  <c:v>2.2114251348066318</c:v>
                </c:pt>
                <c:pt idx="1">
                  <c:v>2.2548970296447806</c:v>
                </c:pt>
                <c:pt idx="2">
                  <c:v>2.234693358419463</c:v>
                </c:pt>
                <c:pt idx="3">
                  <c:v>2.4873555001304339</c:v>
                </c:pt>
                <c:pt idx="4">
                  <c:v>2.486430011500488</c:v>
                </c:pt>
                <c:pt idx="5">
                  <c:v>2.4301241619305074</c:v>
                </c:pt>
                <c:pt idx="6">
                  <c:v>3.3074574224847311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18-9444-9E3B-00A01796B20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defects!$AS$9:$AY$9</c:f>
                <c:numCache>
                  <c:formatCode>General</c:formatCode>
                  <c:ptCount val="7"/>
                  <c:pt idx="0">
                    <c:v>2.3659922197453349E-2</c:v>
                  </c:pt>
                  <c:pt idx="1">
                    <c:v>4.4467425377943008E-2</c:v>
                  </c:pt>
                  <c:pt idx="2">
                    <c:v>0.10274088604296816</c:v>
                  </c:pt>
                  <c:pt idx="3">
                    <c:v>0.13010468334667438</c:v>
                  </c:pt>
                  <c:pt idx="4">
                    <c:v>0.20556691457447862</c:v>
                  </c:pt>
                  <c:pt idx="5">
                    <c:v>0.24248047541544887</c:v>
                  </c:pt>
                  <c:pt idx="6">
                    <c:v>0.36234699626359601</c:v>
                  </c:pt>
                </c:numCache>
              </c:numRef>
            </c:plus>
            <c:minus>
              <c:numRef>
                <c:f>defects!$AS$9:$AY$9</c:f>
                <c:numCache>
                  <c:formatCode>General</c:formatCode>
                  <c:ptCount val="7"/>
                  <c:pt idx="0">
                    <c:v>2.3659922197453349E-2</c:v>
                  </c:pt>
                  <c:pt idx="1">
                    <c:v>4.4467425377943008E-2</c:v>
                  </c:pt>
                  <c:pt idx="2">
                    <c:v>0.10274088604296816</c:v>
                  </c:pt>
                  <c:pt idx="3">
                    <c:v>0.13010468334667438</c:v>
                  </c:pt>
                  <c:pt idx="4">
                    <c:v>0.20556691457447862</c:v>
                  </c:pt>
                  <c:pt idx="5">
                    <c:v>0.24248047541544887</c:v>
                  </c:pt>
                  <c:pt idx="6">
                    <c:v>0.36234699626359601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defects!$AS$5:$AY$5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</c:numCache>
            </c:numRef>
          </c:xVal>
          <c:yVal>
            <c:numRef>
              <c:f>defects!$AS$8:$AY$8</c:f>
              <c:numCache>
                <c:formatCode>General</c:formatCode>
                <c:ptCount val="7"/>
                <c:pt idx="0">
                  <c:v>1.3040963651910715</c:v>
                </c:pt>
                <c:pt idx="1">
                  <c:v>1.250047870356866</c:v>
                </c:pt>
                <c:pt idx="2">
                  <c:v>1.2731661415800772</c:v>
                </c:pt>
                <c:pt idx="3">
                  <c:v>1.3129979998702765</c:v>
                </c:pt>
                <c:pt idx="4">
                  <c:v>1.2320995884983859</c:v>
                </c:pt>
                <c:pt idx="5">
                  <c:v>1.3406336380630819</c:v>
                </c:pt>
                <c:pt idx="6">
                  <c:v>1.5453454775197315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8-9444-9E3B-00A01796B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675856"/>
        <c:axId val="1649780672"/>
      </c:scatterChart>
      <c:valAx>
        <c:axId val="1635675856"/>
        <c:scaling>
          <c:orientation val="minMax"/>
          <c:max val="8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780672"/>
        <c:crosses val="autoZero"/>
        <c:crossBetween val="midCat"/>
      </c:valAx>
      <c:valAx>
        <c:axId val="1649780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67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defects!$H$234:$H$237</c:f>
              <c:numCache>
                <c:formatCode>General</c:formatCode>
                <c:ptCount val="4"/>
                <c:pt idx="0">
                  <c:v>29.0114072853446</c:v>
                </c:pt>
                <c:pt idx="1">
                  <c:v>23.209125828275678</c:v>
                </c:pt>
                <c:pt idx="2">
                  <c:v>19.340938190229732</c:v>
                </c:pt>
                <c:pt idx="3">
                  <c:v>16.577947020196913</c:v>
                </c:pt>
              </c:numCache>
            </c:numRef>
          </c:xVal>
          <c:yVal>
            <c:numRef>
              <c:f>defects!$M$234:$M$237</c:f>
              <c:numCache>
                <c:formatCode>General</c:formatCode>
                <c:ptCount val="4"/>
                <c:pt idx="0">
                  <c:v>3.8952195000000012E-11</c:v>
                </c:pt>
                <c:pt idx="1">
                  <c:v>1.7034226599999995E-10</c:v>
                </c:pt>
                <c:pt idx="2">
                  <c:v>7.6414253599999997E-10</c:v>
                </c:pt>
                <c:pt idx="3">
                  <c:v>2.2118687799999997E-9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BA-3747-8253-1B76F474D79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defects!$P$234:$P$237</c:f>
              <c:numCache>
                <c:formatCode>General</c:formatCode>
                <c:ptCount val="4"/>
                <c:pt idx="0">
                  <c:v>29.0114072853446</c:v>
                </c:pt>
                <c:pt idx="1">
                  <c:v>23.209125828275678</c:v>
                </c:pt>
                <c:pt idx="2">
                  <c:v>19.340938190229732</c:v>
                </c:pt>
                <c:pt idx="3">
                  <c:v>16.577947020196913</c:v>
                </c:pt>
              </c:numCache>
            </c:numRef>
          </c:xVal>
          <c:yVal>
            <c:numRef>
              <c:f>defects!$U$234:$U$237</c:f>
              <c:numCache>
                <c:formatCode>General</c:formatCode>
                <c:ptCount val="4"/>
                <c:pt idx="0">
                  <c:v>1.1981127200000016E-11</c:v>
                </c:pt>
                <c:pt idx="1">
                  <c:v>1.0694093599999997E-10</c:v>
                </c:pt>
                <c:pt idx="2">
                  <c:v>4.5441231000000009E-10</c:v>
                </c:pt>
                <c:pt idx="3">
                  <c:v>1.4478087629999997E-9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BA-3747-8253-1B76F474D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119424"/>
        <c:axId val="1651121104"/>
      </c:scatterChart>
      <c:valAx>
        <c:axId val="1651119424"/>
        <c:scaling>
          <c:orientation val="minMax"/>
          <c:max val="35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1/kT (eV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651121104"/>
        <c:crosses val="autoZero"/>
        <c:crossBetween val="midCat"/>
      </c:valAx>
      <c:valAx>
        <c:axId val="1651121104"/>
        <c:scaling>
          <c:logBase val="10"/>
          <c:orientation val="minMax"/>
          <c:max val="1.0000000000000005E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Diffusion Coefficient (m</a:t>
                </a:r>
                <a:r>
                  <a:rPr lang="en-US" baseline="30000"/>
                  <a:t>2</a:t>
                </a:r>
                <a:r>
                  <a:rPr lang="en-US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651119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4901334208223971"/>
          <c:y val="6.4223807961504814E-2"/>
          <c:w val="0.26209776902887133"/>
          <c:h val="0.1771079396325459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defects!$J$232</c:f>
              <c:strCache>
                <c:ptCount val="1"/>
                <c:pt idx="0">
                  <c:v>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defects!$H$234:$H$237</c:f>
              <c:numCache>
                <c:formatCode>General</c:formatCode>
                <c:ptCount val="4"/>
                <c:pt idx="0">
                  <c:v>29.0114072853446</c:v>
                </c:pt>
                <c:pt idx="1">
                  <c:v>23.209125828275678</c:v>
                </c:pt>
                <c:pt idx="2">
                  <c:v>19.340938190229732</c:v>
                </c:pt>
                <c:pt idx="3">
                  <c:v>16.577947020196913</c:v>
                </c:pt>
              </c:numCache>
            </c:numRef>
          </c:xVal>
          <c:yVal>
            <c:numRef>
              <c:f>defects!$J$234:$J$237</c:f>
              <c:numCache>
                <c:formatCode>General</c:formatCode>
                <c:ptCount val="4"/>
                <c:pt idx="0">
                  <c:v>6.1377540000000025E-12</c:v>
                </c:pt>
                <c:pt idx="1">
                  <c:v>2.2150589000000013E-11</c:v>
                </c:pt>
                <c:pt idx="2">
                  <c:v>1.2082164600000001E-10</c:v>
                </c:pt>
                <c:pt idx="3">
                  <c:v>4.0418866499999992E-10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D-9545-98E7-A0BDC3C61AC3}"/>
            </c:ext>
          </c:extLst>
        </c:ser>
        <c:ser>
          <c:idx val="1"/>
          <c:order val="1"/>
          <c:tx>
            <c:strRef>
              <c:f>defects!$K$232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defects!$H$234:$H$237</c:f>
              <c:numCache>
                <c:formatCode>General</c:formatCode>
                <c:ptCount val="4"/>
                <c:pt idx="0">
                  <c:v>29.0114072853446</c:v>
                </c:pt>
                <c:pt idx="1">
                  <c:v>23.209125828275678</c:v>
                </c:pt>
                <c:pt idx="2">
                  <c:v>19.340938190229732</c:v>
                </c:pt>
                <c:pt idx="3">
                  <c:v>16.577947020196913</c:v>
                </c:pt>
              </c:numCache>
            </c:numRef>
          </c:xVal>
          <c:yVal>
            <c:numRef>
              <c:f>defects!$K$234:$K$237</c:f>
              <c:numCache>
                <c:formatCode>General</c:formatCode>
                <c:ptCount val="4"/>
                <c:pt idx="0">
                  <c:v>1.3325204999999997E-11</c:v>
                </c:pt>
                <c:pt idx="1">
                  <c:v>5.6196360999999997E-11</c:v>
                </c:pt>
                <c:pt idx="2">
                  <c:v>3.0482795199999993E-10</c:v>
                </c:pt>
                <c:pt idx="3">
                  <c:v>7.5963349499999984E-10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C7-9D48-A45D-776A92F057AA}"/>
            </c:ext>
          </c:extLst>
        </c:ser>
        <c:ser>
          <c:idx val="2"/>
          <c:order val="2"/>
          <c:tx>
            <c:strRef>
              <c:f>defects!$L$232</c:f>
              <c:strCache>
                <c:ptCount val="1"/>
                <c:pt idx="0">
                  <c:v>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defects!$H$234:$H$237</c:f>
              <c:numCache>
                <c:formatCode>General</c:formatCode>
                <c:ptCount val="4"/>
                <c:pt idx="0">
                  <c:v>29.0114072853446</c:v>
                </c:pt>
                <c:pt idx="1">
                  <c:v>23.209125828275678</c:v>
                </c:pt>
                <c:pt idx="2">
                  <c:v>19.340938190229732</c:v>
                </c:pt>
                <c:pt idx="3">
                  <c:v>16.577947020196913</c:v>
                </c:pt>
              </c:numCache>
            </c:numRef>
          </c:xVal>
          <c:yVal>
            <c:numRef>
              <c:f>defects!$L$234:$L$237</c:f>
              <c:numCache>
                <c:formatCode>General</c:formatCode>
                <c:ptCount val="4"/>
                <c:pt idx="0">
                  <c:v>1.9489697000000002E-11</c:v>
                </c:pt>
                <c:pt idx="1">
                  <c:v>9.1995316000000003E-11</c:v>
                </c:pt>
                <c:pt idx="2">
                  <c:v>3.3849293800000001E-10</c:v>
                </c:pt>
                <c:pt idx="3">
                  <c:v>1.0480480030000001E-9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C7-9D48-A45D-776A92F057AA}"/>
            </c:ext>
          </c:extLst>
        </c:ser>
        <c:ser>
          <c:idx val="3"/>
          <c:order val="3"/>
          <c:tx>
            <c:strRef>
              <c:f>defects!$M$232</c:f>
              <c:strCache>
                <c:ptCount val="1"/>
                <c:pt idx="0">
                  <c:v>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defects!$H$234:$H$237</c:f>
              <c:numCache>
                <c:formatCode>General</c:formatCode>
                <c:ptCount val="4"/>
                <c:pt idx="0">
                  <c:v>29.0114072853446</c:v>
                </c:pt>
                <c:pt idx="1">
                  <c:v>23.209125828275678</c:v>
                </c:pt>
                <c:pt idx="2">
                  <c:v>19.340938190229732</c:v>
                </c:pt>
                <c:pt idx="3">
                  <c:v>16.577947020196913</c:v>
                </c:pt>
              </c:numCache>
            </c:numRef>
          </c:xVal>
          <c:yVal>
            <c:numRef>
              <c:f>defects!$M$234:$M$237</c:f>
              <c:numCache>
                <c:formatCode>General</c:formatCode>
                <c:ptCount val="4"/>
                <c:pt idx="0">
                  <c:v>3.8952195000000012E-11</c:v>
                </c:pt>
                <c:pt idx="1">
                  <c:v>1.7034226599999995E-10</c:v>
                </c:pt>
                <c:pt idx="2">
                  <c:v>7.6414253599999997E-10</c:v>
                </c:pt>
                <c:pt idx="3">
                  <c:v>2.2118687799999997E-9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C7-9D48-A45D-776A92F05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119424"/>
        <c:axId val="1651121104"/>
      </c:scatterChart>
      <c:valAx>
        <c:axId val="1651119424"/>
        <c:scaling>
          <c:orientation val="minMax"/>
          <c:max val="35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1/kT (eV</a:t>
                </a:r>
                <a:r>
                  <a:rPr lang="en-US" baseline="30000"/>
                  <a:t>-1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651121104"/>
        <c:crosses val="autoZero"/>
        <c:crossBetween val="midCat"/>
      </c:valAx>
      <c:valAx>
        <c:axId val="1651121104"/>
        <c:scaling>
          <c:logBase val="10"/>
          <c:orientation val="minMax"/>
          <c:max val="1.0000000000000005E-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/>
                    <a:ea typeface="+mn-ea"/>
                    <a:cs typeface="+mn-cs"/>
                  </a:defRPr>
                </a:pPr>
                <a:r>
                  <a:rPr lang="en-US"/>
                  <a:t>Diffusion Coefficient (m</a:t>
                </a:r>
                <a:r>
                  <a:rPr lang="en-US" baseline="30000"/>
                  <a:t>2</a:t>
                </a:r>
                <a:r>
                  <a:rPr lang="en-US"/>
                  <a:t>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/>
                <a:ea typeface="+mn-ea"/>
                <a:cs typeface="+mn-cs"/>
              </a:defRPr>
            </a:pPr>
            <a:endParaRPr lang="en-US"/>
          </a:p>
        </c:txPr>
        <c:crossAx val="16511194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85684339457567804"/>
          <c:y val="6.6323272090988622E-2"/>
          <c:w val="7.4861111111111114E-2"/>
          <c:h val="0.296457786526684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120650</xdr:colOff>
      <xdr:row>15</xdr:row>
      <xdr:rowOff>12700</xdr:rowOff>
    </xdr:from>
    <xdr:to>
      <xdr:col>11</xdr:col>
      <xdr:colOff>565150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DDFA44-8030-1B49-8005-B541CDC5E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317500</xdr:colOff>
      <xdr:row>15</xdr:row>
      <xdr:rowOff>25400</xdr:rowOff>
    </xdr:from>
    <xdr:to>
      <xdr:col>17</xdr:col>
      <xdr:colOff>317500</xdr:colOff>
      <xdr:row>30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155F4A-611C-924D-8C42-EC970A403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13</xdr:row>
      <xdr:rowOff>57150</xdr:rowOff>
    </xdr:from>
    <xdr:to>
      <xdr:col>7</xdr:col>
      <xdr:colOff>527050</xdr:colOff>
      <xdr:row>35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CF506-F1D3-824D-A908-FE3D5272A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679450</xdr:colOff>
      <xdr:row>56</xdr:row>
      <xdr:rowOff>82550</xdr:rowOff>
    </xdr:from>
    <xdr:to>
      <xdr:col>56</xdr:col>
      <xdr:colOff>292100</xdr:colOff>
      <xdr:row>71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FDD0E-5C74-2948-9146-147B70382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50800</xdr:colOff>
      <xdr:row>141</xdr:row>
      <xdr:rowOff>12700</xdr:rowOff>
    </xdr:from>
    <xdr:to>
      <xdr:col>55</xdr:col>
      <xdr:colOff>88900</xdr:colOff>
      <xdr:row>154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6DA709-C738-3743-8B36-621C4F709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56</xdr:col>
      <xdr:colOff>444500</xdr:colOff>
      <xdr:row>139</xdr:row>
      <xdr:rowOff>25400</xdr:rowOff>
    </xdr:from>
    <xdr:to>
      <xdr:col>60</xdr:col>
      <xdr:colOff>673100</xdr:colOff>
      <xdr:row>153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170B50-9F2B-504C-9AD8-FED08F94B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165100</xdr:colOff>
      <xdr:row>13</xdr:row>
      <xdr:rowOff>177800</xdr:rowOff>
    </xdr:from>
    <xdr:to>
      <xdr:col>49</xdr:col>
      <xdr:colOff>165100</xdr:colOff>
      <xdr:row>32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17A598-6D5C-854D-B4E3-D68860F82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711200</xdr:colOff>
      <xdr:row>238</xdr:row>
      <xdr:rowOff>38100</xdr:rowOff>
    </xdr:from>
    <xdr:to>
      <xdr:col>28</xdr:col>
      <xdr:colOff>330200</xdr:colOff>
      <xdr:row>256</xdr:row>
      <xdr:rowOff>38100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155EBF1-436D-A646-8C46-F3E3488E47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101600</xdr:colOff>
      <xdr:row>242</xdr:row>
      <xdr:rowOff>190500</xdr:rowOff>
    </xdr:from>
    <xdr:to>
      <xdr:col>13</xdr:col>
      <xdr:colOff>444500</xdr:colOff>
      <xdr:row>260</xdr:row>
      <xdr:rowOff>190500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B345B3D-ED93-F94A-B0E0-9AF71A5F5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139700</xdr:colOff>
      <xdr:row>181</xdr:row>
      <xdr:rowOff>101600</xdr:rowOff>
    </xdr:from>
    <xdr:to>
      <xdr:col>15</xdr:col>
      <xdr:colOff>279400</xdr:colOff>
      <xdr:row>195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6044D79-E3A6-014F-A833-6D8E09E16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0</xdr:colOff>
      <xdr:row>180</xdr:row>
      <xdr:rowOff>0</xdr:rowOff>
    </xdr:from>
    <xdr:to>
      <xdr:col>25</xdr:col>
      <xdr:colOff>342900</xdr:colOff>
      <xdr:row>193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B3CC1E-ADDD-A743-B42F-3F57AB574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419100</xdr:colOff>
      <xdr:row>236</xdr:row>
      <xdr:rowOff>88900</xdr:rowOff>
    </xdr:from>
    <xdr:to>
      <xdr:col>34</xdr:col>
      <xdr:colOff>863600</xdr:colOff>
      <xdr:row>254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B1EEBBC-CFD3-7D4C-8EF9-0BA49CB64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546100</xdr:colOff>
      <xdr:row>242</xdr:row>
      <xdr:rowOff>139700</xdr:rowOff>
    </xdr:from>
    <xdr:to>
      <xdr:col>20</xdr:col>
      <xdr:colOff>787400</xdr:colOff>
      <xdr:row>260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2AEEE56-FCDF-8349-AAE2-0A71EEC49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812800</xdr:colOff>
      <xdr:row>261</xdr:row>
      <xdr:rowOff>25400</xdr:rowOff>
    </xdr:from>
    <xdr:to>
      <xdr:col>19</xdr:col>
      <xdr:colOff>25400</xdr:colOff>
      <xdr:row>279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156B11-59B2-FF44-BF92-8176D43D3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546100</xdr:colOff>
      <xdr:row>8</xdr:row>
      <xdr:rowOff>101600</xdr:rowOff>
    </xdr:from>
    <xdr:to>
      <xdr:col>21</xdr:col>
      <xdr:colOff>165100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F5E38-2A66-2F4A-A445-D624F5672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17</xdr:row>
      <xdr:rowOff>101600</xdr:rowOff>
    </xdr:from>
    <xdr:to>
      <xdr:col>20</xdr:col>
      <xdr:colOff>114300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63D7B-2376-6B43-9416-35CC27B10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F6EE-78D6-B847-9797-0B695253FF99}">
  <dimension ref="B4:U47"/>
  <sheetViews>
    <sheetView topLeftCell="B1" workbookViewId="0">
      <selection activeCell="M7" sqref="M7:O7"/>
    </sheetView>
  </sheetViews>
  <sheetFormatPr baseColWidth="10" defaultRowHeight="16" x14ac:dyDescent="0.2"/>
  <cols>
    <col min="4" max="4" width="12.1640625" bestFit="1" customWidth="1"/>
    <col min="16" max="16" width="12.1640625" bestFit="1" customWidth="1"/>
    <col min="19" max="19" width="11.1640625" bestFit="1" customWidth="1"/>
  </cols>
  <sheetData>
    <row r="4" spans="2:21" x14ac:dyDescent="0.2">
      <c r="C4" t="s">
        <v>14</v>
      </c>
      <c r="D4" t="s">
        <v>15</v>
      </c>
      <c r="E4" t="s">
        <v>16</v>
      </c>
      <c r="F4" t="s">
        <v>73</v>
      </c>
      <c r="G4" t="s">
        <v>17</v>
      </c>
      <c r="H4" t="s">
        <v>97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27</v>
      </c>
      <c r="Q4" t="s">
        <v>33</v>
      </c>
      <c r="R4" t="s">
        <v>29</v>
      </c>
      <c r="S4" t="s">
        <v>28</v>
      </c>
      <c r="T4" t="s">
        <v>30</v>
      </c>
      <c r="U4" t="s">
        <v>96</v>
      </c>
    </row>
    <row r="5" spans="2:21" x14ac:dyDescent="0.2">
      <c r="B5">
        <v>0.01</v>
      </c>
      <c r="C5">
        <v>100000</v>
      </c>
      <c r="D5">
        <v>1.0208E-2</v>
      </c>
      <c r="E5">
        <v>-1221.268824</v>
      </c>
      <c r="F5">
        <f>E5/288</f>
        <v>-4.2405167500000003</v>
      </c>
      <c r="G5">
        <v>5974.3074390000002</v>
      </c>
      <c r="H5">
        <f>G5/288</f>
        <v>20.744123052083335</v>
      </c>
      <c r="I5">
        <v>24.094522999999999</v>
      </c>
      <c r="J5">
        <v>17.153749000000001</v>
      </c>
      <c r="K5">
        <v>17.493977999999998</v>
      </c>
      <c r="L5">
        <v>19.908467999999999</v>
      </c>
      <c r="M5" s="5">
        <f t="shared" ref="M5:M7" si="0">J5/6</f>
        <v>2.858958166666667</v>
      </c>
      <c r="N5" s="5">
        <f t="shared" ref="N5:N7" si="1">K5/3</f>
        <v>5.8313259999999998</v>
      </c>
      <c r="O5" s="5">
        <f t="shared" ref="O5:O7" si="2">L5/4</f>
        <v>4.9771169999999998</v>
      </c>
    </row>
    <row r="6" spans="2:21" x14ac:dyDescent="0.2">
      <c r="B6">
        <v>100</v>
      </c>
      <c r="C6">
        <v>100000</v>
      </c>
      <c r="D6">
        <v>99.279252999999997</v>
      </c>
      <c r="E6">
        <v>-1217.471264</v>
      </c>
      <c r="F6">
        <f t="shared" ref="F6:F12" si="3">E6/288</f>
        <v>-4.2273307777777775</v>
      </c>
      <c r="G6">
        <v>5963.915739</v>
      </c>
      <c r="H6">
        <f t="shared" ref="H6:H12" si="4">G6/288</f>
        <v>20.708040760416665</v>
      </c>
      <c r="I6">
        <v>-0.25773099999999999</v>
      </c>
      <c r="J6">
        <v>17.110683000000002</v>
      </c>
      <c r="K6">
        <v>17.469187999999999</v>
      </c>
      <c r="L6">
        <v>19.952331999999998</v>
      </c>
      <c r="M6" s="5">
        <f t="shared" si="0"/>
        <v>2.8517805000000003</v>
      </c>
      <c r="N6" s="5">
        <f t="shared" si="1"/>
        <v>5.8230626666666661</v>
      </c>
      <c r="O6" s="5">
        <f t="shared" si="2"/>
        <v>4.9880829999999996</v>
      </c>
    </row>
    <row r="7" spans="2:21" x14ac:dyDescent="0.2">
      <c r="B7">
        <v>200</v>
      </c>
      <c r="C7">
        <v>100000</v>
      </c>
      <c r="D7">
        <v>198.530869</v>
      </c>
      <c r="E7">
        <v>-1213.7168099999999</v>
      </c>
      <c r="F7">
        <f t="shared" si="3"/>
        <v>-4.2142944791666661</v>
      </c>
      <c r="G7">
        <v>5963.0931220000002</v>
      </c>
      <c r="H7">
        <f t="shared" si="4"/>
        <v>20.705184451388888</v>
      </c>
      <c r="I7">
        <v>6.9747209999999997</v>
      </c>
      <c r="J7">
        <v>17.098645000000001</v>
      </c>
      <c r="K7">
        <v>17.462052</v>
      </c>
      <c r="L7">
        <v>19.971727000000001</v>
      </c>
      <c r="M7" s="5">
        <f t="shared" si="0"/>
        <v>2.8497741666666667</v>
      </c>
      <c r="N7" s="5">
        <f t="shared" si="1"/>
        <v>5.820684</v>
      </c>
      <c r="O7" s="5">
        <f t="shared" si="2"/>
        <v>4.9929317500000003</v>
      </c>
    </row>
    <row r="8" spans="2:21" x14ac:dyDescent="0.2">
      <c r="B8">
        <v>300</v>
      </c>
      <c r="C8">
        <v>100000</v>
      </c>
      <c r="D8">
        <v>297.77632899999998</v>
      </c>
      <c r="E8">
        <v>-1209.7997319999999</v>
      </c>
      <c r="F8" s="5">
        <f t="shared" si="3"/>
        <v>-4.200693513888889</v>
      </c>
      <c r="G8">
        <v>5966.1395460000003</v>
      </c>
      <c r="H8" s="5">
        <f t="shared" si="4"/>
        <v>20.715762312500001</v>
      </c>
      <c r="I8">
        <v>0.72542099999999998</v>
      </c>
      <c r="J8">
        <v>17.099634000000002</v>
      </c>
      <c r="K8">
        <v>17.454442</v>
      </c>
      <c r="L8">
        <v>19.989549</v>
      </c>
      <c r="M8" s="5">
        <f>J8/6</f>
        <v>2.8499390000000004</v>
      </c>
      <c r="N8" s="5">
        <f>K8/3</f>
        <v>5.8181473333333331</v>
      </c>
      <c r="O8" s="5">
        <f>L8/4</f>
        <v>4.9973872500000001</v>
      </c>
      <c r="P8">
        <f>(G8-$G$8)/$G$8</f>
        <v>0</v>
      </c>
      <c r="Q8">
        <f>(G8^(1/3)-G$8^(1/3))/(G$8^(1/3))*100</f>
        <v>0</v>
      </c>
      <c r="R8">
        <f>(M8-M$8)/M$8</f>
        <v>0</v>
      </c>
      <c r="S8">
        <f t="shared" ref="S8:T12" si="5">(N8-N$8)/N$8</f>
        <v>0</v>
      </c>
      <c r="T8">
        <f t="shared" si="5"/>
        <v>0</v>
      </c>
    </row>
    <row r="9" spans="2:21" x14ac:dyDescent="0.2">
      <c r="B9">
        <v>400</v>
      </c>
      <c r="C9">
        <v>100000</v>
      </c>
      <c r="D9">
        <v>397.07243599999998</v>
      </c>
      <c r="E9">
        <v>-1205.66822</v>
      </c>
      <c r="F9" s="5">
        <f t="shared" si="3"/>
        <v>-4.1863479861111115</v>
      </c>
      <c r="G9">
        <v>5973.0597340000004</v>
      </c>
      <c r="H9" s="5">
        <f t="shared" si="4"/>
        <v>20.739790743055558</v>
      </c>
      <c r="I9">
        <v>0.48576000000000003</v>
      </c>
      <c r="J9">
        <v>17.112835</v>
      </c>
      <c r="K9">
        <v>17.443760999999999</v>
      </c>
      <c r="L9">
        <v>20.009508</v>
      </c>
      <c r="M9" s="5">
        <f t="shared" ref="M9:M12" si="6">J9/6</f>
        <v>2.8521391666666669</v>
      </c>
      <c r="N9" s="5">
        <f t="shared" ref="N9:N12" si="7">K9/3</f>
        <v>5.8145869999999995</v>
      </c>
      <c r="O9" s="5">
        <f t="shared" ref="O9:O12" si="8">L9/4</f>
        <v>5.0023770000000001</v>
      </c>
      <c r="P9">
        <f>(G9-$G$8)/$G$8</f>
        <v>1.1599105161124994E-3</v>
      </c>
      <c r="Q9">
        <f>(G9^(1/3)-G$8^(1/3))/(G$8^(1/3))*100</f>
        <v>3.8648744691399874E-2</v>
      </c>
      <c r="R9">
        <f t="shared" ref="R9:R12" si="9">(M9-M$8)/M$8</f>
        <v>7.7200482770559207E-4</v>
      </c>
      <c r="S9">
        <f>(N9-N$8)/N$8</f>
        <v>-6.119359186618987E-4</v>
      </c>
      <c r="T9">
        <f>(O9-O$8)/O$8</f>
        <v>9.9847175141370417E-4</v>
      </c>
      <c r="U9">
        <f>SUM(R9:T9)</f>
        <v>1.1585406604573975E-3</v>
      </c>
    </row>
    <row r="10" spans="2:21" x14ac:dyDescent="0.2">
      <c r="B10">
        <v>500</v>
      </c>
      <c r="C10">
        <v>100000</v>
      </c>
      <c r="D10">
        <v>493.178203</v>
      </c>
      <c r="E10">
        <v>-1201.243461</v>
      </c>
      <c r="F10" s="5">
        <f t="shared" si="3"/>
        <v>-4.1709842395833334</v>
      </c>
      <c r="G10">
        <v>5983.4030039999998</v>
      </c>
      <c r="H10" s="5">
        <f t="shared" si="4"/>
        <v>20.775704874999999</v>
      </c>
      <c r="I10">
        <v>-6.1307710000000002</v>
      </c>
      <c r="J10">
        <v>17.1313</v>
      </c>
      <c r="K10">
        <v>17.433487</v>
      </c>
      <c r="L10">
        <v>20.034412</v>
      </c>
      <c r="M10" s="5">
        <f t="shared" si="6"/>
        <v>2.8552166666666667</v>
      </c>
      <c r="N10" s="5">
        <f t="shared" si="7"/>
        <v>5.8111623333333329</v>
      </c>
      <c r="O10" s="5">
        <f t="shared" si="8"/>
        <v>5.0086029999999999</v>
      </c>
      <c r="P10">
        <f>(G10-$G$8)/$G$8</f>
        <v>2.8935726137303869E-3</v>
      </c>
      <c r="Q10">
        <f>(G10^(1/3)-G$8^(1/3))/(G$8^(1/3))*100</f>
        <v>9.6359539026269009E-2</v>
      </c>
      <c r="R10">
        <f t="shared" si="9"/>
        <v>1.8518525016382073E-3</v>
      </c>
      <c r="S10">
        <f t="shared" si="5"/>
        <v>-1.2005539907835911E-3</v>
      </c>
      <c r="T10">
        <f t="shared" si="5"/>
        <v>2.2443227708638866E-3</v>
      </c>
      <c r="U10">
        <f>SUM(R10:T10)</f>
        <v>2.8956212817185028E-3</v>
      </c>
    </row>
    <row r="11" spans="2:21" x14ac:dyDescent="0.2">
      <c r="B11">
        <v>600</v>
      </c>
      <c r="C11">
        <v>100000</v>
      </c>
      <c r="D11">
        <v>594.650218</v>
      </c>
      <c r="E11">
        <v>-1196.08833</v>
      </c>
      <c r="F11" s="5">
        <f t="shared" si="3"/>
        <v>-4.153084479166667</v>
      </c>
      <c r="G11">
        <v>5999.6197599999996</v>
      </c>
      <c r="H11" s="5">
        <f t="shared" si="4"/>
        <v>20.832013055555553</v>
      </c>
      <c r="I11">
        <v>-10.122445000000001</v>
      </c>
      <c r="J11">
        <v>17.174412</v>
      </c>
      <c r="K11">
        <v>17.412209000000001</v>
      </c>
      <c r="L11">
        <v>20.062794</v>
      </c>
      <c r="M11" s="5">
        <f t="shared" si="6"/>
        <v>2.8624019999999999</v>
      </c>
      <c r="N11" s="5">
        <f t="shared" si="7"/>
        <v>5.8040696666666669</v>
      </c>
      <c r="O11" s="5">
        <f t="shared" si="8"/>
        <v>5.0156985000000001</v>
      </c>
      <c r="P11">
        <f>(G11-$G$8)/$G$8</f>
        <v>5.6117048121085379E-3</v>
      </c>
      <c r="Q11">
        <f>(G11^(1/3)-G$8^(1/3))/(G$8^(1/3))*100</f>
        <v>0.18670801130145384</v>
      </c>
      <c r="R11">
        <f t="shared" si="9"/>
        <v>4.3730760553118662E-3</v>
      </c>
      <c r="S11">
        <f>(N11-N$8)/N$8</f>
        <v>-2.4196132995829163E-3</v>
      </c>
      <c r="T11">
        <f t="shared" si="5"/>
        <v>3.6641647092688287E-3</v>
      </c>
      <c r="U11">
        <f>SUM(R11:T11)</f>
        <v>5.6176274649977782E-3</v>
      </c>
    </row>
    <row r="12" spans="2:21" x14ac:dyDescent="0.2">
      <c r="B12">
        <v>700</v>
      </c>
      <c r="C12">
        <v>100000</v>
      </c>
      <c r="D12">
        <v>693.81084899999996</v>
      </c>
      <c r="E12">
        <v>-1190.217809</v>
      </c>
      <c r="F12">
        <f t="shared" si="3"/>
        <v>-4.1327007256944448</v>
      </c>
      <c r="G12">
        <v>6023.3830250000001</v>
      </c>
      <c r="H12">
        <f t="shared" si="4"/>
        <v>20.914524392361113</v>
      </c>
      <c r="I12">
        <v>-5.9598560000000003</v>
      </c>
      <c r="J12">
        <v>17.232230999999999</v>
      </c>
      <c r="K12">
        <v>17.386621000000002</v>
      </c>
      <c r="L12">
        <v>20.104203999999999</v>
      </c>
      <c r="M12" s="5">
        <f t="shared" si="6"/>
        <v>2.8720384999999999</v>
      </c>
      <c r="N12" s="5">
        <f t="shared" si="7"/>
        <v>5.7955403333333342</v>
      </c>
      <c r="O12" s="5">
        <f t="shared" si="8"/>
        <v>5.0260509999999998</v>
      </c>
      <c r="P12">
        <f>(G12-$G$8)/$G$8</f>
        <v>9.5947268009141107E-3</v>
      </c>
      <c r="Q12">
        <f>(G12^(1/3)-G$8^(1/3))/(G$8^(1/3))*100</f>
        <v>0.31880676904375166</v>
      </c>
      <c r="R12">
        <f t="shared" si="9"/>
        <v>7.7543764971809894E-3</v>
      </c>
      <c r="S12">
        <f t="shared" si="5"/>
        <v>-3.8856011552816645E-3</v>
      </c>
      <c r="T12">
        <f t="shared" si="5"/>
        <v>5.7357472147069981E-3</v>
      </c>
      <c r="U12">
        <f>SUM(R12:T12)</f>
        <v>9.6045225566063226E-3</v>
      </c>
    </row>
    <row r="13" spans="2:21" x14ac:dyDescent="0.2">
      <c r="R13">
        <f>R12/($B$12-$B$8)</f>
        <v>1.9385941242952474E-5</v>
      </c>
      <c r="S13">
        <f>S12/($B$12-$B$8)</f>
        <v>-9.714002888204162E-6</v>
      </c>
      <c r="T13">
        <f>T12/($B$12-$B$8)</f>
        <v>1.4339368036767496E-5</v>
      </c>
    </row>
    <row r="14" spans="2:21" x14ac:dyDescent="0.2">
      <c r="D14" t="s">
        <v>25</v>
      </c>
    </row>
    <row r="15" spans="2:21" x14ac:dyDescent="0.2">
      <c r="C15" t="s">
        <v>26</v>
      </c>
    </row>
    <row r="16" spans="2:21" x14ac:dyDescent="0.2">
      <c r="C16" t="s">
        <v>22</v>
      </c>
      <c r="D16" t="s">
        <v>23</v>
      </c>
      <c r="E16" t="s">
        <v>24</v>
      </c>
    </row>
    <row r="17" spans="2:5" x14ac:dyDescent="0.2">
      <c r="B17">
        <v>300</v>
      </c>
      <c r="C17">
        <v>0</v>
      </c>
      <c r="D17">
        <v>0</v>
      </c>
      <c r="E17">
        <v>0</v>
      </c>
    </row>
    <row r="18" spans="2:5" x14ac:dyDescent="0.2">
      <c r="B18">
        <v>400</v>
      </c>
      <c r="C18">
        <f>(26.5*10^-6)*(B18-B17)+C17</f>
        <v>2.65E-3</v>
      </c>
      <c r="D18">
        <f>(-2.4*10^-6)*(B18-B17)+D17</f>
        <v>-2.3999999999999998E-4</v>
      </c>
      <c r="E18">
        <f>(23.9*10^-6)*(B18-B17)+E17</f>
        <v>2.3899999999999998E-3</v>
      </c>
    </row>
    <row r="19" spans="2:5" x14ac:dyDescent="0.2">
      <c r="B19">
        <v>500</v>
      </c>
      <c r="C19">
        <f t="shared" ref="C19:C20" si="10">(26.5*10^-6)*(B19-B18)+C18</f>
        <v>5.3E-3</v>
      </c>
      <c r="D19">
        <f t="shared" ref="D19:D21" si="11">(-2.4*10^-6)*(B19-B18)+D18</f>
        <v>-4.7999999999999996E-4</v>
      </c>
      <c r="E19">
        <f t="shared" ref="E19:E21" si="12">(23.9*10^-6)*(B19-B18)+E18</f>
        <v>4.7799999999999995E-3</v>
      </c>
    </row>
    <row r="20" spans="2:5" x14ac:dyDescent="0.2">
      <c r="B20">
        <v>600</v>
      </c>
      <c r="C20">
        <f t="shared" si="10"/>
        <v>7.9500000000000005E-3</v>
      </c>
      <c r="D20">
        <f t="shared" si="11"/>
        <v>-7.1999999999999994E-4</v>
      </c>
      <c r="E20">
        <f t="shared" si="12"/>
        <v>7.1699999999999993E-3</v>
      </c>
    </row>
    <row r="21" spans="2:5" x14ac:dyDescent="0.2">
      <c r="B21">
        <v>700</v>
      </c>
      <c r="C21">
        <f>(26.5*10^-6)*(B21-B20)+C20</f>
        <v>1.06E-2</v>
      </c>
      <c r="D21">
        <f t="shared" si="11"/>
        <v>-9.5999999999999992E-4</v>
      </c>
      <c r="E21">
        <f t="shared" si="12"/>
        <v>9.5599999999999991E-3</v>
      </c>
    </row>
    <row r="22" spans="2:5" x14ac:dyDescent="0.2">
      <c r="C22">
        <f>C21*100</f>
        <v>1.06</v>
      </c>
      <c r="D22">
        <f t="shared" ref="D22:E22" si="13">D21*100</f>
        <v>-9.5999999999999988E-2</v>
      </c>
      <c r="E22">
        <f t="shared" si="13"/>
        <v>0.95599999999999996</v>
      </c>
    </row>
    <row r="23" spans="2:5" x14ac:dyDescent="0.2">
      <c r="B23" t="s">
        <v>32</v>
      </c>
      <c r="D23" t="s">
        <v>31</v>
      </c>
    </row>
    <row r="24" spans="2:5" x14ac:dyDescent="0.2">
      <c r="B24">
        <v>300</v>
      </c>
      <c r="C24">
        <f>-0.379 + (1.264*10^-3)*B24-(8.982*10^-8)*B24^2+(6.884*10^-10)*B24^3</f>
        <v>1.070299999999998E-2</v>
      </c>
    </row>
    <row r="25" spans="2:5" x14ac:dyDescent="0.2">
      <c r="B25">
        <v>400</v>
      </c>
      <c r="C25">
        <f t="shared" ref="C25:C30" si="14">-0.379 + (1.264*10^-3)*B25-(8.982*10^-8)*B25^2+(6.884*10^-10)*B25^3</f>
        <v>0.15628639999999994</v>
      </c>
    </row>
    <row r="26" spans="2:5" x14ac:dyDescent="0.2">
      <c r="B26">
        <v>500</v>
      </c>
      <c r="C26">
        <f t="shared" si="14"/>
        <v>0.31659500000000002</v>
      </c>
    </row>
    <row r="27" spans="2:5" x14ac:dyDescent="0.2">
      <c r="B27">
        <v>600</v>
      </c>
      <c r="C27">
        <f t="shared" si="14"/>
        <v>0.49575919999999996</v>
      </c>
    </row>
    <row r="28" spans="2:5" x14ac:dyDescent="0.2">
      <c r="B28">
        <v>700</v>
      </c>
      <c r="C28">
        <f t="shared" si="14"/>
        <v>0.6979093999999999</v>
      </c>
    </row>
    <row r="29" spans="2:5" x14ac:dyDescent="0.2">
      <c r="B29">
        <v>800</v>
      </c>
      <c r="C29">
        <f t="shared" si="14"/>
        <v>0.92717599999999989</v>
      </c>
    </row>
    <row r="30" spans="2:5" x14ac:dyDescent="0.2">
      <c r="B30">
        <v>900</v>
      </c>
      <c r="C30">
        <f t="shared" si="14"/>
        <v>1.1876894</v>
      </c>
    </row>
    <row r="33" spans="2:15" x14ac:dyDescent="0.2">
      <c r="C33" t="s">
        <v>34</v>
      </c>
    </row>
    <row r="34" spans="2:15" x14ac:dyDescent="0.2">
      <c r="C34" t="s">
        <v>35</v>
      </c>
    </row>
    <row r="35" spans="2:15" x14ac:dyDescent="0.2">
      <c r="C35" t="s">
        <v>36</v>
      </c>
    </row>
    <row r="37" spans="2:15" x14ac:dyDescent="0.2">
      <c r="J37" s="4"/>
      <c r="K37" s="4"/>
      <c r="N37" s="4"/>
      <c r="O37" s="5"/>
    </row>
    <row r="38" spans="2:15" x14ac:dyDescent="0.2">
      <c r="J38" s="4"/>
      <c r="K38" s="4"/>
      <c r="N38" s="4"/>
      <c r="O38" s="5"/>
    </row>
    <row r="39" spans="2:15" x14ac:dyDescent="0.2">
      <c r="C39" t="s">
        <v>14</v>
      </c>
      <c r="D39" t="s">
        <v>15</v>
      </c>
      <c r="E39" t="s">
        <v>16</v>
      </c>
      <c r="F39" t="s">
        <v>98</v>
      </c>
      <c r="G39" t="s">
        <v>99</v>
      </c>
      <c r="H39" t="s">
        <v>100</v>
      </c>
      <c r="I39" t="s">
        <v>101</v>
      </c>
      <c r="J39" s="4"/>
      <c r="K39" s="4"/>
      <c r="N39" s="4"/>
      <c r="O39" s="5"/>
    </row>
    <row r="40" spans="2:15" x14ac:dyDescent="0.2">
      <c r="B40">
        <v>0.01</v>
      </c>
      <c r="C40">
        <v>100000</v>
      </c>
      <c r="D40">
        <v>1.0208E-2</v>
      </c>
      <c r="E40">
        <v>-1221.268824</v>
      </c>
      <c r="F40" s="5"/>
      <c r="G40" s="5"/>
      <c r="H40" s="5"/>
      <c r="I40" s="5"/>
      <c r="J40" s="5"/>
    </row>
    <row r="41" spans="2:15" x14ac:dyDescent="0.2">
      <c r="B41">
        <v>100</v>
      </c>
      <c r="C41">
        <v>100000</v>
      </c>
      <c r="D41">
        <v>99.279252999999997</v>
      </c>
      <c r="E41">
        <v>-1217.471264</v>
      </c>
      <c r="F41" s="5">
        <f>(3/2)*(8.6173*10^-5)*B41*288 + E41</f>
        <v>-1213.7485904</v>
      </c>
      <c r="G41" s="5"/>
      <c r="H41" s="5"/>
      <c r="I41" s="5"/>
      <c r="J41" s="5"/>
    </row>
    <row r="42" spans="2:15" x14ac:dyDescent="0.2">
      <c r="B42">
        <v>200</v>
      </c>
      <c r="C42">
        <v>100000</v>
      </c>
      <c r="D42">
        <v>198.530869</v>
      </c>
      <c r="E42">
        <v>-1213.7168099999999</v>
      </c>
      <c r="F42" s="5">
        <f>(3/2)*(8.6173*10^-5)*B42*288 + E42</f>
        <v>-1206.2714627999999</v>
      </c>
      <c r="G42" s="5">
        <f>(F42-F41)/(B42-B41)</f>
        <v>7.4771276000001302E-2</v>
      </c>
      <c r="H42" s="3">
        <f>G42/288</f>
        <v>2.5962248611111565E-4</v>
      </c>
      <c r="I42" s="6">
        <f>H42*96472</f>
        <v>25.046300480111547</v>
      </c>
      <c r="J42" s="5"/>
    </row>
    <row r="43" spans="2:15" x14ac:dyDescent="0.2">
      <c r="B43">
        <v>300</v>
      </c>
      <c r="C43">
        <v>100000</v>
      </c>
      <c r="D43">
        <v>297.77632899999998</v>
      </c>
      <c r="E43">
        <v>-1209.7997319999999</v>
      </c>
      <c r="F43" s="5">
        <f>(3/2)*(8.6173*10^-5)*B43*288 + E43</f>
        <v>-1198.6317111999999</v>
      </c>
      <c r="G43" s="5">
        <f>(F43-F42)/(B43-B42)</f>
        <v>7.6397515999999541E-2</v>
      </c>
      <c r="H43" s="3">
        <f>G43/288</f>
        <v>2.6526915277777616E-4</v>
      </c>
      <c r="I43" s="6">
        <f>H43*96472</f>
        <v>25.591045706777621</v>
      </c>
      <c r="J43" s="5"/>
      <c r="L43" s="7">
        <f>28.4264-(B43*6.9587*10^-3)+((B43^2)*29.8744*10^-6)-((B43^-2)*0.11888*10^6)</f>
        <v>27.706597111111112</v>
      </c>
      <c r="M43">
        <f>(L43-I43)/L43</f>
        <v>7.6355511860570435E-2</v>
      </c>
    </row>
    <row r="44" spans="2:15" x14ac:dyDescent="0.2">
      <c r="B44">
        <v>400</v>
      </c>
      <c r="C44">
        <v>100000</v>
      </c>
      <c r="D44">
        <v>397.07243599999998</v>
      </c>
      <c r="E44">
        <v>-1205.66822</v>
      </c>
      <c r="F44" s="5">
        <f t="shared" ref="F44:F47" si="15">(3/2)*(8.6173*10^-5)*B44*288 + E44</f>
        <v>-1190.7775256</v>
      </c>
      <c r="G44" s="5">
        <f t="shared" ref="G44:G47" si="16">(F44-F43)/(B44-B43)</f>
        <v>7.8541855999999369E-2</v>
      </c>
      <c r="H44" s="3">
        <f t="shared" ref="H44:H47" si="17">G44/288</f>
        <v>2.7271477777777558E-4</v>
      </c>
      <c r="I44" s="6">
        <f t="shared" ref="I44:I47" si="18">H44*96472</f>
        <v>26.309340041777567</v>
      </c>
      <c r="L44" s="7">
        <f t="shared" ref="L44:L47" si="19">28.4264-(B44*6.9587*10^-3)+((B44^2)*29.8744*10^-6)-((B44^-2)*0.11888*10^6)</f>
        <v>29.679824</v>
      </c>
      <c r="M44">
        <f t="shared" ref="M44:M46" si="20">(L44-I44)/L44</f>
        <v>0.11356145367379648</v>
      </c>
    </row>
    <row r="45" spans="2:15" x14ac:dyDescent="0.2">
      <c r="B45">
        <v>500</v>
      </c>
      <c r="C45">
        <v>100000</v>
      </c>
      <c r="D45">
        <v>493.178203</v>
      </c>
      <c r="E45">
        <v>-1201.243461</v>
      </c>
      <c r="F45" s="5">
        <f t="shared" si="15"/>
        <v>-1182.630093</v>
      </c>
      <c r="G45" s="5">
        <f t="shared" si="16"/>
        <v>8.1474326000000014E-2</v>
      </c>
      <c r="H45" s="3">
        <f t="shared" si="17"/>
        <v>2.8289696527777783E-4</v>
      </c>
      <c r="I45" s="6">
        <f t="shared" si="18"/>
        <v>27.291636034277783</v>
      </c>
      <c r="L45" s="7">
        <f t="shared" si="19"/>
        <v>31.94013</v>
      </c>
      <c r="M45">
        <f t="shared" si="20"/>
        <v>0.14553772842258991</v>
      </c>
    </row>
    <row r="46" spans="2:15" x14ac:dyDescent="0.2">
      <c r="B46">
        <v>600</v>
      </c>
      <c r="C46">
        <v>100000</v>
      </c>
      <c r="D46">
        <v>594.650218</v>
      </c>
      <c r="E46">
        <v>-1196.08833</v>
      </c>
      <c r="F46" s="5">
        <f t="shared" si="15"/>
        <v>-1173.7522884</v>
      </c>
      <c r="G46" s="5">
        <f t="shared" si="16"/>
        <v>8.8778045999999902E-2</v>
      </c>
      <c r="H46" s="3">
        <f t="shared" si="17"/>
        <v>3.0825710416666633E-4</v>
      </c>
      <c r="I46" s="6">
        <f t="shared" si="18"/>
        <v>29.738179353166633</v>
      </c>
      <c r="L46" s="7">
        <f t="shared" si="19"/>
        <v>34.675741777777773</v>
      </c>
      <c r="M46">
        <f t="shared" si="20"/>
        <v>0.14239240954826285</v>
      </c>
    </row>
    <row r="47" spans="2:15" x14ac:dyDescent="0.2">
      <c r="B47">
        <v>700</v>
      </c>
      <c r="C47">
        <v>100000</v>
      </c>
      <c r="D47">
        <v>693.81084899999996</v>
      </c>
      <c r="E47">
        <v>-1190.217809</v>
      </c>
      <c r="F47" s="5">
        <f t="shared" si="15"/>
        <v>-1164.1590937999999</v>
      </c>
      <c r="G47" s="5">
        <f t="shared" si="16"/>
        <v>9.5931946000000601E-2</v>
      </c>
      <c r="H47" s="3">
        <f t="shared" si="17"/>
        <v>3.3309703472222431E-4</v>
      </c>
      <c r="I47" s="5">
        <f t="shared" si="18"/>
        <v>32.134537133722425</v>
      </c>
      <c r="L47" s="7">
        <f t="shared" si="19"/>
        <v>37.951153755102034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D482-9612-7E44-AA6A-8AA3E47DD413}">
  <dimension ref="A1:V59"/>
  <sheetViews>
    <sheetView topLeftCell="B1" workbookViewId="0">
      <selection activeCell="K52" sqref="K52"/>
    </sheetView>
  </sheetViews>
  <sheetFormatPr baseColWidth="10" defaultRowHeight="16" x14ac:dyDescent="0.2"/>
  <sheetData>
    <row r="1" spans="1:15" x14ac:dyDescent="0.2">
      <c r="A1" t="s">
        <v>13</v>
      </c>
      <c r="H1" s="8"/>
      <c r="I1" s="8" t="s">
        <v>12</v>
      </c>
      <c r="J1" s="8"/>
      <c r="K1" s="8"/>
      <c r="L1" s="8"/>
      <c r="M1" s="8"/>
      <c r="N1" s="8"/>
      <c r="O1" s="8"/>
    </row>
    <row r="2" spans="1:15" x14ac:dyDescent="0.2">
      <c r="C2" t="s">
        <v>114</v>
      </c>
      <c r="E2" t="s">
        <v>11</v>
      </c>
      <c r="F2" t="s">
        <v>37</v>
      </c>
      <c r="H2" s="8"/>
      <c r="I2" s="8" t="s">
        <v>10</v>
      </c>
      <c r="J2" s="8"/>
      <c r="K2" s="8">
        <v>300</v>
      </c>
      <c r="L2" s="8">
        <v>400</v>
      </c>
      <c r="M2" s="8">
        <v>500</v>
      </c>
      <c r="N2" s="8">
        <v>600</v>
      </c>
      <c r="O2" s="8">
        <v>700</v>
      </c>
    </row>
    <row r="3" spans="1:15" x14ac:dyDescent="0.2">
      <c r="B3">
        <v>215</v>
      </c>
      <c r="C3">
        <v>299</v>
      </c>
      <c r="E3" t="s">
        <v>9</v>
      </c>
      <c r="F3">
        <v>215</v>
      </c>
      <c r="H3" s="8" t="s">
        <v>9</v>
      </c>
      <c r="I3" s="9">
        <v>228.95621774452599</v>
      </c>
      <c r="J3" s="8" t="s">
        <v>9</v>
      </c>
      <c r="K3" s="9">
        <v>243.75934937754801</v>
      </c>
      <c r="L3" s="9">
        <v>224.21896021470999</v>
      </c>
      <c r="M3" s="9">
        <v>218.65386370891801</v>
      </c>
      <c r="N3" s="9">
        <v>187.48887279136099</v>
      </c>
      <c r="O3" s="9">
        <v>154.458299646798</v>
      </c>
    </row>
    <row r="4" spans="1:15" x14ac:dyDescent="0.2">
      <c r="B4">
        <v>199</v>
      </c>
      <c r="C4">
        <v>231</v>
      </c>
      <c r="E4" t="s">
        <v>8</v>
      </c>
      <c r="F4">
        <v>199</v>
      </c>
      <c r="H4" s="8" t="s">
        <v>8</v>
      </c>
      <c r="I4" s="9">
        <v>207.367921652767</v>
      </c>
      <c r="J4" s="8" t="s">
        <v>8</v>
      </c>
      <c r="K4" s="9">
        <v>202.17420513733501</v>
      </c>
      <c r="L4" s="9">
        <v>196.329095987068</v>
      </c>
      <c r="M4" s="9">
        <v>196.233666295213</v>
      </c>
      <c r="N4" s="9">
        <v>188.08329796967999</v>
      </c>
      <c r="O4" s="9">
        <v>161.50430958696899</v>
      </c>
    </row>
    <row r="5" spans="1:15" x14ac:dyDescent="0.2">
      <c r="B5">
        <v>267</v>
      </c>
      <c r="C5">
        <v>364</v>
      </c>
      <c r="E5" t="s">
        <v>7</v>
      </c>
      <c r="F5">
        <v>267</v>
      </c>
      <c r="H5" s="8" t="s">
        <v>7</v>
      </c>
      <c r="I5" s="9">
        <v>298.031116228023</v>
      </c>
      <c r="J5" s="8" t="s">
        <v>7</v>
      </c>
      <c r="K5" s="9">
        <v>278.014272414338</v>
      </c>
      <c r="L5" s="9">
        <v>267.565611233033</v>
      </c>
      <c r="M5" s="9">
        <v>264.164805987514</v>
      </c>
      <c r="N5" s="9">
        <v>225.724587740023</v>
      </c>
      <c r="O5" s="9">
        <v>199.88351215220101</v>
      </c>
    </row>
    <row r="6" spans="1:15" x14ac:dyDescent="0.2">
      <c r="B6">
        <v>46</v>
      </c>
      <c r="C6">
        <v>59</v>
      </c>
      <c r="E6" t="s">
        <v>6</v>
      </c>
      <c r="F6">
        <v>46</v>
      </c>
      <c r="H6" s="8" t="s">
        <v>6</v>
      </c>
      <c r="I6" s="9">
        <v>84.5435164828734</v>
      </c>
      <c r="J6" s="8" t="s">
        <v>6</v>
      </c>
      <c r="K6" s="9">
        <v>98.064922628384195</v>
      </c>
      <c r="L6" s="9">
        <v>101.55750186572099</v>
      </c>
      <c r="M6" s="9">
        <v>101.131511115398</v>
      </c>
      <c r="N6" s="9">
        <v>91.282677865933707</v>
      </c>
      <c r="O6" s="9">
        <v>70.923825479609107</v>
      </c>
    </row>
    <row r="7" spans="1:15" x14ac:dyDescent="0.2">
      <c r="B7">
        <v>22</v>
      </c>
      <c r="C7">
        <v>30</v>
      </c>
      <c r="E7" t="s">
        <v>5</v>
      </c>
      <c r="F7">
        <v>22</v>
      </c>
      <c r="H7" s="8" t="s">
        <v>5</v>
      </c>
      <c r="I7" s="9">
        <v>91.919834218762205</v>
      </c>
      <c r="J7" s="8" t="s">
        <v>5</v>
      </c>
      <c r="K7" s="9">
        <v>91.441179600403899</v>
      </c>
      <c r="L7" s="9">
        <v>77.871483404731094</v>
      </c>
      <c r="M7" s="9">
        <v>76.074190350894199</v>
      </c>
      <c r="N7" s="9">
        <v>68.738087060782902</v>
      </c>
      <c r="O7" s="9">
        <v>54.7796273854334</v>
      </c>
    </row>
    <row r="8" spans="1:15" x14ac:dyDescent="0.2">
      <c r="B8">
        <v>108</v>
      </c>
      <c r="C8">
        <v>144</v>
      </c>
      <c r="E8" t="s">
        <v>4</v>
      </c>
      <c r="F8">
        <v>108</v>
      </c>
      <c r="H8" s="8" t="s">
        <v>4</v>
      </c>
      <c r="I8" s="9">
        <v>114.63552518499</v>
      </c>
      <c r="J8" s="8" t="s">
        <v>4</v>
      </c>
      <c r="K8" s="9">
        <v>110.071129840374</v>
      </c>
      <c r="L8" s="9">
        <v>115.717401161677</v>
      </c>
      <c r="M8" s="9">
        <v>110.01087502281401</v>
      </c>
      <c r="N8" s="9">
        <v>105.579848769658</v>
      </c>
      <c r="O8" s="9">
        <v>91.291406039557799</v>
      </c>
    </row>
    <row r="9" spans="1:15" x14ac:dyDescent="0.2">
      <c r="B9">
        <v>124</v>
      </c>
      <c r="C9">
        <v>132</v>
      </c>
      <c r="E9" t="s">
        <v>3</v>
      </c>
      <c r="F9">
        <v>124</v>
      </c>
      <c r="H9" s="8" t="s">
        <v>3</v>
      </c>
      <c r="I9" s="9">
        <v>81.665510783412202</v>
      </c>
      <c r="J9" s="8" t="s">
        <v>3</v>
      </c>
      <c r="K9" s="9">
        <v>75.118290607528493</v>
      </c>
      <c r="L9" s="9">
        <v>78.109103265155497</v>
      </c>
      <c r="M9" s="9">
        <v>68.391055017049595</v>
      </c>
      <c r="N9" s="9">
        <v>63.814942082925</v>
      </c>
      <c r="O9" s="9">
        <v>48.444314134009304</v>
      </c>
    </row>
    <row r="10" spans="1:15" x14ac:dyDescent="0.2">
      <c r="B10">
        <v>73</v>
      </c>
      <c r="C10">
        <v>150</v>
      </c>
      <c r="E10" t="s">
        <v>2</v>
      </c>
      <c r="F10">
        <v>73</v>
      </c>
      <c r="H10" s="8" t="s">
        <v>2</v>
      </c>
      <c r="I10" s="9">
        <v>54.600672968182003</v>
      </c>
      <c r="J10" s="8" t="s">
        <v>2</v>
      </c>
      <c r="K10" s="9">
        <v>35.510758174091201</v>
      </c>
      <c r="L10" s="9">
        <v>30.591450298258099</v>
      </c>
      <c r="M10" s="9">
        <v>22.962975416828201</v>
      </c>
      <c r="N10" s="9">
        <v>20.311583374641</v>
      </c>
      <c r="O10" s="9">
        <v>12.5071096131883</v>
      </c>
    </row>
    <row r="11" spans="1:15" x14ac:dyDescent="0.2">
      <c r="B11">
        <v>74</v>
      </c>
      <c r="C11">
        <v>100</v>
      </c>
      <c r="E11" t="s">
        <v>1</v>
      </c>
      <c r="F11">
        <v>74</v>
      </c>
      <c r="H11" s="8" t="s">
        <v>1</v>
      </c>
      <c r="I11" s="9">
        <v>45.872048812241303</v>
      </c>
      <c r="J11" s="8" t="s">
        <v>1</v>
      </c>
      <c r="K11" s="9">
        <v>38.325227395465603</v>
      </c>
      <c r="L11" s="9">
        <v>34.615690037569202</v>
      </c>
      <c r="M11" s="9">
        <v>29.968646166411698</v>
      </c>
      <c r="N11" s="9">
        <v>29.233374069880298</v>
      </c>
      <c r="O11" s="9">
        <v>16.967791542019999</v>
      </c>
    </row>
    <row r="12" spans="1:15" x14ac:dyDescent="0.2">
      <c r="E12" t="s">
        <v>0</v>
      </c>
      <c r="F12" s="1">
        <f>(1/9)*(F3+F4+F5+2*F6+2*F7+2*F8)</f>
        <v>114.77777777777777</v>
      </c>
      <c r="H12" s="8" t="s">
        <v>0</v>
      </c>
      <c r="I12" s="10">
        <f>(1/9)*(I3+I4+I5+2*I6+2*I7+2*I8)</f>
        <v>146.28366748872966</v>
      </c>
      <c r="J12" s="8" t="s">
        <v>0</v>
      </c>
      <c r="K12" s="10">
        <f>(1/9)*(K3+K4+K5+2*K6+2*K7+2*K8)</f>
        <v>147.01136567417169</v>
      </c>
      <c r="L12" s="10">
        <f t="shared" ref="L12:O12" si="0">(1/9)*(L3+L4+L5+2*L6+2*L7+2*L8)</f>
        <v>142.04516003322991</v>
      </c>
      <c r="M12" s="10">
        <f t="shared" si="0"/>
        <v>139.27616544109526</v>
      </c>
      <c r="N12" s="10">
        <f t="shared" si="0"/>
        <v>125.83310954375702</v>
      </c>
      <c r="O12" s="10">
        <f t="shared" si="0"/>
        <v>105.53731546612983</v>
      </c>
    </row>
    <row r="13" spans="1:15" x14ac:dyDescent="0.2">
      <c r="H13" s="8"/>
      <c r="I13" s="8"/>
      <c r="J13" s="8" t="s">
        <v>38</v>
      </c>
      <c r="K13" s="8"/>
      <c r="L13" s="8"/>
      <c r="M13" s="8"/>
      <c r="N13" s="8"/>
      <c r="O13" s="8"/>
    </row>
    <row r="14" spans="1:15" x14ac:dyDescent="0.2">
      <c r="H14" s="8"/>
      <c r="I14" s="8"/>
      <c r="J14" s="8" t="s">
        <v>9</v>
      </c>
      <c r="K14" s="8">
        <f>K3/$K3</f>
        <v>1</v>
      </c>
      <c r="L14" s="8">
        <f t="shared" ref="L14:O14" si="1">L3/$K3</f>
        <v>0.91983737562175405</v>
      </c>
      <c r="M14" s="8">
        <f t="shared" si="1"/>
        <v>0.89700708615797453</v>
      </c>
      <c r="N14" s="8">
        <f t="shared" si="1"/>
        <v>0.76915561708760483</v>
      </c>
      <c r="O14" s="8">
        <f t="shared" si="1"/>
        <v>0.63365077089849142</v>
      </c>
    </row>
    <row r="15" spans="1:15" x14ac:dyDescent="0.2">
      <c r="H15" s="8"/>
      <c r="I15" s="8"/>
      <c r="J15" s="8" t="s">
        <v>8</v>
      </c>
      <c r="K15" s="8">
        <f t="shared" ref="K15:O23" si="2">K4/$K4</f>
        <v>1</v>
      </c>
      <c r="L15" s="8">
        <f t="shared" si="2"/>
        <v>0.9710887491987592</v>
      </c>
      <c r="M15" s="8">
        <f t="shared" si="2"/>
        <v>0.97061673205003252</v>
      </c>
      <c r="N15" s="8">
        <f t="shared" si="2"/>
        <v>0.93030314051150487</v>
      </c>
      <c r="O15" s="8">
        <f t="shared" si="2"/>
        <v>0.79883736640517844</v>
      </c>
    </row>
    <row r="16" spans="1:15" x14ac:dyDescent="0.2">
      <c r="H16" s="8"/>
      <c r="I16" s="8"/>
      <c r="J16" s="8" t="s">
        <v>7</v>
      </c>
      <c r="K16" s="8">
        <f t="shared" si="2"/>
        <v>1</v>
      </c>
      <c r="L16" s="8">
        <f t="shared" si="2"/>
        <v>0.96241681734334539</v>
      </c>
      <c r="M16" s="8">
        <f t="shared" si="2"/>
        <v>0.9501843329604911</v>
      </c>
      <c r="N16" s="8">
        <f t="shared" si="2"/>
        <v>0.81191726518131713</v>
      </c>
      <c r="O16" s="8">
        <f t="shared" si="2"/>
        <v>0.71896852782545284</v>
      </c>
    </row>
    <row r="17" spans="8:22" x14ac:dyDescent="0.2">
      <c r="H17" s="8"/>
      <c r="I17" s="8"/>
      <c r="J17" s="8" t="s">
        <v>6</v>
      </c>
      <c r="K17" s="8">
        <f t="shared" si="2"/>
        <v>1</v>
      </c>
      <c r="L17" s="8">
        <f t="shared" si="2"/>
        <v>1.0356149695908279</v>
      </c>
      <c r="M17" s="8">
        <f t="shared" si="2"/>
        <v>1.0312710029725369</v>
      </c>
      <c r="N17" s="8">
        <f t="shared" si="2"/>
        <v>0.93083923812236391</v>
      </c>
      <c r="O17" s="8">
        <f t="shared" si="2"/>
        <v>0.72323338028189821</v>
      </c>
    </row>
    <row r="18" spans="8:22" x14ac:dyDescent="0.2">
      <c r="H18" s="8"/>
      <c r="I18" s="8"/>
      <c r="J18" s="8" t="s">
        <v>5</v>
      </c>
      <c r="K18" s="8">
        <f t="shared" si="2"/>
        <v>1</v>
      </c>
      <c r="L18" s="8">
        <f t="shared" si="2"/>
        <v>0.85160191223503345</v>
      </c>
      <c r="M18" s="8">
        <f t="shared" si="2"/>
        <v>0.83194672994527052</v>
      </c>
      <c r="N18" s="8">
        <f t="shared" si="2"/>
        <v>0.75171916374183878</v>
      </c>
      <c r="O18" s="8">
        <f t="shared" si="2"/>
        <v>0.59906956170971615</v>
      </c>
    </row>
    <row r="19" spans="8:22" x14ac:dyDescent="0.2">
      <c r="H19" s="8"/>
      <c r="I19" s="8"/>
      <c r="J19" s="8" t="s">
        <v>4</v>
      </c>
      <c r="K19" s="8">
        <f t="shared" si="2"/>
        <v>1</v>
      </c>
      <c r="L19" s="8">
        <f t="shared" si="2"/>
        <v>1.051296569132081</v>
      </c>
      <c r="M19" s="8">
        <f t="shared" si="2"/>
        <v>0.99945258291027472</v>
      </c>
      <c r="N19" s="8">
        <f t="shared" si="2"/>
        <v>0.9591965570151838</v>
      </c>
      <c r="O19" s="8">
        <f t="shared" si="2"/>
        <v>0.82938556342566216</v>
      </c>
    </row>
    <row r="20" spans="8:22" x14ac:dyDescent="0.2">
      <c r="H20" s="8"/>
      <c r="I20" s="8"/>
      <c r="J20" s="8" t="s">
        <v>3</v>
      </c>
      <c r="K20" s="8">
        <f t="shared" si="2"/>
        <v>1</v>
      </c>
      <c r="L20" s="8">
        <f t="shared" si="2"/>
        <v>1.0398147060248368</v>
      </c>
      <c r="M20" s="8">
        <f t="shared" si="2"/>
        <v>0.91044477269022572</v>
      </c>
      <c r="N20" s="8">
        <f t="shared" si="2"/>
        <v>0.84952601512645909</v>
      </c>
      <c r="O20" s="8">
        <f t="shared" si="2"/>
        <v>0.64490703585251874</v>
      </c>
    </row>
    <row r="21" spans="8:22" x14ac:dyDescent="0.2">
      <c r="H21" s="8"/>
      <c r="I21" s="8"/>
      <c r="J21" s="8" t="s">
        <v>2</v>
      </c>
      <c r="K21" s="8">
        <f t="shared" si="2"/>
        <v>1</v>
      </c>
      <c r="L21" s="8">
        <f t="shared" si="2"/>
        <v>0.86146992830408642</v>
      </c>
      <c r="M21" s="8">
        <f t="shared" si="2"/>
        <v>0.64664841297536935</v>
      </c>
      <c r="N21" s="8">
        <f t="shared" si="2"/>
        <v>0.57198394005173381</v>
      </c>
      <c r="O21" s="8">
        <f t="shared" si="2"/>
        <v>0.3522062117590477</v>
      </c>
    </row>
    <row r="22" spans="8:22" x14ac:dyDescent="0.2">
      <c r="H22" s="8"/>
      <c r="I22" s="8"/>
      <c r="J22" s="8" t="s">
        <v>1</v>
      </c>
      <c r="K22" s="8">
        <f t="shared" si="2"/>
        <v>1</v>
      </c>
      <c r="L22" s="8">
        <f t="shared" si="2"/>
        <v>0.90320899287513967</v>
      </c>
      <c r="M22" s="8">
        <f t="shared" si="2"/>
        <v>0.78195612141253457</v>
      </c>
      <c r="N22" s="8">
        <f t="shared" si="2"/>
        <v>0.76277105333859041</v>
      </c>
      <c r="O22" s="8">
        <f t="shared" si="2"/>
        <v>0.44273165993080371</v>
      </c>
    </row>
    <row r="23" spans="8:22" x14ac:dyDescent="0.2">
      <c r="H23" s="8"/>
      <c r="I23" s="8"/>
      <c r="J23" s="8" t="s">
        <v>0</v>
      </c>
      <c r="K23" s="8">
        <f t="shared" si="2"/>
        <v>1</v>
      </c>
      <c r="L23" s="8">
        <f t="shared" si="2"/>
        <v>0.96621890002743993</v>
      </c>
      <c r="M23" s="8">
        <f t="shared" si="2"/>
        <v>0.94738365841576955</v>
      </c>
      <c r="N23" s="8">
        <f t="shared" si="2"/>
        <v>0.8559413686602092</v>
      </c>
      <c r="O23" s="8">
        <f t="shared" si="2"/>
        <v>0.71788541642444992</v>
      </c>
    </row>
    <row r="25" spans="8:22" x14ac:dyDescent="0.2">
      <c r="J25" t="s">
        <v>102</v>
      </c>
    </row>
    <row r="26" spans="8:22" x14ac:dyDescent="0.2">
      <c r="K26">
        <v>300</v>
      </c>
      <c r="L26">
        <v>400</v>
      </c>
      <c r="M26">
        <v>500</v>
      </c>
      <c r="N26">
        <v>600</v>
      </c>
      <c r="P26">
        <v>300</v>
      </c>
      <c r="Q26">
        <v>400</v>
      </c>
      <c r="R26">
        <v>500</v>
      </c>
      <c r="S26">
        <v>600</v>
      </c>
      <c r="U26" t="s">
        <v>103</v>
      </c>
      <c r="V26" t="s">
        <v>104</v>
      </c>
    </row>
    <row r="27" spans="8:22" x14ac:dyDescent="0.2">
      <c r="J27" t="s">
        <v>105</v>
      </c>
      <c r="K27">
        <v>231.36096366301501</v>
      </c>
      <c r="L27">
        <v>226.85630086883901</v>
      </c>
      <c r="M27">
        <v>211.121500683405</v>
      </c>
      <c r="N27">
        <v>194.382066389914</v>
      </c>
      <c r="O27" t="s">
        <v>9</v>
      </c>
      <c r="P27" s="11">
        <f>P38/$P38</f>
        <v>1</v>
      </c>
      <c r="Q27" s="11">
        <f t="shared" ref="Q27:S27" si="3">Q38/$P38</f>
        <v>0.98459728757558174</v>
      </c>
      <c r="R27" s="11">
        <f t="shared" si="3"/>
        <v>0.93108171121698835</v>
      </c>
      <c r="S27" s="12">
        <f t="shared" si="3"/>
        <v>0.86637790381731694</v>
      </c>
      <c r="T27" s="2"/>
      <c r="U27" s="13">
        <f>MAX(S27:S36)</f>
        <v>0.94622460323636937</v>
      </c>
      <c r="V27" s="2">
        <f>MIN(S27:S36)</f>
        <v>0.47935749685891277</v>
      </c>
    </row>
    <row r="28" spans="8:22" x14ac:dyDescent="0.2">
      <c r="J28" t="s">
        <v>106</v>
      </c>
      <c r="K28">
        <v>204.05865709313699</v>
      </c>
      <c r="L28">
        <v>200.398264428235</v>
      </c>
      <c r="M28">
        <v>189.62370108048401</v>
      </c>
      <c r="N28">
        <v>183.57853321047801</v>
      </c>
      <c r="O28" t="s">
        <v>8</v>
      </c>
      <c r="P28" s="11">
        <f t="shared" ref="P28:S36" si="4">P39/$P39</f>
        <v>1</v>
      </c>
      <c r="Q28" s="11">
        <f t="shared" si="4"/>
        <v>0.9807376930792947</v>
      </c>
      <c r="R28" s="11">
        <f t="shared" si="4"/>
        <v>0.941495278959806</v>
      </c>
      <c r="S28" s="12">
        <f t="shared" si="4"/>
        <v>0.88214592046340234</v>
      </c>
      <c r="T28" s="2"/>
      <c r="U28" s="2"/>
      <c r="V28" s="2"/>
    </row>
    <row r="29" spans="8:22" x14ac:dyDescent="0.2">
      <c r="J29" t="s">
        <v>107</v>
      </c>
      <c r="K29">
        <v>286.71321256859801</v>
      </c>
      <c r="L29">
        <v>272.07783051877499</v>
      </c>
      <c r="M29">
        <v>258.49775584519602</v>
      </c>
      <c r="N29">
        <v>223.32045176935901</v>
      </c>
      <c r="O29" t="s">
        <v>7</v>
      </c>
      <c r="P29" s="11">
        <f t="shared" si="4"/>
        <v>1</v>
      </c>
      <c r="Q29" s="11">
        <f t="shared" si="4"/>
        <v>0.940486772822414</v>
      </c>
      <c r="R29" s="11">
        <f t="shared" si="4"/>
        <v>0.90279651010920614</v>
      </c>
      <c r="S29" s="12">
        <f t="shared" si="4"/>
        <v>0.8092431302449119</v>
      </c>
      <c r="T29" s="2"/>
      <c r="U29" s="2"/>
      <c r="V29" s="2"/>
    </row>
    <row r="30" spans="8:22" x14ac:dyDescent="0.2">
      <c r="J30" t="s">
        <v>108</v>
      </c>
      <c r="K30">
        <v>97.111593536988195</v>
      </c>
      <c r="L30">
        <v>98.622584722695194</v>
      </c>
      <c r="M30">
        <v>92.882246396557207</v>
      </c>
      <c r="N30">
        <v>89.113978095154394</v>
      </c>
      <c r="O30" t="s">
        <v>6</v>
      </c>
      <c r="P30" s="11">
        <f t="shared" si="4"/>
        <v>1</v>
      </c>
      <c r="Q30" s="11">
        <f t="shared" si="4"/>
        <v>1.0151263978706662</v>
      </c>
      <c r="R30" s="11">
        <f t="shared" si="4"/>
        <v>0.96374416797550089</v>
      </c>
      <c r="S30" s="12">
        <f t="shared" si="4"/>
        <v>0.94622460323636937</v>
      </c>
      <c r="T30" s="2"/>
      <c r="U30" s="2"/>
      <c r="V30" s="2"/>
    </row>
    <row r="31" spans="8:22" x14ac:dyDescent="0.2">
      <c r="J31" t="s">
        <v>109</v>
      </c>
      <c r="K31">
        <v>90.484567740564202</v>
      </c>
      <c r="L31">
        <v>83.617782003138501</v>
      </c>
      <c r="M31">
        <v>77.9571928105659</v>
      </c>
      <c r="N31">
        <v>71.937817229052996</v>
      </c>
      <c r="O31" t="s">
        <v>5</v>
      </c>
      <c r="P31" s="11">
        <f t="shared" si="4"/>
        <v>1</v>
      </c>
      <c r="Q31" s="11">
        <f t="shared" si="4"/>
        <v>0.96259950093172053</v>
      </c>
      <c r="R31" s="11">
        <f t="shared" si="4"/>
        <v>0.8955481999063134</v>
      </c>
      <c r="S31" s="12">
        <f t="shared" si="4"/>
        <v>0.84778876178258999</v>
      </c>
      <c r="T31" s="2"/>
      <c r="U31" s="2"/>
      <c r="V31" s="2"/>
    </row>
    <row r="32" spans="8:22" x14ac:dyDescent="0.2">
      <c r="J32" t="s">
        <v>110</v>
      </c>
      <c r="K32">
        <v>115.389957492816</v>
      </c>
      <c r="L32">
        <v>113.588075803766</v>
      </c>
      <c r="M32">
        <v>105.94535198651501</v>
      </c>
      <c r="N32">
        <v>108.776346932674</v>
      </c>
      <c r="O32" t="s">
        <v>4</v>
      </c>
      <c r="P32" s="11">
        <f t="shared" si="4"/>
        <v>1</v>
      </c>
      <c r="Q32" s="11">
        <f t="shared" si="4"/>
        <v>0.95846695566866025</v>
      </c>
      <c r="R32" s="11">
        <f t="shared" si="4"/>
        <v>0.93810483981620341</v>
      </c>
      <c r="S32" s="12">
        <f t="shared" si="4"/>
        <v>0.90202140568207234</v>
      </c>
      <c r="T32" s="2"/>
      <c r="U32" s="2"/>
      <c r="V32" s="2"/>
    </row>
    <row r="33" spans="5:22" x14ac:dyDescent="0.2">
      <c r="J33" t="s">
        <v>111</v>
      </c>
      <c r="K33">
        <v>77.343092282748202</v>
      </c>
      <c r="L33">
        <v>73.542931751455001</v>
      </c>
      <c r="M33">
        <v>72.319145089947995</v>
      </c>
      <c r="N33">
        <v>60.414075830626999</v>
      </c>
      <c r="O33" t="s">
        <v>3</v>
      </c>
      <c r="P33" s="11">
        <f t="shared" si="4"/>
        <v>1</v>
      </c>
      <c r="Q33" s="11">
        <f t="shared" si="4"/>
        <v>0.92774203123100929</v>
      </c>
      <c r="R33" s="11">
        <f t="shared" si="4"/>
        <v>0.87655978751561792</v>
      </c>
      <c r="S33" s="12">
        <f t="shared" si="4"/>
        <v>0.76203203912317774</v>
      </c>
      <c r="T33" s="2"/>
      <c r="U33" s="2"/>
      <c r="V33" s="2"/>
    </row>
    <row r="34" spans="5:22" x14ac:dyDescent="0.2">
      <c r="J34" t="s">
        <v>112</v>
      </c>
      <c r="K34">
        <v>32.5965734721972</v>
      </c>
      <c r="L34">
        <v>27.517999124181099</v>
      </c>
      <c r="M34">
        <v>22.654201185873099</v>
      </c>
      <c r="N34">
        <v>14.184771200524199</v>
      </c>
      <c r="O34" t="s">
        <v>2</v>
      </c>
      <c r="P34" s="11">
        <f t="shared" si="4"/>
        <v>1</v>
      </c>
      <c r="Q34" s="11">
        <f t="shared" si="4"/>
        <v>0.84809785019174988</v>
      </c>
      <c r="R34" s="11">
        <f t="shared" si="4"/>
        <v>0.65905168474728348</v>
      </c>
      <c r="S34" s="12">
        <f t="shared" si="4"/>
        <v>0.47935749685891277</v>
      </c>
      <c r="T34" s="2"/>
      <c r="U34" s="2"/>
      <c r="V34" s="2"/>
    </row>
    <row r="35" spans="5:22" x14ac:dyDescent="0.2">
      <c r="J35" t="s">
        <v>113</v>
      </c>
      <c r="K35">
        <v>40.312721676549401</v>
      </c>
      <c r="L35">
        <v>33.8483492678861</v>
      </c>
      <c r="M35">
        <v>29.900841887223599</v>
      </c>
      <c r="N35">
        <v>29.372613663661699</v>
      </c>
      <c r="O35" t="s">
        <v>1</v>
      </c>
      <c r="P35" s="11">
        <f t="shared" si="4"/>
        <v>1</v>
      </c>
      <c r="Q35" s="11">
        <f t="shared" si="4"/>
        <v>0.88402194929001621</v>
      </c>
      <c r="R35" s="11">
        <f t="shared" si="4"/>
        <v>0.82573804143794982</v>
      </c>
      <c r="S35" s="12">
        <f t="shared" si="4"/>
        <v>0.74424610775690503</v>
      </c>
      <c r="T35" s="2"/>
      <c r="U35" s="2"/>
      <c r="V35" s="2"/>
    </row>
    <row r="36" spans="5:22" x14ac:dyDescent="0.2">
      <c r="J36" t="s">
        <v>0</v>
      </c>
      <c r="K36" s="1">
        <f>(1/9)*(K27+K28+K29+2*K30+2*K31+2*K32)</f>
        <v>147.56723009616516</v>
      </c>
      <c r="L36" s="1">
        <f t="shared" ref="L36:N36" si="5">(1/9)*(L27+L28+L29+2*L30+2*L31+2*L32)</f>
        <v>143.4432534305609</v>
      </c>
      <c r="M36" s="1">
        <f t="shared" si="5"/>
        <v>134.75694888848457</v>
      </c>
      <c r="N36" s="1">
        <f t="shared" si="5"/>
        <v>126.77081509816819</v>
      </c>
      <c r="O36" t="s">
        <v>0</v>
      </c>
      <c r="P36" s="11">
        <f t="shared" si="4"/>
        <v>1</v>
      </c>
      <c r="Q36" s="11">
        <f t="shared" si="4"/>
        <v>0.97147378725424172</v>
      </c>
      <c r="R36" s="11">
        <f t="shared" si="4"/>
        <v>0.92786711042266157</v>
      </c>
      <c r="S36" s="12">
        <f>S47/$P47</f>
        <v>0.87193153635165188</v>
      </c>
      <c r="T36" s="2"/>
      <c r="U36" s="2"/>
      <c r="V36" s="2"/>
    </row>
    <row r="37" spans="5:22" x14ac:dyDescent="0.2">
      <c r="K37">
        <v>300</v>
      </c>
      <c r="L37">
        <v>400</v>
      </c>
      <c r="M37">
        <v>500</v>
      </c>
      <c r="N37">
        <v>600</v>
      </c>
      <c r="P37">
        <v>300</v>
      </c>
      <c r="Q37">
        <v>400</v>
      </c>
      <c r="R37">
        <v>500</v>
      </c>
      <c r="S37">
        <v>600</v>
      </c>
    </row>
    <row r="38" spans="5:22" x14ac:dyDescent="0.2">
      <c r="E38">
        <v>300</v>
      </c>
      <c r="F38" s="5">
        <v>2.8499390000000004</v>
      </c>
      <c r="G38" s="5">
        <v>5.8181473333333331</v>
      </c>
      <c r="H38" s="5">
        <v>4.9973872500000001</v>
      </c>
      <c r="J38" t="s">
        <v>9</v>
      </c>
      <c r="K38">
        <v>234.70356757600899</v>
      </c>
      <c r="L38">
        <v>232.029572424289</v>
      </c>
      <c r="M38">
        <v>222.822660600169</v>
      </c>
      <c r="N38">
        <v>209.40594522855201</v>
      </c>
      <c r="P38">
        <f>AVERAGE(K27,K38)</f>
        <v>233.032265619512</v>
      </c>
      <c r="Q38">
        <f t="shared" ref="Q38:S38" si="6">AVERAGE(L27,L38)</f>
        <v>229.44293664656402</v>
      </c>
      <c r="R38">
        <f t="shared" si="6"/>
        <v>216.97208064178699</v>
      </c>
      <c r="S38">
        <f t="shared" si="6"/>
        <v>201.89400580923302</v>
      </c>
      <c r="U38">
        <f>P38-S38</f>
        <v>31.138259810278981</v>
      </c>
    </row>
    <row r="39" spans="5:22" x14ac:dyDescent="0.2">
      <c r="E39">
        <v>400</v>
      </c>
      <c r="F39" s="5">
        <v>2.8521391666666669</v>
      </c>
      <c r="G39" s="5">
        <v>5.8145869999999995</v>
      </c>
      <c r="H39" s="5">
        <v>5.0023770000000001</v>
      </c>
      <c r="J39" t="s">
        <v>8</v>
      </c>
      <c r="K39">
        <v>202.93739277506401</v>
      </c>
      <c r="L39">
        <v>198.75810261189</v>
      </c>
      <c r="M39">
        <v>193.561158425717</v>
      </c>
      <c r="N39">
        <v>175.45137182547501</v>
      </c>
      <c r="P39">
        <f t="shared" ref="P39:P46" si="7">AVERAGE(K28,K39)</f>
        <v>203.4980249341005</v>
      </c>
      <c r="Q39">
        <f t="shared" ref="Q39:Q47" si="8">AVERAGE(L28,L39)</f>
        <v>199.57818352006251</v>
      </c>
      <c r="R39">
        <f t="shared" ref="R39:R47" si="9">AVERAGE(M28,M39)</f>
        <v>191.5924297531005</v>
      </c>
      <c r="S39">
        <f t="shared" ref="S39:S47" si="10">AVERAGE(N28,N39)</f>
        <v>179.5149525179765</v>
      </c>
      <c r="U39">
        <f t="shared" ref="U39:U47" si="11">P39-S39</f>
        <v>23.983072416124003</v>
      </c>
    </row>
    <row r="40" spans="5:22" x14ac:dyDescent="0.2">
      <c r="E40">
        <v>500</v>
      </c>
      <c r="F40" s="5">
        <v>2.8552166666666667</v>
      </c>
      <c r="G40" s="5">
        <v>5.8111623333333329</v>
      </c>
      <c r="H40" s="5">
        <v>5.0086029999999999</v>
      </c>
      <c r="J40" t="s">
        <v>7</v>
      </c>
      <c r="K40">
        <v>283.35781370765199</v>
      </c>
      <c r="L40">
        <v>264.066429263337</v>
      </c>
      <c r="M40">
        <v>256.16037719137603</v>
      </c>
      <c r="N40">
        <v>238.00560999636301</v>
      </c>
      <c r="P40">
        <f t="shared" si="7"/>
        <v>285.035513138125</v>
      </c>
      <c r="Q40">
        <f t="shared" si="8"/>
        <v>268.07212989105597</v>
      </c>
      <c r="R40">
        <f t="shared" si="9"/>
        <v>257.32906651828603</v>
      </c>
      <c r="S40">
        <f t="shared" si="10"/>
        <v>230.66303088286099</v>
      </c>
      <c r="U40">
        <f t="shared" si="11"/>
        <v>54.372482255264003</v>
      </c>
    </row>
    <row r="41" spans="5:22" x14ac:dyDescent="0.2">
      <c r="E41">
        <v>600</v>
      </c>
      <c r="F41" s="5">
        <v>2.8624019999999999</v>
      </c>
      <c r="G41" s="5">
        <v>5.8040696666666669</v>
      </c>
      <c r="H41" s="5">
        <v>5.0156985000000001</v>
      </c>
      <c r="J41" t="s">
        <v>6</v>
      </c>
      <c r="K41">
        <v>96.532394661249</v>
      </c>
      <c r="L41">
        <v>97.950539486291106</v>
      </c>
      <c r="M41">
        <v>93.741017893010607</v>
      </c>
      <c r="N41">
        <v>94.116727806830795</v>
      </c>
      <c r="P41">
        <f t="shared" si="7"/>
        <v>96.821994099118598</v>
      </c>
      <c r="Q41">
        <f t="shared" si="8"/>
        <v>98.286562104493157</v>
      </c>
      <c r="R41">
        <f t="shared" si="9"/>
        <v>93.311632144783914</v>
      </c>
      <c r="S41">
        <f t="shared" si="10"/>
        <v>91.615352950992587</v>
      </c>
      <c r="U41">
        <f t="shared" si="11"/>
        <v>5.2066411481260104</v>
      </c>
    </row>
    <row r="42" spans="5:22" x14ac:dyDescent="0.2">
      <c r="J42" t="s">
        <v>5</v>
      </c>
      <c r="K42">
        <v>85.481686662084897</v>
      </c>
      <c r="L42">
        <v>85.7672466656757</v>
      </c>
      <c r="M42">
        <v>79.629069563982895</v>
      </c>
      <c r="N42">
        <v>77.244395706489101</v>
      </c>
      <c r="P42">
        <f t="shared" si="7"/>
        <v>87.98312720132455</v>
      </c>
      <c r="Q42">
        <f t="shared" si="8"/>
        <v>84.692514334407093</v>
      </c>
      <c r="R42">
        <f t="shared" si="9"/>
        <v>78.793131187274398</v>
      </c>
      <c r="S42">
        <f t="shared" si="10"/>
        <v>74.591106467771056</v>
      </c>
      <c r="U42">
        <f t="shared" si="11"/>
        <v>13.392020733553494</v>
      </c>
    </row>
    <row r="43" spans="5:22" x14ac:dyDescent="0.2">
      <c r="J43" t="s">
        <v>4</v>
      </c>
      <c r="K43">
        <v>115.448480194536</v>
      </c>
      <c r="L43">
        <v>107.66293881774</v>
      </c>
      <c r="M43">
        <v>110.605303623601</v>
      </c>
      <c r="N43">
        <v>99.444865115524706</v>
      </c>
      <c r="P43">
        <f t="shared" si="7"/>
        <v>115.41921884367599</v>
      </c>
      <c r="Q43">
        <f t="shared" si="8"/>
        <v>110.62550731075299</v>
      </c>
      <c r="R43">
        <f t="shared" si="9"/>
        <v>108.275327805058</v>
      </c>
      <c r="S43">
        <f t="shared" si="10"/>
        <v>104.11060602409935</v>
      </c>
      <c r="U43">
        <f t="shared" si="11"/>
        <v>11.308612819576638</v>
      </c>
    </row>
    <row r="44" spans="5:22" x14ac:dyDescent="0.2">
      <c r="J44" t="s">
        <v>3</v>
      </c>
      <c r="K44">
        <v>79.559913052777503</v>
      </c>
      <c r="L44">
        <v>72.022581124775499</v>
      </c>
      <c r="M44">
        <v>65.215719927522301</v>
      </c>
      <c r="N44">
        <v>59.151041269758501</v>
      </c>
      <c r="P44">
        <f t="shared" si="7"/>
        <v>78.451502667762853</v>
      </c>
      <c r="Q44">
        <f t="shared" si="8"/>
        <v>72.782756438115257</v>
      </c>
      <c r="R44">
        <f t="shared" si="9"/>
        <v>68.767432508735141</v>
      </c>
      <c r="S44">
        <f t="shared" si="10"/>
        <v>59.782558550192746</v>
      </c>
      <c r="U44">
        <f t="shared" si="11"/>
        <v>18.668944117570106</v>
      </c>
    </row>
    <row r="45" spans="5:22" x14ac:dyDescent="0.2">
      <c r="J45" t="s">
        <v>2</v>
      </c>
      <c r="K45">
        <v>35.465499368078603</v>
      </c>
      <c r="L45">
        <v>30.205298531251099</v>
      </c>
      <c r="M45">
        <v>22.202222586903002</v>
      </c>
      <c r="N45">
        <v>18.441293667219401</v>
      </c>
      <c r="P45">
        <f t="shared" si="7"/>
        <v>34.031036420137902</v>
      </c>
      <c r="Q45">
        <f t="shared" si="8"/>
        <v>28.861648827716099</v>
      </c>
      <c r="R45">
        <f t="shared" si="9"/>
        <v>22.428211886388048</v>
      </c>
      <c r="S45">
        <f t="shared" si="10"/>
        <v>16.3130324338718</v>
      </c>
      <c r="U45">
        <f t="shared" si="11"/>
        <v>17.718003986266101</v>
      </c>
    </row>
    <row r="46" spans="5:22" x14ac:dyDescent="0.2">
      <c r="J46" t="s">
        <v>1</v>
      </c>
      <c r="K46">
        <v>36.2834718136425</v>
      </c>
      <c r="L46">
        <v>33.864367009508598</v>
      </c>
      <c r="M46">
        <v>33.347548906969699</v>
      </c>
      <c r="N46">
        <v>27.633805210408401</v>
      </c>
      <c r="P46">
        <f t="shared" si="7"/>
        <v>38.298096745095947</v>
      </c>
      <c r="Q46">
        <f t="shared" si="8"/>
        <v>33.856358138697345</v>
      </c>
      <c r="R46">
        <f t="shared" si="9"/>
        <v>31.624195397096649</v>
      </c>
      <c r="S46">
        <f t="shared" si="10"/>
        <v>28.50320943703505</v>
      </c>
      <c r="U46">
        <f t="shared" si="11"/>
        <v>9.7948873080608969</v>
      </c>
    </row>
    <row r="47" spans="5:22" x14ac:dyDescent="0.2">
      <c r="J47" t="s">
        <v>0</v>
      </c>
      <c r="K47" s="1">
        <f>(1/9)*(K38+K39+K40+2*K41+2*K42+2*K43)</f>
        <v>146.21376634382941</v>
      </c>
      <c r="L47" s="1">
        <f t="shared" ref="L47:N47" si="12">(1/9)*(L38+L39+L40+2*L41+2*L42+2*L43)</f>
        <v>141.95728380432553</v>
      </c>
      <c r="M47" s="1">
        <f t="shared" si="12"/>
        <v>137.83277537538342</v>
      </c>
      <c r="N47" s="1">
        <f t="shared" si="12"/>
        <v>129.38610047867547</v>
      </c>
      <c r="P47" s="6">
        <f>AVERAGE(K36,K47)</f>
        <v>146.89049821999728</v>
      </c>
      <c r="Q47">
        <f t="shared" si="8"/>
        <v>142.70026861744321</v>
      </c>
      <c r="R47">
        <f t="shared" si="9"/>
        <v>136.294862131934</v>
      </c>
      <c r="S47">
        <f t="shared" si="10"/>
        <v>128.07845778842182</v>
      </c>
      <c r="U47">
        <f t="shared" si="11"/>
        <v>18.812040431575468</v>
      </c>
    </row>
    <row r="49" spans="16:21" x14ac:dyDescent="0.2">
      <c r="P49" t="s">
        <v>115</v>
      </c>
      <c r="Q49" t="s">
        <v>116</v>
      </c>
      <c r="R49" t="s">
        <v>117</v>
      </c>
    </row>
    <row r="50" spans="16:21" x14ac:dyDescent="0.2">
      <c r="P50" s="15">
        <v>233.032265619512</v>
      </c>
      <c r="Q50" s="15">
        <v>215</v>
      </c>
      <c r="R50" s="15">
        <v>299</v>
      </c>
      <c r="U50">
        <f>MAX(U38:U47)</f>
        <v>54.372482255264003</v>
      </c>
    </row>
    <row r="51" spans="16:21" x14ac:dyDescent="0.2">
      <c r="P51" s="15">
        <v>203.4980249341005</v>
      </c>
      <c r="Q51" s="15">
        <v>199</v>
      </c>
      <c r="R51" s="15">
        <v>231</v>
      </c>
    </row>
    <row r="52" spans="16:21" x14ac:dyDescent="0.2">
      <c r="P52" s="15">
        <v>285.035513138125</v>
      </c>
      <c r="Q52" s="15">
        <v>267</v>
      </c>
      <c r="R52" s="15">
        <v>364</v>
      </c>
    </row>
    <row r="53" spans="16:21" x14ac:dyDescent="0.2">
      <c r="P53" s="15">
        <v>96.821994099118598</v>
      </c>
      <c r="Q53" s="15">
        <v>46</v>
      </c>
      <c r="R53" s="15">
        <v>59</v>
      </c>
    </row>
    <row r="54" spans="16:21" x14ac:dyDescent="0.2">
      <c r="P54" s="15">
        <v>87.98312720132455</v>
      </c>
      <c r="Q54" s="15">
        <v>22</v>
      </c>
      <c r="R54" s="15">
        <v>30</v>
      </c>
    </row>
    <row r="55" spans="16:21" x14ac:dyDescent="0.2">
      <c r="P55" s="15">
        <v>115.41921884367599</v>
      </c>
      <c r="Q55" s="15">
        <v>108</v>
      </c>
      <c r="R55" s="15">
        <v>144</v>
      </c>
    </row>
    <row r="56" spans="16:21" x14ac:dyDescent="0.2">
      <c r="P56" s="15">
        <v>78.451502667762853</v>
      </c>
      <c r="Q56" s="15">
        <v>124</v>
      </c>
      <c r="R56" s="15">
        <v>132</v>
      </c>
    </row>
    <row r="57" spans="16:21" x14ac:dyDescent="0.2">
      <c r="P57" s="15">
        <v>34.031036420137902</v>
      </c>
      <c r="Q57" s="15">
        <v>73</v>
      </c>
      <c r="R57" s="15">
        <v>150</v>
      </c>
    </row>
    <row r="58" spans="16:21" x14ac:dyDescent="0.2">
      <c r="P58" s="15">
        <v>38.298096745095947</v>
      </c>
      <c r="Q58" s="15">
        <v>74</v>
      </c>
      <c r="R58" s="15">
        <v>100</v>
      </c>
    </row>
    <row r="59" spans="16:21" x14ac:dyDescent="0.2">
      <c r="P59" s="15">
        <v>146.89049821999728</v>
      </c>
      <c r="Q59" s="14">
        <f>(1/9)*(Q50+Q51+Q52+2*Q53+2*Q54+2*Q55)</f>
        <v>114.77777777777777</v>
      </c>
      <c r="R59" s="14">
        <f>(1/9)*(R50+R51+R52+2*R53+2*R54+2*R55)</f>
        <v>151.11111111111111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B73CA-DD71-F24F-A9D9-1350A5FDC219}">
  <dimension ref="A1:BI278"/>
  <sheetViews>
    <sheetView topLeftCell="E223" workbookViewId="0">
      <selection activeCell="X263" sqref="X263"/>
    </sheetView>
  </sheetViews>
  <sheetFormatPr baseColWidth="10" defaultRowHeight="16" x14ac:dyDescent="0.2"/>
  <cols>
    <col min="13" max="16" width="12.1640625" bestFit="1" customWidth="1"/>
    <col min="18" max="18" width="12.1640625" bestFit="1" customWidth="1"/>
    <col min="21" max="21" width="12.1640625" bestFit="1" customWidth="1"/>
    <col min="35" max="35" width="12.1640625" bestFit="1" customWidth="1"/>
  </cols>
  <sheetData>
    <row r="1" spans="2:51" x14ac:dyDescent="0.2">
      <c r="Z1" t="s">
        <v>63</v>
      </c>
      <c r="AA1" t="s">
        <v>64</v>
      </c>
    </row>
    <row r="3" spans="2:51" x14ac:dyDescent="0.2">
      <c r="B3" t="s">
        <v>119</v>
      </c>
      <c r="H3" t="s">
        <v>118</v>
      </c>
      <c r="N3" t="s">
        <v>71</v>
      </c>
      <c r="T3" t="s">
        <v>58</v>
      </c>
      <c r="Z3" t="s">
        <v>39</v>
      </c>
      <c r="AF3" t="s">
        <v>59</v>
      </c>
      <c r="AL3" t="s">
        <v>60</v>
      </c>
    </row>
    <row r="4" spans="2:51" x14ac:dyDescent="0.2">
      <c r="B4" t="s">
        <v>40</v>
      </c>
      <c r="H4" t="s">
        <v>40</v>
      </c>
      <c r="N4" t="s">
        <v>40</v>
      </c>
      <c r="T4" t="s">
        <v>40</v>
      </c>
      <c r="Z4" t="s">
        <v>40</v>
      </c>
      <c r="AF4" t="s">
        <v>40</v>
      </c>
      <c r="AL4" t="s">
        <v>40</v>
      </c>
    </row>
    <row r="5" spans="2:51" x14ac:dyDescent="0.2">
      <c r="B5" t="s">
        <v>41</v>
      </c>
      <c r="C5" t="s">
        <v>42</v>
      </c>
      <c r="D5" t="s">
        <v>43</v>
      </c>
      <c r="E5" t="s">
        <v>44</v>
      </c>
      <c r="F5" t="s">
        <v>45</v>
      </c>
      <c r="H5" t="s">
        <v>41</v>
      </c>
      <c r="I5" t="s">
        <v>42</v>
      </c>
      <c r="J5" t="s">
        <v>43</v>
      </c>
      <c r="K5" t="s">
        <v>44</v>
      </c>
      <c r="L5" t="s">
        <v>45</v>
      </c>
      <c r="N5" t="s">
        <v>41</v>
      </c>
      <c r="O5" t="s">
        <v>42</v>
      </c>
      <c r="P5" t="s">
        <v>43</v>
      </c>
      <c r="Q5" t="s">
        <v>44</v>
      </c>
      <c r="R5" t="s">
        <v>45</v>
      </c>
      <c r="T5" t="s">
        <v>41</v>
      </c>
      <c r="U5" t="s">
        <v>42</v>
      </c>
      <c r="V5" t="s">
        <v>43</v>
      </c>
      <c r="W5" t="s">
        <v>44</v>
      </c>
      <c r="X5" t="s">
        <v>45</v>
      </c>
      <c r="Z5" t="s">
        <v>41</v>
      </c>
      <c r="AA5" t="s">
        <v>42</v>
      </c>
      <c r="AB5" t="s">
        <v>43</v>
      </c>
      <c r="AC5" t="s">
        <v>44</v>
      </c>
      <c r="AD5" t="s">
        <v>45</v>
      </c>
      <c r="AF5" t="s">
        <v>41</v>
      </c>
      <c r="AG5" t="s">
        <v>42</v>
      </c>
      <c r="AH5" t="s">
        <v>43</v>
      </c>
      <c r="AI5" t="s">
        <v>44</v>
      </c>
      <c r="AJ5" t="s">
        <v>45</v>
      </c>
      <c r="AL5" t="s">
        <v>41</v>
      </c>
      <c r="AM5" t="s">
        <v>42</v>
      </c>
      <c r="AN5" t="s">
        <v>43</v>
      </c>
      <c r="AO5" t="s">
        <v>44</v>
      </c>
      <c r="AP5" t="s">
        <v>45</v>
      </c>
      <c r="AS5">
        <v>100</v>
      </c>
      <c r="AT5">
        <v>200</v>
      </c>
      <c r="AU5">
        <v>300</v>
      </c>
      <c r="AV5">
        <v>400</v>
      </c>
      <c r="AW5">
        <v>500</v>
      </c>
      <c r="AX5">
        <v>600</v>
      </c>
      <c r="AY5">
        <v>700</v>
      </c>
    </row>
    <row r="6" spans="2:51" x14ac:dyDescent="0.2">
      <c r="B6">
        <v>100000</v>
      </c>
      <c r="C6">
        <v>99.209160999999995</v>
      </c>
      <c r="D6">
        <v>-9739.8918780000004</v>
      </c>
      <c r="E6">
        <v>47707.814007000001</v>
      </c>
      <c r="F6">
        <v>-0.296572</v>
      </c>
      <c r="H6">
        <v>100000</v>
      </c>
      <c r="I6">
        <v>198.49137400000001</v>
      </c>
      <c r="J6">
        <v>-9710.0023920000003</v>
      </c>
      <c r="K6">
        <v>47704.211070999998</v>
      </c>
      <c r="L6">
        <v>0.87924500000000005</v>
      </c>
      <c r="N6">
        <v>100000</v>
      </c>
      <c r="O6">
        <v>297.81079199999999</v>
      </c>
      <c r="P6">
        <v>-9678.8236369999995</v>
      </c>
      <c r="Q6">
        <v>47729.182507999998</v>
      </c>
      <c r="R6">
        <v>0.347105</v>
      </c>
      <c r="T6">
        <v>100000</v>
      </c>
      <c r="U6">
        <v>396.53117200000003</v>
      </c>
      <c r="V6">
        <v>-9645.4750449999992</v>
      </c>
      <c r="W6">
        <v>47785.859096</v>
      </c>
      <c r="X6">
        <v>-0.733734</v>
      </c>
      <c r="Z6">
        <v>100000</v>
      </c>
      <c r="AA6">
        <v>496.202404</v>
      </c>
      <c r="AB6">
        <v>-9608.8216740000007</v>
      </c>
      <c r="AC6">
        <v>47873.195909000002</v>
      </c>
      <c r="AD6">
        <v>-1.1708510000000001</v>
      </c>
      <c r="AF6">
        <v>100000</v>
      </c>
      <c r="AG6">
        <v>595.40572099999997</v>
      </c>
      <c r="AH6">
        <v>-9568.0367179999994</v>
      </c>
      <c r="AI6">
        <v>48001.553480000002</v>
      </c>
      <c r="AJ6">
        <v>-1.3632340000000001</v>
      </c>
      <c r="AL6">
        <v>100000</v>
      </c>
      <c r="AM6">
        <v>694.63955499999997</v>
      </c>
      <c r="AN6">
        <v>-9521.4708549999996</v>
      </c>
      <c r="AO6">
        <v>48197.951847999997</v>
      </c>
      <c r="AP6">
        <v>-1.649316</v>
      </c>
      <c r="AR6" t="s">
        <v>46</v>
      </c>
      <c r="AS6">
        <v>2.2114251348066318</v>
      </c>
      <c r="AT6">
        <v>2.2548970296447806</v>
      </c>
      <c r="AU6">
        <v>2.234693358419463</v>
      </c>
      <c r="AV6">
        <v>2.4873555001304339</v>
      </c>
      <c r="AW6">
        <v>2.486430011500488</v>
      </c>
      <c r="AX6">
        <v>2.4301241619305074</v>
      </c>
      <c r="AY6">
        <v>3.3074574224847311</v>
      </c>
    </row>
    <row r="7" spans="2:51" x14ac:dyDescent="0.2">
      <c r="B7">
        <v>100000</v>
      </c>
      <c r="C7">
        <v>99.291984999999997</v>
      </c>
      <c r="D7">
        <v>-9739.8443310000002</v>
      </c>
      <c r="E7">
        <v>47707.740984999997</v>
      </c>
      <c r="F7">
        <v>2.0091619999999999</v>
      </c>
      <c r="H7">
        <v>100000</v>
      </c>
      <c r="I7">
        <v>198.57336799999999</v>
      </c>
      <c r="J7">
        <v>-9709.8437140000005</v>
      </c>
      <c r="K7">
        <v>47704.733064</v>
      </c>
      <c r="L7">
        <v>0.78890000000000005</v>
      </c>
      <c r="N7">
        <v>100000</v>
      </c>
      <c r="O7">
        <v>297.92042800000002</v>
      </c>
      <c r="P7">
        <v>-9678.7060750000001</v>
      </c>
      <c r="Q7">
        <v>47729.896428</v>
      </c>
      <c r="R7">
        <v>-0.68517499999999998</v>
      </c>
      <c r="T7">
        <v>100000</v>
      </c>
      <c r="U7">
        <v>397.027807</v>
      </c>
      <c r="V7">
        <v>-9645.1580940000003</v>
      </c>
      <c r="W7">
        <v>47785.818163999997</v>
      </c>
      <c r="X7">
        <v>-0.102843</v>
      </c>
      <c r="Z7">
        <v>100000</v>
      </c>
      <c r="AA7">
        <v>495.73692199999999</v>
      </c>
      <c r="AB7">
        <v>-9608.903757</v>
      </c>
      <c r="AC7">
        <v>47871.437302999999</v>
      </c>
      <c r="AD7">
        <v>-0.77648700000000004</v>
      </c>
      <c r="AF7">
        <v>100000</v>
      </c>
      <c r="AG7">
        <v>595.30139099999997</v>
      </c>
      <c r="AH7">
        <v>-9567.9204570000002</v>
      </c>
      <c r="AI7">
        <v>48003.769820000001</v>
      </c>
      <c r="AJ7">
        <v>-0.25398799999999999</v>
      </c>
      <c r="AL7">
        <v>100000</v>
      </c>
      <c r="AM7">
        <v>693.81214</v>
      </c>
      <c r="AN7">
        <v>-9522.1484139999993</v>
      </c>
      <c r="AO7">
        <v>48193.964986999999</v>
      </c>
      <c r="AP7">
        <v>-1.1786049999999999</v>
      </c>
      <c r="AR7" t="s">
        <v>62</v>
      </c>
      <c r="AS7">
        <v>2.0759524646726295E-2</v>
      </c>
      <c r="AT7">
        <v>4.6329202023973948E-2</v>
      </c>
      <c r="AU7">
        <v>9.0915951763947914E-2</v>
      </c>
      <c r="AV7">
        <v>0.11088477061601715</v>
      </c>
      <c r="AW7">
        <v>0.17986855978997984</v>
      </c>
      <c r="AX7">
        <v>0.20267843689931209</v>
      </c>
      <c r="AY7">
        <v>0.45171359979547299</v>
      </c>
    </row>
    <row r="8" spans="2:51" x14ac:dyDescent="0.2">
      <c r="B8">
        <v>100000</v>
      </c>
      <c r="C8">
        <v>99.214115000000007</v>
      </c>
      <c r="D8">
        <v>-9739.8708869999991</v>
      </c>
      <c r="E8">
        <v>47707.357215999997</v>
      </c>
      <c r="F8">
        <v>0.72052499999999997</v>
      </c>
      <c r="H8">
        <v>100000</v>
      </c>
      <c r="I8">
        <v>198.49358100000001</v>
      </c>
      <c r="J8">
        <v>-9710.0185189999993</v>
      </c>
      <c r="K8">
        <v>47704.642851999997</v>
      </c>
      <c r="L8">
        <v>-6.5523999999999999E-2</v>
      </c>
      <c r="N8">
        <v>100000</v>
      </c>
      <c r="O8">
        <v>297.99184600000001</v>
      </c>
      <c r="P8">
        <v>-9678.4723869999998</v>
      </c>
      <c r="Q8">
        <v>47731.030637999997</v>
      </c>
      <c r="R8">
        <v>-1.0897E-2</v>
      </c>
      <c r="T8">
        <v>100000</v>
      </c>
      <c r="U8">
        <v>397.504031</v>
      </c>
      <c r="V8">
        <v>-9645.2439419999992</v>
      </c>
      <c r="W8">
        <v>47784.968475000001</v>
      </c>
      <c r="X8">
        <v>-0.248614</v>
      </c>
      <c r="Z8">
        <v>100000</v>
      </c>
      <c r="AA8">
        <v>496.40542399999998</v>
      </c>
      <c r="AB8">
        <v>-9608.6904649999997</v>
      </c>
      <c r="AC8">
        <v>47873.203474000002</v>
      </c>
      <c r="AD8">
        <v>-0.71211599999999997</v>
      </c>
      <c r="AF8">
        <v>100000</v>
      </c>
      <c r="AG8">
        <v>595.61085300000002</v>
      </c>
      <c r="AH8">
        <v>-9568.4206510000004</v>
      </c>
      <c r="AI8">
        <v>48002.289167000003</v>
      </c>
      <c r="AJ8">
        <v>-1.091154</v>
      </c>
      <c r="AL8">
        <v>100000</v>
      </c>
      <c r="AM8">
        <v>694.53817100000003</v>
      </c>
      <c r="AN8">
        <v>-9521.7989379999999</v>
      </c>
      <c r="AO8">
        <v>48194.763277999999</v>
      </c>
      <c r="AP8">
        <v>-1.570282</v>
      </c>
      <c r="AR8" t="s">
        <v>47</v>
      </c>
      <c r="AS8">
        <v>1.3040963651910715</v>
      </c>
      <c r="AT8">
        <v>1.250047870356866</v>
      </c>
      <c r="AU8">
        <v>1.2731661415800772</v>
      </c>
      <c r="AV8">
        <v>1.3129979998702765</v>
      </c>
      <c r="AW8">
        <v>1.2320995884983859</v>
      </c>
      <c r="AX8">
        <v>1.3406336380630819</v>
      </c>
      <c r="AY8">
        <v>1.5453454775197315</v>
      </c>
    </row>
    <row r="9" spans="2:51" x14ac:dyDescent="0.2">
      <c r="B9">
        <v>100000</v>
      </c>
      <c r="C9">
        <v>99.316970999999995</v>
      </c>
      <c r="D9">
        <v>-9739.868273</v>
      </c>
      <c r="E9">
        <v>47707.487550999998</v>
      </c>
      <c r="F9">
        <v>1.598973</v>
      </c>
      <c r="H9">
        <v>100000</v>
      </c>
      <c r="I9">
        <v>198.79175900000001</v>
      </c>
      <c r="J9">
        <v>-9709.8528270000006</v>
      </c>
      <c r="K9">
        <v>47704.51109</v>
      </c>
      <c r="L9">
        <v>0.27526400000000001</v>
      </c>
      <c r="N9">
        <v>100000</v>
      </c>
      <c r="O9">
        <v>297.57512400000002</v>
      </c>
      <c r="P9">
        <v>-9678.5647989999998</v>
      </c>
      <c r="Q9">
        <v>47729.900614999999</v>
      </c>
      <c r="R9">
        <v>-0.53343099999999999</v>
      </c>
      <c r="T9">
        <v>100000</v>
      </c>
      <c r="U9">
        <v>396.731088</v>
      </c>
      <c r="V9">
        <v>-9645.5058140000001</v>
      </c>
      <c r="W9">
        <v>47784.536357999998</v>
      </c>
      <c r="X9">
        <v>0.33810000000000001</v>
      </c>
      <c r="Z9">
        <v>100000</v>
      </c>
      <c r="AA9">
        <v>496.72057899999999</v>
      </c>
      <c r="AB9">
        <v>-9608.3800570000003</v>
      </c>
      <c r="AC9">
        <v>47874.533521999998</v>
      </c>
      <c r="AD9">
        <v>-0.92222700000000002</v>
      </c>
      <c r="AF9">
        <v>100000</v>
      </c>
      <c r="AG9">
        <v>595.05873199999996</v>
      </c>
      <c r="AH9">
        <v>-9568.6714260000008</v>
      </c>
      <c r="AI9">
        <v>48002.267802000002</v>
      </c>
      <c r="AJ9">
        <v>-1.5160910000000001</v>
      </c>
      <c r="AL9">
        <v>100000</v>
      </c>
      <c r="AM9">
        <v>694.937004</v>
      </c>
      <c r="AN9">
        <v>-9521.0419000000002</v>
      </c>
      <c r="AO9">
        <v>48195.043657000002</v>
      </c>
      <c r="AP9">
        <v>-1.2662549999999999</v>
      </c>
      <c r="AR9" t="s">
        <v>62</v>
      </c>
      <c r="AS9">
        <v>2.3659922197453349E-2</v>
      </c>
      <c r="AT9">
        <v>4.4467425377943008E-2</v>
      </c>
      <c r="AU9">
        <v>0.10274088604296816</v>
      </c>
      <c r="AV9">
        <v>0.13010468334667438</v>
      </c>
      <c r="AW9">
        <v>0.20556691457447862</v>
      </c>
      <c r="AX9">
        <v>0.24248047541544887</v>
      </c>
      <c r="AY9">
        <v>0.36234699626359601</v>
      </c>
    </row>
    <row r="10" spans="2:51" x14ac:dyDescent="0.2">
      <c r="B10">
        <v>100000</v>
      </c>
      <c r="C10">
        <v>99.243262999999999</v>
      </c>
      <c r="D10">
        <v>-9739.9315310000002</v>
      </c>
      <c r="E10">
        <v>47707.934500000003</v>
      </c>
      <c r="F10">
        <v>1.2661039999999999</v>
      </c>
      <c r="H10">
        <v>100000</v>
      </c>
      <c r="I10">
        <v>198.57347300000001</v>
      </c>
      <c r="J10">
        <v>-9709.9870699999992</v>
      </c>
      <c r="K10">
        <v>47705.311936999999</v>
      </c>
      <c r="L10">
        <v>0.105499</v>
      </c>
      <c r="N10">
        <v>100000</v>
      </c>
      <c r="O10">
        <v>297.33048000000002</v>
      </c>
      <c r="P10">
        <v>-9678.9463770000002</v>
      </c>
      <c r="Q10">
        <v>47729.904856000001</v>
      </c>
      <c r="R10">
        <v>0.41309899999999999</v>
      </c>
      <c r="T10">
        <v>100000</v>
      </c>
      <c r="U10">
        <v>397.44339500000001</v>
      </c>
      <c r="V10">
        <v>-9644.979421</v>
      </c>
      <c r="W10">
        <v>47784.973922999998</v>
      </c>
      <c r="X10">
        <v>0.71227200000000002</v>
      </c>
      <c r="Z10">
        <v>100000</v>
      </c>
      <c r="AA10">
        <v>497.12238600000001</v>
      </c>
      <c r="AB10">
        <v>-9608.4601980000007</v>
      </c>
      <c r="AC10">
        <v>47872.309291999998</v>
      </c>
      <c r="AD10">
        <v>-1.0508169999999999</v>
      </c>
      <c r="AF10">
        <v>100000</v>
      </c>
      <c r="AG10">
        <v>595.10112700000002</v>
      </c>
      <c r="AH10">
        <v>-9568.0191250000007</v>
      </c>
      <c r="AI10">
        <v>48004.123054999996</v>
      </c>
      <c r="AJ10">
        <v>-1.049928</v>
      </c>
      <c r="AL10">
        <v>100000</v>
      </c>
      <c r="AM10">
        <v>693.51700000000005</v>
      </c>
      <c r="AN10">
        <v>-9520.926931</v>
      </c>
      <c r="AO10">
        <v>48197.494704999997</v>
      </c>
      <c r="AP10">
        <v>-1.209765</v>
      </c>
    </row>
    <row r="11" spans="2:51" x14ac:dyDescent="0.2">
      <c r="B11">
        <v>100000</v>
      </c>
      <c r="C11">
        <v>99.257170000000002</v>
      </c>
      <c r="D11">
        <v>-9739.8654239999996</v>
      </c>
      <c r="E11">
        <v>47708.053587000002</v>
      </c>
      <c r="F11">
        <v>1.528022</v>
      </c>
      <c r="H11">
        <v>100000</v>
      </c>
      <c r="I11">
        <v>198.81688600000001</v>
      </c>
      <c r="J11">
        <v>-9709.9083620000001</v>
      </c>
      <c r="K11">
        <v>47703.969534000003</v>
      </c>
      <c r="L11">
        <v>0.59521199999999996</v>
      </c>
      <c r="N11">
        <v>100000</v>
      </c>
      <c r="O11">
        <v>298.17497200000003</v>
      </c>
      <c r="P11">
        <v>-9678.5804449999996</v>
      </c>
      <c r="Q11">
        <v>47729.800749000002</v>
      </c>
      <c r="R11">
        <v>-0.48934299999999997</v>
      </c>
      <c r="T11">
        <v>100000</v>
      </c>
      <c r="U11">
        <v>397.04957400000001</v>
      </c>
      <c r="V11">
        <v>-9645.1408250000004</v>
      </c>
      <c r="W11">
        <v>47785.342556000003</v>
      </c>
      <c r="X11">
        <v>-0.18105299999999999</v>
      </c>
      <c r="Z11">
        <v>100000</v>
      </c>
      <c r="AA11">
        <v>496.188897</v>
      </c>
      <c r="AB11">
        <v>-9608.7606660000001</v>
      </c>
      <c r="AC11">
        <v>47872.641884999997</v>
      </c>
      <c r="AD11">
        <v>0.26792199999999999</v>
      </c>
      <c r="AF11">
        <v>100000</v>
      </c>
      <c r="AG11">
        <v>596.61703199999999</v>
      </c>
      <c r="AH11">
        <v>-9567.7960550000007</v>
      </c>
      <c r="AI11">
        <v>48003.385038</v>
      </c>
      <c r="AJ11">
        <v>-0.93798099999999995</v>
      </c>
      <c r="AL11">
        <v>100000</v>
      </c>
      <c r="AM11">
        <v>693.74023799999998</v>
      </c>
      <c r="AN11">
        <v>-9521.3489630000004</v>
      </c>
      <c r="AO11">
        <v>48196.187764000002</v>
      </c>
      <c r="AP11">
        <v>-1.484216</v>
      </c>
    </row>
    <row r="12" spans="2:51" x14ac:dyDescent="0.2">
      <c r="B12">
        <v>100000</v>
      </c>
      <c r="C12">
        <v>99.255874000000006</v>
      </c>
      <c r="D12">
        <v>-9739.8795640000008</v>
      </c>
      <c r="E12">
        <v>47707.666409999998</v>
      </c>
      <c r="F12">
        <v>0.60407200000000005</v>
      </c>
      <c r="H12">
        <v>100000</v>
      </c>
      <c r="I12">
        <v>198.72958499999999</v>
      </c>
      <c r="J12">
        <v>-9709.8657980000007</v>
      </c>
      <c r="K12">
        <v>47703.822235</v>
      </c>
      <c r="L12">
        <v>-2.7781E-2</v>
      </c>
      <c r="N12">
        <v>100000</v>
      </c>
      <c r="O12">
        <v>297.60683799999998</v>
      </c>
      <c r="P12">
        <v>-9678.7804739999992</v>
      </c>
      <c r="Q12">
        <v>47731.332905000003</v>
      </c>
      <c r="R12">
        <v>0.21512800000000001</v>
      </c>
      <c r="T12">
        <v>100000</v>
      </c>
      <c r="U12">
        <v>396.86809</v>
      </c>
      <c r="V12">
        <v>-9645.2126869999993</v>
      </c>
      <c r="W12">
        <v>47785.972227999999</v>
      </c>
      <c r="X12">
        <v>-2.4865000000000002E-2</v>
      </c>
      <c r="Z12">
        <v>100000</v>
      </c>
      <c r="AA12">
        <v>496.49306999999999</v>
      </c>
      <c r="AB12">
        <v>-9609.1954289999994</v>
      </c>
      <c r="AC12">
        <v>47873.050396999999</v>
      </c>
      <c r="AD12">
        <v>-1.2416050000000001</v>
      </c>
      <c r="AF12">
        <v>100000</v>
      </c>
      <c r="AG12">
        <v>596.09299099999998</v>
      </c>
      <c r="AH12">
        <v>-9568.4229799999994</v>
      </c>
      <c r="AI12">
        <v>48000.963814000002</v>
      </c>
      <c r="AJ12">
        <v>-1.2416659999999999</v>
      </c>
      <c r="AL12">
        <v>100000</v>
      </c>
      <c r="AM12">
        <v>695.69793600000003</v>
      </c>
      <c r="AN12">
        <v>-9520.9763550000007</v>
      </c>
      <c r="AO12">
        <v>48198.428442999997</v>
      </c>
      <c r="AP12">
        <v>-1.706467</v>
      </c>
    </row>
    <row r="13" spans="2:51" x14ac:dyDescent="0.2">
      <c r="B13">
        <v>100000</v>
      </c>
      <c r="C13">
        <v>99.202909000000005</v>
      </c>
      <c r="D13">
        <v>-9739.8734879999993</v>
      </c>
      <c r="E13">
        <v>47708.246036999997</v>
      </c>
      <c r="F13">
        <v>1.0648880000000001</v>
      </c>
      <c r="H13">
        <v>100000</v>
      </c>
      <c r="I13">
        <v>198.41484</v>
      </c>
      <c r="J13">
        <v>-9709.931133</v>
      </c>
      <c r="K13">
        <v>47704.1587</v>
      </c>
      <c r="L13">
        <v>7.6247999999999996E-2</v>
      </c>
      <c r="N13">
        <v>100000</v>
      </c>
      <c r="O13">
        <v>297.925275</v>
      </c>
      <c r="P13">
        <v>-9678.6319129999993</v>
      </c>
      <c r="Q13">
        <v>47729.635382</v>
      </c>
      <c r="R13">
        <v>-0.34912900000000002</v>
      </c>
      <c r="T13">
        <v>100000</v>
      </c>
      <c r="U13">
        <v>396.365813</v>
      </c>
      <c r="V13">
        <v>-9645.4473020000005</v>
      </c>
      <c r="W13">
        <v>47784.558262999999</v>
      </c>
      <c r="X13">
        <v>-0.76012999999999997</v>
      </c>
      <c r="Z13">
        <v>100000</v>
      </c>
      <c r="AA13">
        <v>496.33221700000001</v>
      </c>
      <c r="AB13">
        <v>-9608.6378019999993</v>
      </c>
      <c r="AC13">
        <v>47871.294941</v>
      </c>
      <c r="AD13">
        <v>-0.144786</v>
      </c>
      <c r="AF13">
        <v>100000</v>
      </c>
      <c r="AG13">
        <v>595.612528</v>
      </c>
      <c r="AH13">
        <v>-9568.1247949999997</v>
      </c>
      <c r="AI13">
        <v>48003.623648000001</v>
      </c>
      <c r="AJ13">
        <v>-0.61876299999999995</v>
      </c>
      <c r="AL13">
        <v>100000</v>
      </c>
      <c r="AM13">
        <v>694.37471900000003</v>
      </c>
      <c r="AN13">
        <v>-9520.0343859999994</v>
      </c>
      <c r="AO13">
        <v>48204.632265</v>
      </c>
      <c r="AP13">
        <v>-0.77170000000000005</v>
      </c>
    </row>
    <row r="14" spans="2:51" x14ac:dyDescent="0.2">
      <c r="B14">
        <v>100000</v>
      </c>
      <c r="C14">
        <v>99.187526000000005</v>
      </c>
      <c r="D14">
        <v>-9739.8890819999997</v>
      </c>
      <c r="E14">
        <v>47707.465918000002</v>
      </c>
      <c r="F14">
        <v>0.64612599999999998</v>
      </c>
      <c r="H14">
        <v>100000</v>
      </c>
      <c r="I14">
        <v>198.51258799999999</v>
      </c>
      <c r="J14">
        <v>-9710.0266069999998</v>
      </c>
      <c r="K14">
        <v>47704.819295000001</v>
      </c>
      <c r="L14">
        <v>0.76399099999999998</v>
      </c>
      <c r="N14">
        <v>100000</v>
      </c>
      <c r="O14">
        <v>297.57183400000002</v>
      </c>
      <c r="P14">
        <v>-9678.7963720000007</v>
      </c>
      <c r="Q14">
        <v>47730.411586000002</v>
      </c>
      <c r="R14">
        <v>0.223245</v>
      </c>
      <c r="T14">
        <v>100000</v>
      </c>
      <c r="U14">
        <v>397.18671699999999</v>
      </c>
      <c r="V14">
        <v>-9645.3497989999996</v>
      </c>
      <c r="W14">
        <v>47783.859475999998</v>
      </c>
      <c r="X14">
        <v>-1.043874</v>
      </c>
      <c r="Z14">
        <v>100000</v>
      </c>
      <c r="AA14">
        <v>496.54474800000003</v>
      </c>
      <c r="AB14">
        <v>-9608.4942570000003</v>
      </c>
      <c r="AC14">
        <v>47871.863596000003</v>
      </c>
      <c r="AD14">
        <v>-1.098225</v>
      </c>
      <c r="AF14">
        <v>100000</v>
      </c>
      <c r="AG14">
        <v>595.65627300000006</v>
      </c>
      <c r="AH14">
        <v>-9568.1863470000008</v>
      </c>
      <c r="AI14">
        <v>48003.913775000001</v>
      </c>
      <c r="AJ14">
        <v>-1.2149509999999999</v>
      </c>
      <c r="AL14">
        <v>100000</v>
      </c>
      <c r="AM14">
        <v>695.11381900000003</v>
      </c>
      <c r="AN14">
        <v>-9520.9737060000007</v>
      </c>
      <c r="AO14">
        <v>48197.630576000003</v>
      </c>
      <c r="AP14">
        <v>-1.0556289999999999</v>
      </c>
    </row>
    <row r="15" spans="2:51" x14ac:dyDescent="0.2">
      <c r="B15">
        <v>100000</v>
      </c>
      <c r="C15">
        <v>99.035628000000003</v>
      </c>
      <c r="D15">
        <v>-9739.8800719999999</v>
      </c>
      <c r="E15">
        <v>47707.671793000001</v>
      </c>
      <c r="F15">
        <v>0.36899399999999999</v>
      </c>
      <c r="H15">
        <v>100000</v>
      </c>
      <c r="I15">
        <v>198.599187</v>
      </c>
      <c r="J15">
        <v>-9709.9439729999995</v>
      </c>
      <c r="K15">
        <v>47705.349835000001</v>
      </c>
      <c r="L15">
        <v>-0.36075099999999999</v>
      </c>
      <c r="N15">
        <v>100000</v>
      </c>
      <c r="O15">
        <v>297.51576599999999</v>
      </c>
      <c r="P15">
        <v>-9678.8013310000006</v>
      </c>
      <c r="Q15">
        <v>47729.506169</v>
      </c>
      <c r="R15">
        <v>-0.160524</v>
      </c>
      <c r="T15">
        <v>100000</v>
      </c>
      <c r="U15">
        <v>396.639363</v>
      </c>
      <c r="V15">
        <v>-9645.4196819999997</v>
      </c>
      <c r="W15">
        <v>47784.165733000002</v>
      </c>
      <c r="X15">
        <v>-4.3931999999999999E-2</v>
      </c>
      <c r="Z15">
        <v>100000</v>
      </c>
      <c r="AA15">
        <v>496.173383</v>
      </c>
      <c r="AB15">
        <v>-9608.5797359999997</v>
      </c>
      <c r="AC15">
        <v>47876.102284000001</v>
      </c>
      <c r="AD15">
        <v>-1.061528</v>
      </c>
      <c r="AF15">
        <v>100000</v>
      </c>
      <c r="AG15">
        <v>595.26933799999995</v>
      </c>
      <c r="AH15">
        <v>-9567.9701050000003</v>
      </c>
      <c r="AI15">
        <v>48004.581738000001</v>
      </c>
      <c r="AJ15">
        <v>-1.3014950000000001</v>
      </c>
      <c r="AL15">
        <v>100000</v>
      </c>
      <c r="AM15">
        <v>694.71208999999999</v>
      </c>
      <c r="AN15">
        <v>-9521.0732220000009</v>
      </c>
      <c r="AO15">
        <v>48201.140609000002</v>
      </c>
      <c r="AP15">
        <v>-0.68844899999999998</v>
      </c>
    </row>
    <row r="16" spans="2:51" x14ac:dyDescent="0.2">
      <c r="D16">
        <f>AVERAGE(D6:D15)</f>
        <v>-9739.8794529999996</v>
      </c>
      <c r="E16">
        <f>STDEV(D6:D15)/SQRT(COUNT(D6:D15))</f>
        <v>7.1677747500245434E-3</v>
      </c>
      <c r="J16">
        <f>AVERAGE(J6:J15)</f>
        <v>-9709.9380395000007</v>
      </c>
      <c r="K16">
        <f>STDEV(J6:J15)/SQRT(COUNT(J6:J15))</f>
        <v>2.1910766192289578E-2</v>
      </c>
      <c r="P16">
        <f>AVERAGE(P6:P15)</f>
        <v>-9678.7103810000008</v>
      </c>
      <c r="Q16">
        <f>STDEV(P6:P15)/SQRT(COUNT(P6:P15))</f>
        <v>4.5946201910312588E-2</v>
      </c>
      <c r="V16">
        <f>AVERAGE(V6:V15)</f>
        <v>-9645.2932610999997</v>
      </c>
      <c r="W16">
        <f>STDEV(V6:V15)/SQRT(COUNT(V6:V15))</f>
        <v>5.4778196762812446E-2</v>
      </c>
      <c r="AB16">
        <f>AVERAGE(AB6:AB15)</f>
        <v>-9608.6924041000002</v>
      </c>
      <c r="AC16">
        <f>STDEV(AB6:AB15)/SQRT(COUNT(AB6:AB15))</f>
        <v>7.6412360807810373E-2</v>
      </c>
      <c r="AH16">
        <f>AVERAGE(AH6:AH15)</f>
        <v>-9568.1568658999986</v>
      </c>
      <c r="AI16">
        <f>STDEV(AH6:AH15)/SQRT(COUNT(AH6:AH15))</f>
        <v>8.5727633839249057E-2</v>
      </c>
      <c r="AN16">
        <f>AVERAGE(AN6:AN15)</f>
        <v>-9521.1793670000006</v>
      </c>
      <c r="AO16">
        <f>STDEV(AN6:AN15)/SQRT(COUNT(AN6:AN15))</f>
        <v>0.18027842818648707</v>
      </c>
    </row>
    <row r="17" spans="2:43" x14ac:dyDescent="0.2">
      <c r="B17" t="s">
        <v>46</v>
      </c>
      <c r="H17" t="s">
        <v>46</v>
      </c>
      <c r="N17" t="s">
        <v>46</v>
      </c>
      <c r="T17" t="s">
        <v>46</v>
      </c>
      <c r="Z17" t="s">
        <v>46</v>
      </c>
      <c r="AF17" t="s">
        <v>46</v>
      </c>
      <c r="AL17" t="s">
        <v>46</v>
      </c>
    </row>
    <row r="18" spans="2:43" x14ac:dyDescent="0.2">
      <c r="B18">
        <v>100000</v>
      </c>
      <c r="C18">
        <v>99.162238000000002</v>
      </c>
      <c r="D18">
        <v>-9741.8624799999998</v>
      </c>
      <c r="E18">
        <v>47728.817306999998</v>
      </c>
      <c r="F18">
        <v>0.50262799999999996</v>
      </c>
      <c r="H18">
        <v>100000</v>
      </c>
      <c r="I18">
        <v>198.38467600000001</v>
      </c>
      <c r="J18">
        <v>-9711.8638100000007</v>
      </c>
      <c r="K18">
        <v>47727.062825000001</v>
      </c>
      <c r="L18">
        <v>-0.37977100000000003</v>
      </c>
      <c r="N18">
        <v>100000</v>
      </c>
      <c r="O18">
        <v>297.54326400000002</v>
      </c>
      <c r="P18">
        <v>-9680.7350160000005</v>
      </c>
      <c r="Q18">
        <v>47752.490951</v>
      </c>
      <c r="R18">
        <v>-0.79213999999999996</v>
      </c>
      <c r="T18">
        <v>100000</v>
      </c>
      <c r="U18">
        <v>397.50620700000002</v>
      </c>
      <c r="V18">
        <v>-9646.8508849999998</v>
      </c>
      <c r="W18">
        <v>47808.970474000002</v>
      </c>
      <c r="X18">
        <v>-0.81056300000000003</v>
      </c>
      <c r="Z18">
        <v>100000</v>
      </c>
      <c r="AA18">
        <v>496.53450800000002</v>
      </c>
      <c r="AB18">
        <v>-9610.3802959999994</v>
      </c>
      <c r="AC18">
        <v>47898.243559000002</v>
      </c>
      <c r="AD18">
        <v>-1.215884</v>
      </c>
      <c r="AF18">
        <v>100000</v>
      </c>
      <c r="AG18">
        <v>595.35890800000004</v>
      </c>
      <c r="AH18">
        <v>-9570.1563499999993</v>
      </c>
      <c r="AI18">
        <v>48030.468771</v>
      </c>
      <c r="AJ18">
        <v>-0.73944299999999996</v>
      </c>
      <c r="AL18">
        <v>100000</v>
      </c>
      <c r="AM18">
        <v>695.69320100000004</v>
      </c>
      <c r="AN18">
        <v>-9522.4346850000002</v>
      </c>
      <c r="AO18">
        <v>48231.903478</v>
      </c>
      <c r="AP18">
        <v>-1.58799</v>
      </c>
    </row>
    <row r="19" spans="2:43" x14ac:dyDescent="0.2">
      <c r="B19">
        <v>100000</v>
      </c>
      <c r="C19">
        <v>99.245408999999995</v>
      </c>
      <c r="D19">
        <v>-9741.9298199999994</v>
      </c>
      <c r="E19">
        <v>47729.959600000002</v>
      </c>
      <c r="F19">
        <v>-0.111002</v>
      </c>
      <c r="H19">
        <v>100000</v>
      </c>
      <c r="I19">
        <v>198.4973</v>
      </c>
      <c r="J19">
        <v>-9711.9014750000006</v>
      </c>
      <c r="K19">
        <v>47726.228979</v>
      </c>
      <c r="L19">
        <v>-0.34850199999999998</v>
      </c>
      <c r="N19">
        <v>100000</v>
      </c>
      <c r="O19">
        <v>297.094022</v>
      </c>
      <c r="P19">
        <v>-9680.8804529999998</v>
      </c>
      <c r="Q19">
        <v>47753.499422000001</v>
      </c>
      <c r="R19">
        <v>-0.65275499999999997</v>
      </c>
      <c r="T19">
        <v>100000</v>
      </c>
      <c r="U19">
        <v>397.15090900000001</v>
      </c>
      <c r="V19">
        <v>-9647.0585460000002</v>
      </c>
      <c r="W19">
        <v>47808.074189999999</v>
      </c>
      <c r="X19">
        <v>-1.12686</v>
      </c>
      <c r="Z19">
        <v>100000</v>
      </c>
      <c r="AA19">
        <v>497.02306499999997</v>
      </c>
      <c r="AB19">
        <v>-9610.0786929999995</v>
      </c>
      <c r="AC19">
        <v>47900.070901999999</v>
      </c>
      <c r="AD19">
        <v>-1.2376640000000001</v>
      </c>
      <c r="AF19">
        <v>100000</v>
      </c>
      <c r="AG19">
        <v>595.28672400000005</v>
      </c>
      <c r="AH19">
        <v>-9569.8552600000003</v>
      </c>
      <c r="AI19">
        <v>48032.196451999996</v>
      </c>
      <c r="AJ19">
        <v>-0.98413300000000004</v>
      </c>
      <c r="AL19">
        <v>100000</v>
      </c>
      <c r="AM19">
        <v>693.75851599999999</v>
      </c>
      <c r="AN19">
        <v>-9523.8936009999998</v>
      </c>
      <c r="AO19">
        <v>48222.857230000001</v>
      </c>
      <c r="AP19">
        <v>-1.784324</v>
      </c>
    </row>
    <row r="20" spans="2:43" x14ac:dyDescent="0.2">
      <c r="B20">
        <v>100000</v>
      </c>
      <c r="C20">
        <v>98.980042999999995</v>
      </c>
      <c r="D20">
        <v>-9741.967138</v>
      </c>
      <c r="E20">
        <v>47729.979650000001</v>
      </c>
      <c r="F20">
        <v>-2.4871000000000001E-2</v>
      </c>
      <c r="H20">
        <v>100000</v>
      </c>
      <c r="I20">
        <v>198.87121500000001</v>
      </c>
      <c r="J20">
        <v>-9711.7732090000009</v>
      </c>
      <c r="K20">
        <v>47726.199528999998</v>
      </c>
      <c r="L20">
        <v>-0.28582200000000002</v>
      </c>
      <c r="N20">
        <v>100000</v>
      </c>
      <c r="O20">
        <v>298.102666</v>
      </c>
      <c r="P20">
        <v>-9680.5279620000001</v>
      </c>
      <c r="Q20">
        <v>47753.909529999997</v>
      </c>
      <c r="R20">
        <v>0.120048</v>
      </c>
      <c r="T20">
        <v>100000</v>
      </c>
      <c r="U20">
        <v>396.31123300000002</v>
      </c>
      <c r="V20">
        <v>-9647.3098929999996</v>
      </c>
      <c r="W20">
        <v>47808.294782999998</v>
      </c>
      <c r="X20">
        <v>-0.94012700000000005</v>
      </c>
      <c r="Z20">
        <v>100000</v>
      </c>
      <c r="AA20">
        <v>496.46211199999999</v>
      </c>
      <c r="AB20">
        <v>-9610.5983070000002</v>
      </c>
      <c r="AC20">
        <v>47896.865748999997</v>
      </c>
      <c r="AD20">
        <v>-1.265714</v>
      </c>
      <c r="AF20">
        <v>100000</v>
      </c>
      <c r="AG20">
        <v>595.75545199999999</v>
      </c>
      <c r="AH20">
        <v>-9569.7759449999994</v>
      </c>
      <c r="AI20">
        <v>48031.492002999999</v>
      </c>
      <c r="AJ20">
        <v>-0.84001400000000004</v>
      </c>
      <c r="AL20">
        <v>100000</v>
      </c>
      <c r="AM20">
        <v>695.02534700000001</v>
      </c>
      <c r="AN20">
        <v>-9521.1033609999995</v>
      </c>
      <c r="AO20">
        <v>48236.858998000003</v>
      </c>
      <c r="AP20">
        <v>-1.416669</v>
      </c>
    </row>
    <row r="21" spans="2:43" x14ac:dyDescent="0.2">
      <c r="B21">
        <v>100000</v>
      </c>
      <c r="C21">
        <v>99.414255999999995</v>
      </c>
      <c r="D21">
        <v>-9741.8442070000001</v>
      </c>
      <c r="E21">
        <v>47729.730451000003</v>
      </c>
      <c r="F21">
        <v>1.142906</v>
      </c>
      <c r="H21">
        <v>100000</v>
      </c>
      <c r="I21">
        <v>198.516929</v>
      </c>
      <c r="J21">
        <v>-9711.8957019999998</v>
      </c>
      <c r="K21">
        <v>47726.428232999999</v>
      </c>
      <c r="L21">
        <v>0.28747699999999998</v>
      </c>
      <c r="N21">
        <v>100000</v>
      </c>
      <c r="O21">
        <v>297.59990800000003</v>
      </c>
      <c r="P21">
        <v>-9680.7853579999992</v>
      </c>
      <c r="Q21">
        <v>47752.064576999997</v>
      </c>
      <c r="R21">
        <v>-0.58770599999999995</v>
      </c>
      <c r="T21">
        <v>100000</v>
      </c>
      <c r="U21">
        <v>397.50342899999998</v>
      </c>
      <c r="V21">
        <v>-9646.9274409999998</v>
      </c>
      <c r="W21">
        <v>47809.312738000001</v>
      </c>
      <c r="X21">
        <v>-0.75668199999999997</v>
      </c>
      <c r="Z21">
        <v>100000</v>
      </c>
      <c r="AA21">
        <v>497.40988499999997</v>
      </c>
      <c r="AB21">
        <v>-9609.9653300000009</v>
      </c>
      <c r="AC21">
        <v>47900.627576999999</v>
      </c>
      <c r="AD21">
        <v>-1.299671</v>
      </c>
      <c r="AF21">
        <v>100000</v>
      </c>
      <c r="AG21">
        <v>594.92018499999995</v>
      </c>
      <c r="AH21">
        <v>-9569.8989920000004</v>
      </c>
      <c r="AI21">
        <v>48031.519720999997</v>
      </c>
      <c r="AJ21">
        <v>-1.2882610000000001</v>
      </c>
      <c r="AL21">
        <v>100000</v>
      </c>
      <c r="AM21">
        <v>694.11652300000003</v>
      </c>
      <c r="AN21">
        <v>-9521.8180049999992</v>
      </c>
      <c r="AO21">
        <v>48229.948443000001</v>
      </c>
      <c r="AP21">
        <v>-1.754488</v>
      </c>
    </row>
    <row r="22" spans="2:43" x14ac:dyDescent="0.2">
      <c r="B22">
        <v>100000</v>
      </c>
      <c r="C22">
        <v>99.371134999999995</v>
      </c>
      <c r="D22">
        <v>-9741.8547170000002</v>
      </c>
      <c r="E22">
        <v>47730.046368000003</v>
      </c>
      <c r="F22">
        <v>-0.103252</v>
      </c>
      <c r="H22">
        <v>100000</v>
      </c>
      <c r="I22">
        <v>198.929765</v>
      </c>
      <c r="J22">
        <v>-9711.7845940000007</v>
      </c>
      <c r="K22">
        <v>47725.545552000003</v>
      </c>
      <c r="L22">
        <v>-0.60008399999999995</v>
      </c>
      <c r="N22">
        <v>100000</v>
      </c>
      <c r="O22">
        <v>297.893843</v>
      </c>
      <c r="P22">
        <v>-9680.5315250000003</v>
      </c>
      <c r="Q22">
        <v>47752.165932999997</v>
      </c>
      <c r="R22">
        <v>-0.60558900000000004</v>
      </c>
      <c r="T22">
        <v>100000</v>
      </c>
      <c r="U22">
        <v>397.24754100000001</v>
      </c>
      <c r="V22">
        <v>-9646.925561</v>
      </c>
      <c r="W22">
        <v>47808.590319000003</v>
      </c>
      <c r="X22">
        <v>-1.059779</v>
      </c>
      <c r="Z22">
        <v>100000</v>
      </c>
      <c r="AA22">
        <v>496.77818400000001</v>
      </c>
      <c r="AB22">
        <v>-9610.5029159999995</v>
      </c>
      <c r="AC22">
        <v>47898.346816999998</v>
      </c>
      <c r="AD22">
        <v>-1.135203</v>
      </c>
      <c r="AF22">
        <v>100000</v>
      </c>
      <c r="AG22">
        <v>594.35668499999997</v>
      </c>
      <c r="AH22">
        <v>-9570.3881660000006</v>
      </c>
      <c r="AI22">
        <v>48027.201117999997</v>
      </c>
      <c r="AJ22">
        <v>-1.718054</v>
      </c>
      <c r="AL22">
        <v>100000</v>
      </c>
      <c r="AM22">
        <v>695.39200100000005</v>
      </c>
      <c r="AN22">
        <v>-9521.4358420000008</v>
      </c>
      <c r="AO22">
        <v>48235.845429000001</v>
      </c>
      <c r="AP22">
        <v>-1.5694980000000001</v>
      </c>
    </row>
    <row r="23" spans="2:43" x14ac:dyDescent="0.2">
      <c r="B23">
        <v>100000</v>
      </c>
      <c r="C23">
        <v>99.104414000000006</v>
      </c>
      <c r="D23">
        <v>-9741.9216560000004</v>
      </c>
      <c r="E23">
        <v>47729.731392000002</v>
      </c>
      <c r="F23">
        <v>3.3537999999999998E-2</v>
      </c>
      <c r="H23">
        <v>100000</v>
      </c>
      <c r="I23">
        <v>198.344707</v>
      </c>
      <c r="J23">
        <v>-9711.9167340000004</v>
      </c>
      <c r="K23">
        <v>47726.911248999997</v>
      </c>
      <c r="L23">
        <v>-0.56507600000000002</v>
      </c>
      <c r="N23">
        <v>100000</v>
      </c>
      <c r="O23">
        <v>298.00215900000001</v>
      </c>
      <c r="P23">
        <v>-9680.6043379999992</v>
      </c>
      <c r="Q23">
        <v>47754.454263</v>
      </c>
      <c r="R23">
        <v>-0.61509400000000003</v>
      </c>
      <c r="T23">
        <v>100000</v>
      </c>
      <c r="U23">
        <v>397.73276800000002</v>
      </c>
      <c r="V23">
        <v>-9646.8244900000009</v>
      </c>
      <c r="W23">
        <v>47808.831412</v>
      </c>
      <c r="X23">
        <v>-0.85236199999999995</v>
      </c>
      <c r="Z23">
        <v>100000</v>
      </c>
      <c r="AA23">
        <v>495.42646100000002</v>
      </c>
      <c r="AB23">
        <v>-9610.9058999999997</v>
      </c>
      <c r="AC23">
        <v>47898.115495999999</v>
      </c>
      <c r="AD23">
        <v>-0.79212700000000003</v>
      </c>
      <c r="AF23">
        <v>100000</v>
      </c>
      <c r="AG23">
        <v>596.43512799999996</v>
      </c>
      <c r="AH23">
        <v>-9569.4084519999997</v>
      </c>
      <c r="AI23">
        <v>48029.795508000003</v>
      </c>
      <c r="AJ23">
        <v>-1.17936</v>
      </c>
      <c r="AL23">
        <v>100000</v>
      </c>
      <c r="AM23">
        <v>694.55600900000002</v>
      </c>
      <c r="AN23">
        <v>-9520.9095589999997</v>
      </c>
      <c r="AO23">
        <v>48236.350302999999</v>
      </c>
      <c r="AP23">
        <v>-1.5426059999999999</v>
      </c>
    </row>
    <row r="24" spans="2:43" x14ac:dyDescent="0.2">
      <c r="B24">
        <v>100000</v>
      </c>
      <c r="C24">
        <v>99.362520000000004</v>
      </c>
      <c r="D24">
        <v>-9741.8444739999995</v>
      </c>
      <c r="E24">
        <v>47730.008758999997</v>
      </c>
      <c r="F24">
        <v>0.108458</v>
      </c>
      <c r="H24">
        <v>100000</v>
      </c>
      <c r="I24">
        <v>198.32868199999999</v>
      </c>
      <c r="J24">
        <v>-9712.0264860000007</v>
      </c>
      <c r="K24">
        <v>47726.255605999999</v>
      </c>
      <c r="L24">
        <v>-0.19364500000000001</v>
      </c>
      <c r="N24">
        <v>100000</v>
      </c>
      <c r="O24">
        <v>297.221203</v>
      </c>
      <c r="P24">
        <v>-9680.8425509999997</v>
      </c>
      <c r="Q24">
        <v>47754.313324000002</v>
      </c>
      <c r="R24">
        <v>0.434193</v>
      </c>
      <c r="T24">
        <v>100000</v>
      </c>
      <c r="U24">
        <v>397.35835800000001</v>
      </c>
      <c r="V24">
        <v>-9646.8761830000003</v>
      </c>
      <c r="W24">
        <v>47808.712762000003</v>
      </c>
      <c r="X24">
        <v>-0.95354499999999998</v>
      </c>
      <c r="Z24">
        <v>100000</v>
      </c>
      <c r="AA24">
        <v>496.61212499999999</v>
      </c>
      <c r="AB24">
        <v>-9610.6052120000004</v>
      </c>
      <c r="AC24">
        <v>47899.515380999997</v>
      </c>
      <c r="AD24">
        <v>-1.1865330000000001</v>
      </c>
      <c r="AF24">
        <v>100000</v>
      </c>
      <c r="AG24">
        <v>595.65593999999999</v>
      </c>
      <c r="AH24">
        <v>-9569.5429989999993</v>
      </c>
      <c r="AI24">
        <v>48034.155435000001</v>
      </c>
      <c r="AJ24">
        <v>-1.5270319999999999</v>
      </c>
      <c r="AL24">
        <v>100000</v>
      </c>
      <c r="AM24">
        <v>694.62950699999999</v>
      </c>
      <c r="AN24">
        <v>-9522.1457850000006</v>
      </c>
      <c r="AO24">
        <v>48232.254885000002</v>
      </c>
      <c r="AP24">
        <v>-1.6421749999999999</v>
      </c>
    </row>
    <row r="25" spans="2:43" x14ac:dyDescent="0.2">
      <c r="B25">
        <v>100000</v>
      </c>
      <c r="C25">
        <v>99.265771999999998</v>
      </c>
      <c r="D25">
        <v>-9741.8895809999995</v>
      </c>
      <c r="E25">
        <v>47730.187748999997</v>
      </c>
      <c r="F25">
        <v>-2.6131999999999999E-2</v>
      </c>
      <c r="H25">
        <v>100000</v>
      </c>
      <c r="I25">
        <v>198.540558</v>
      </c>
      <c r="J25">
        <v>-9711.9765370000005</v>
      </c>
      <c r="K25">
        <v>47726.349282000003</v>
      </c>
      <c r="L25">
        <v>-0.59531800000000001</v>
      </c>
      <c r="N25">
        <v>100000</v>
      </c>
      <c r="O25">
        <v>297.44214599999998</v>
      </c>
      <c r="P25">
        <v>-9680.7791269999998</v>
      </c>
      <c r="Q25">
        <v>47752.475137000001</v>
      </c>
      <c r="R25">
        <v>-0.46776800000000002</v>
      </c>
      <c r="T25">
        <v>100000</v>
      </c>
      <c r="U25">
        <v>396.79319400000003</v>
      </c>
      <c r="V25">
        <v>-9646.8968800000002</v>
      </c>
      <c r="W25">
        <v>47807.499598000002</v>
      </c>
      <c r="X25">
        <v>-0.92609900000000001</v>
      </c>
      <c r="Z25">
        <v>100000</v>
      </c>
      <c r="AA25">
        <v>496.67589199999998</v>
      </c>
      <c r="AB25">
        <v>-9610.2893170000007</v>
      </c>
      <c r="AC25">
        <v>47899.125889000003</v>
      </c>
      <c r="AD25">
        <v>-1.376126</v>
      </c>
      <c r="AF25">
        <v>100000</v>
      </c>
      <c r="AG25">
        <v>595.41654500000004</v>
      </c>
      <c r="AH25">
        <v>-9570.4170919999997</v>
      </c>
      <c r="AI25">
        <v>48029.559763999998</v>
      </c>
      <c r="AJ25">
        <v>-1.4805900000000001</v>
      </c>
      <c r="AL25">
        <v>100000</v>
      </c>
      <c r="AM25">
        <v>694.24893399999996</v>
      </c>
      <c r="AN25">
        <v>-9521.903225</v>
      </c>
      <c r="AO25">
        <v>48233.822003000001</v>
      </c>
      <c r="AP25">
        <v>-1.7348730000000001</v>
      </c>
    </row>
    <row r="26" spans="2:43" x14ac:dyDescent="0.2">
      <c r="B26">
        <v>100000</v>
      </c>
      <c r="C26">
        <v>99.043834000000004</v>
      </c>
      <c r="D26">
        <v>-9741.9342969999998</v>
      </c>
      <c r="E26">
        <v>47729.263091000001</v>
      </c>
      <c r="F26">
        <v>0.27970200000000001</v>
      </c>
      <c r="H26">
        <v>100000</v>
      </c>
      <c r="I26">
        <v>198.64304200000001</v>
      </c>
      <c r="J26">
        <v>-9711.9280859999999</v>
      </c>
      <c r="K26">
        <v>47726.821733999997</v>
      </c>
      <c r="L26">
        <v>0.20963599999999999</v>
      </c>
      <c r="N26">
        <v>100000</v>
      </c>
      <c r="O26">
        <v>298.26336300000003</v>
      </c>
      <c r="P26">
        <v>-9680.5153590000009</v>
      </c>
      <c r="Q26">
        <v>47753.317053999999</v>
      </c>
      <c r="R26">
        <v>-0.26081799999999999</v>
      </c>
      <c r="T26">
        <v>100000</v>
      </c>
      <c r="U26">
        <v>397.48520600000001</v>
      </c>
      <c r="V26">
        <v>-9646.9490310000001</v>
      </c>
      <c r="W26">
        <v>47810.685281999999</v>
      </c>
      <c r="X26">
        <v>-0.79921699999999996</v>
      </c>
      <c r="Z26">
        <v>100000</v>
      </c>
      <c r="AA26">
        <v>495.92306300000001</v>
      </c>
      <c r="AB26">
        <v>-9610.5730650000005</v>
      </c>
      <c r="AC26">
        <v>47898.667410000002</v>
      </c>
      <c r="AD26">
        <v>-1.0339469999999999</v>
      </c>
      <c r="AF26">
        <v>100000</v>
      </c>
      <c r="AG26">
        <v>595.79043899999999</v>
      </c>
      <c r="AH26">
        <v>-9569.3786529999998</v>
      </c>
      <c r="AI26">
        <v>48032.263563</v>
      </c>
      <c r="AJ26">
        <v>-1.4677169999999999</v>
      </c>
      <c r="AL26">
        <v>100000</v>
      </c>
      <c r="AM26">
        <v>694.81592899999998</v>
      </c>
      <c r="AN26">
        <v>-9521.7517059999991</v>
      </c>
      <c r="AO26">
        <v>48234.992935000002</v>
      </c>
      <c r="AP26">
        <v>-1.7377590000000001</v>
      </c>
    </row>
    <row r="27" spans="2:43" x14ac:dyDescent="0.2">
      <c r="B27">
        <v>100000</v>
      </c>
      <c r="C27">
        <v>99.176869999999994</v>
      </c>
      <c r="D27">
        <v>-9741.9056909999999</v>
      </c>
      <c r="E27">
        <v>47730.166839999998</v>
      </c>
      <c r="F27">
        <v>-0.108306</v>
      </c>
      <c r="H27">
        <v>100000</v>
      </c>
      <c r="I27">
        <v>198.43250699999999</v>
      </c>
      <c r="J27">
        <v>-9711.9086200000002</v>
      </c>
      <c r="K27">
        <v>47726.616453000002</v>
      </c>
      <c r="L27">
        <v>-0.53511299999999995</v>
      </c>
      <c r="N27">
        <v>100000</v>
      </c>
      <c r="O27">
        <v>297.461747</v>
      </c>
      <c r="P27">
        <v>-9680.5634790000004</v>
      </c>
      <c r="Q27">
        <v>47754.047888000001</v>
      </c>
      <c r="R27">
        <v>-0.67316100000000001</v>
      </c>
      <c r="T27">
        <v>100000</v>
      </c>
      <c r="U27">
        <v>396.538906</v>
      </c>
      <c r="V27">
        <v>-9647.303398</v>
      </c>
      <c r="W27">
        <v>47807.842363999996</v>
      </c>
      <c r="X27">
        <v>-0.3639</v>
      </c>
      <c r="Z27">
        <v>100000</v>
      </c>
      <c r="AA27">
        <v>496.75903199999999</v>
      </c>
      <c r="AB27">
        <v>-9609.8650990000006</v>
      </c>
      <c r="AC27">
        <v>47899.719955</v>
      </c>
      <c r="AD27">
        <v>-1.142849</v>
      </c>
      <c r="AF27">
        <v>100000</v>
      </c>
      <c r="AG27">
        <v>596.33740999999998</v>
      </c>
      <c r="AH27">
        <v>-9569.9739669999999</v>
      </c>
      <c r="AI27">
        <v>48030.810145000003</v>
      </c>
      <c r="AJ27">
        <v>-1.4505969999999999</v>
      </c>
      <c r="AL27">
        <v>100000</v>
      </c>
      <c r="AM27">
        <v>695.080557</v>
      </c>
      <c r="AN27">
        <v>-9522.6478900000002</v>
      </c>
      <c r="AO27">
        <v>48226.815985000001</v>
      </c>
      <c r="AP27">
        <v>-1.7337180000000001</v>
      </c>
    </row>
    <row r="28" spans="2:43" x14ac:dyDescent="0.2">
      <c r="D28">
        <f>AVERAGE(D18:D27)</f>
        <v>-9741.8954061000004</v>
      </c>
      <c r="E28">
        <f>STDEV(D18:D27)/SQRT(COUNT(D18:D27))</f>
        <v>1.3591749896701751E-2</v>
      </c>
      <c r="G28">
        <f>D28-2305/2304*D$16</f>
        <v>2.2114251348066318</v>
      </c>
      <c r="J28">
        <f>AVERAGE(J18:J27)</f>
        <v>-9711.897525299999</v>
      </c>
      <c r="K28">
        <f>STDEV(J18:J27)/SQRT(COUNT(J18:J27))</f>
        <v>2.4418435831684369E-2</v>
      </c>
      <c r="M28">
        <f>J28-2305/2304*J$16</f>
        <v>2.2548970296447806</v>
      </c>
      <c r="P28">
        <f>AVERAGE(P18:P27)</f>
        <v>-9680.6765168000002</v>
      </c>
      <c r="Q28">
        <f>STDEV(P18:P27)/SQRT(COUNT(P18:P27))</f>
        <v>4.4969749853635325E-2</v>
      </c>
      <c r="S28">
        <f>P28-2305/2304*P$16</f>
        <v>2.234693358419463</v>
      </c>
      <c r="V28">
        <f>AVERAGE(V18:V27)</f>
        <v>-9646.9922307999987</v>
      </c>
      <c r="W28">
        <f>STDEV(V18:V27)/SQRT(COUNT(V18:V27))</f>
        <v>5.6106573853204694E-2</v>
      </c>
      <c r="Y28">
        <f>V28-2305/2304*V$16</f>
        <v>2.4873555001304339</v>
      </c>
      <c r="AB28">
        <f>AVERAGE(AB18:AB27)</f>
        <v>-9610.3764135000001</v>
      </c>
      <c r="AC28">
        <f>STDEV(AB18:AB27)/SQRT(COUNT(AB18:AB27))</f>
        <v>0.10345619898216946</v>
      </c>
      <c r="AE28">
        <f>AB28-2305/2304*AB$16</f>
        <v>2.486430011500488</v>
      </c>
      <c r="AH28">
        <f>AVERAGE(AH18:AH27)</f>
        <v>-9569.8795876000022</v>
      </c>
      <c r="AI28">
        <f>STDEV(AH18:AH27)/SQRT(COUNT(AH18:AH27))</f>
        <v>0.11695080306006303</v>
      </c>
      <c r="AK28">
        <f>AH28-2305/2304*AH$16</f>
        <v>2.4301241619305074</v>
      </c>
      <c r="AN28">
        <f>AVERAGE(AN18:AN27)</f>
        <v>-9522.0043658999984</v>
      </c>
      <c r="AO28">
        <f>STDEV(AN18:AN27)/SQRT(COUNT(AN18:AN27))</f>
        <v>0.27143517160898595</v>
      </c>
      <c r="AQ28">
        <f>AN28-2305/2304*AN$16</f>
        <v>3.3074574224847311</v>
      </c>
    </row>
    <row r="29" spans="2:43" x14ac:dyDescent="0.2">
      <c r="B29" t="s">
        <v>47</v>
      </c>
      <c r="G29">
        <f>E28+E16</f>
        <v>2.0759524646726295E-2</v>
      </c>
      <c r="H29" t="s">
        <v>47</v>
      </c>
      <c r="M29">
        <f>K28+K16</f>
        <v>4.6329202023973948E-2</v>
      </c>
      <c r="N29" t="s">
        <v>47</v>
      </c>
      <c r="S29">
        <f>Q28+Q16</f>
        <v>9.0915951763947914E-2</v>
      </c>
      <c r="T29" t="s">
        <v>47</v>
      </c>
      <c r="Y29">
        <f>W28+W16</f>
        <v>0.11088477061601715</v>
      </c>
      <c r="Z29" t="s">
        <v>47</v>
      </c>
      <c r="AE29">
        <f>AC28+AC16</f>
        <v>0.17986855978997984</v>
      </c>
      <c r="AF29" t="s">
        <v>47</v>
      </c>
      <c r="AK29">
        <f>AI28+AI16</f>
        <v>0.20267843689931209</v>
      </c>
      <c r="AL29" t="s">
        <v>47</v>
      </c>
      <c r="AQ29">
        <f>AO28+AO16</f>
        <v>0.45171359979547299</v>
      </c>
    </row>
    <row r="30" spans="2:43" x14ac:dyDescent="0.2">
      <c r="B30">
        <v>100000</v>
      </c>
      <c r="C30">
        <v>99.304291000000006</v>
      </c>
      <c r="D30">
        <v>-9734.3554690000001</v>
      </c>
      <c r="E30">
        <v>47701.513532999998</v>
      </c>
      <c r="F30">
        <v>-0.18252699999999999</v>
      </c>
      <c r="H30">
        <v>100000</v>
      </c>
      <c r="I30">
        <v>198.57768799999999</v>
      </c>
      <c r="J30">
        <v>-9704.4485179999992</v>
      </c>
      <c r="K30">
        <v>47697.426159000002</v>
      </c>
      <c r="L30">
        <v>-2.2357999999999999E-2</v>
      </c>
      <c r="N30">
        <v>100000</v>
      </c>
      <c r="O30">
        <v>297.43695400000001</v>
      </c>
      <c r="P30">
        <v>-9673.4057369999991</v>
      </c>
      <c r="Q30">
        <v>47723.635864000003</v>
      </c>
      <c r="R30">
        <v>-0.15790399999999999</v>
      </c>
      <c r="T30">
        <v>100000</v>
      </c>
      <c r="U30">
        <v>397.11210999999997</v>
      </c>
      <c r="V30">
        <v>-9639.7465389999998</v>
      </c>
      <c r="W30">
        <v>47778.074809999998</v>
      </c>
      <c r="X30">
        <v>-0.808944</v>
      </c>
      <c r="Z30">
        <v>100000</v>
      </c>
      <c r="AA30">
        <v>495.89345600000001</v>
      </c>
      <c r="AB30">
        <v>-9603.6956750000008</v>
      </c>
      <c r="AC30">
        <v>47864.141336000001</v>
      </c>
      <c r="AD30">
        <v>-1.085774</v>
      </c>
      <c r="AF30">
        <v>100000</v>
      </c>
      <c r="AG30">
        <v>595.87575600000002</v>
      </c>
      <c r="AH30">
        <v>-9562.4054840000008</v>
      </c>
      <c r="AI30">
        <v>47995.367987999998</v>
      </c>
      <c r="AJ30">
        <v>-1.556989</v>
      </c>
      <c r="AL30">
        <v>100000</v>
      </c>
      <c r="AM30">
        <v>695.00595799999996</v>
      </c>
      <c r="AN30">
        <v>-9514.5809250000002</v>
      </c>
      <c r="AO30">
        <v>48193.410294000001</v>
      </c>
      <c r="AP30">
        <v>-1.7517020000000001</v>
      </c>
    </row>
    <row r="31" spans="2:43" x14ac:dyDescent="0.2">
      <c r="B31">
        <v>100000</v>
      </c>
      <c r="C31">
        <v>99.333166000000006</v>
      </c>
      <c r="D31">
        <v>-9734.3472459999994</v>
      </c>
      <c r="E31">
        <v>47700.425142</v>
      </c>
      <c r="F31">
        <v>-0.168433</v>
      </c>
      <c r="H31">
        <v>100000</v>
      </c>
      <c r="I31">
        <v>198.291877</v>
      </c>
      <c r="J31">
        <v>-9704.5616649999993</v>
      </c>
      <c r="K31">
        <v>47698.079741000001</v>
      </c>
      <c r="L31">
        <v>-2.8955999999999999E-2</v>
      </c>
      <c r="N31">
        <v>100000</v>
      </c>
      <c r="O31">
        <v>297.487998</v>
      </c>
      <c r="P31">
        <v>-9673.2965499999991</v>
      </c>
      <c r="Q31">
        <v>47724.073463000001</v>
      </c>
      <c r="R31">
        <v>-0.77630100000000002</v>
      </c>
      <c r="T31">
        <v>100000</v>
      </c>
      <c r="U31">
        <v>397.58465899999999</v>
      </c>
      <c r="V31">
        <v>-9639.6194639999994</v>
      </c>
      <c r="W31">
        <v>47779.084040000002</v>
      </c>
      <c r="X31">
        <v>-1.0513969999999999</v>
      </c>
      <c r="Z31">
        <v>100000</v>
      </c>
      <c r="AA31">
        <v>496.85019399999999</v>
      </c>
      <c r="AB31">
        <v>-9603.0646840000009</v>
      </c>
      <c r="AC31">
        <v>47864.202124000003</v>
      </c>
      <c r="AD31">
        <v>-1.318543</v>
      </c>
      <c r="AF31">
        <v>100000</v>
      </c>
      <c r="AG31">
        <v>595.319523</v>
      </c>
      <c r="AH31">
        <v>-9562.5388710000007</v>
      </c>
      <c r="AI31">
        <v>47994.886206000003</v>
      </c>
      <c r="AJ31">
        <v>-0.95000700000000005</v>
      </c>
      <c r="AL31">
        <v>100000</v>
      </c>
      <c r="AM31">
        <v>694.42603599999995</v>
      </c>
      <c r="AN31">
        <v>-9514.8253490000006</v>
      </c>
      <c r="AO31">
        <v>48197.077229000002</v>
      </c>
      <c r="AP31">
        <v>-1.6881139999999999</v>
      </c>
    </row>
    <row r="32" spans="2:43" x14ac:dyDescent="0.2">
      <c r="B32">
        <v>100000</v>
      </c>
      <c r="C32">
        <v>99.087609</v>
      </c>
      <c r="D32">
        <v>-9734.3939520000004</v>
      </c>
      <c r="E32">
        <v>47701.550487</v>
      </c>
      <c r="F32">
        <v>0.17460899999999999</v>
      </c>
      <c r="H32">
        <v>100000</v>
      </c>
      <c r="I32">
        <v>198.41071400000001</v>
      </c>
      <c r="J32">
        <v>-9704.4769899999992</v>
      </c>
      <c r="K32">
        <v>47698.509255999998</v>
      </c>
      <c r="L32">
        <v>-4.0195000000000002E-2</v>
      </c>
      <c r="N32">
        <v>100000</v>
      </c>
      <c r="O32">
        <v>298.26123799999999</v>
      </c>
      <c r="P32">
        <v>-9672.9962390000001</v>
      </c>
      <c r="Q32">
        <v>47723.987763999998</v>
      </c>
      <c r="R32">
        <v>-0.65104200000000001</v>
      </c>
      <c r="T32">
        <v>100000</v>
      </c>
      <c r="U32">
        <v>396.517313</v>
      </c>
      <c r="V32">
        <v>-9639.8553840000004</v>
      </c>
      <c r="W32">
        <v>47778.325818999998</v>
      </c>
      <c r="X32">
        <v>-0.744197</v>
      </c>
      <c r="Z32">
        <v>100000</v>
      </c>
      <c r="AA32">
        <v>496.22276199999999</v>
      </c>
      <c r="AB32">
        <v>-9603.4091759999992</v>
      </c>
      <c r="AC32">
        <v>47864.204353000001</v>
      </c>
      <c r="AD32">
        <v>-1.3646879999999999</v>
      </c>
      <c r="AF32">
        <v>100000</v>
      </c>
      <c r="AG32">
        <v>596.85442799999998</v>
      </c>
      <c r="AH32">
        <v>-9561.7788500000006</v>
      </c>
      <c r="AI32">
        <v>47998.291980000002</v>
      </c>
      <c r="AJ32">
        <v>-1.3971119999999999</v>
      </c>
      <c r="AL32">
        <v>100000</v>
      </c>
      <c r="AM32">
        <v>694.38037499999996</v>
      </c>
      <c r="AN32">
        <v>-9515.4488619999993</v>
      </c>
      <c r="AO32">
        <v>48187.418621999997</v>
      </c>
      <c r="AP32">
        <v>-1.758637</v>
      </c>
    </row>
    <row r="33" spans="2:57" x14ac:dyDescent="0.2">
      <c r="B33">
        <v>100000</v>
      </c>
      <c r="C33">
        <v>99.220477000000002</v>
      </c>
      <c r="D33">
        <v>-9734.3803320000006</v>
      </c>
      <c r="E33">
        <v>47700.742840999999</v>
      </c>
      <c r="F33">
        <v>0.15688199999999999</v>
      </c>
      <c r="H33">
        <v>100000</v>
      </c>
      <c r="I33">
        <v>198.507204</v>
      </c>
      <c r="J33">
        <v>-9704.5660320000006</v>
      </c>
      <c r="K33">
        <v>47697.949728</v>
      </c>
      <c r="L33">
        <v>-0.119728</v>
      </c>
      <c r="N33">
        <v>100000</v>
      </c>
      <c r="O33">
        <v>297.92164400000001</v>
      </c>
      <c r="P33">
        <v>-9673.1165089999995</v>
      </c>
      <c r="Q33">
        <v>47724.704349</v>
      </c>
      <c r="R33">
        <v>-0.28318199999999999</v>
      </c>
      <c r="T33">
        <v>100000</v>
      </c>
      <c r="U33">
        <v>396.75673799999998</v>
      </c>
      <c r="V33">
        <v>-9639.9328150000001</v>
      </c>
      <c r="W33">
        <v>47776.911751</v>
      </c>
      <c r="X33">
        <v>-0.87291099999999999</v>
      </c>
      <c r="Z33">
        <v>100000</v>
      </c>
      <c r="AA33">
        <v>497.05166300000002</v>
      </c>
      <c r="AB33">
        <v>-9602.7457240000003</v>
      </c>
      <c r="AC33">
        <v>47867.530700000003</v>
      </c>
      <c r="AD33">
        <v>-1.240494</v>
      </c>
      <c r="AF33">
        <v>100000</v>
      </c>
      <c r="AG33">
        <v>595.92157299999997</v>
      </c>
      <c r="AH33">
        <v>-9562.0922190000001</v>
      </c>
      <c r="AI33">
        <v>47996.725860999999</v>
      </c>
      <c r="AJ33">
        <v>-1.299042</v>
      </c>
      <c r="AL33">
        <v>100000</v>
      </c>
      <c r="AM33">
        <v>695.54484500000001</v>
      </c>
      <c r="AN33">
        <v>-9515.664675</v>
      </c>
      <c r="AO33">
        <v>48191.795295999997</v>
      </c>
      <c r="AP33">
        <v>-1.4876769999999999</v>
      </c>
    </row>
    <row r="34" spans="2:57" x14ac:dyDescent="0.2">
      <c r="B34">
        <v>100000</v>
      </c>
      <c r="C34">
        <v>99.149642999999998</v>
      </c>
      <c r="D34">
        <v>-9734.4067009999999</v>
      </c>
      <c r="E34">
        <v>47701.005885999999</v>
      </c>
      <c r="F34">
        <v>-1.7908E-2</v>
      </c>
      <c r="H34">
        <v>100000</v>
      </c>
      <c r="I34">
        <v>198.39537300000001</v>
      </c>
      <c r="J34">
        <v>-9704.4677570000003</v>
      </c>
      <c r="K34">
        <v>47698.064104999998</v>
      </c>
      <c r="L34">
        <v>-0.20676600000000001</v>
      </c>
      <c r="N34">
        <v>100000</v>
      </c>
      <c r="O34">
        <v>297.48442499999999</v>
      </c>
      <c r="P34">
        <v>-9673.2744419999999</v>
      </c>
      <c r="Q34">
        <v>47723.959518000003</v>
      </c>
      <c r="R34">
        <v>-0.196799</v>
      </c>
      <c r="T34">
        <v>100000</v>
      </c>
      <c r="U34">
        <v>396.55375400000003</v>
      </c>
      <c r="V34">
        <v>-9639.9141500000005</v>
      </c>
      <c r="W34">
        <v>47775.972071999997</v>
      </c>
      <c r="X34">
        <v>-0.95310600000000001</v>
      </c>
      <c r="Z34">
        <v>100000</v>
      </c>
      <c r="AA34">
        <v>497.42422499999998</v>
      </c>
      <c r="AB34">
        <v>-9602.8180979999997</v>
      </c>
      <c r="AC34">
        <v>47864.850588000001</v>
      </c>
      <c r="AD34">
        <v>-0.904694</v>
      </c>
      <c r="AF34">
        <v>100000</v>
      </c>
      <c r="AG34">
        <v>594.45493899999997</v>
      </c>
      <c r="AH34">
        <v>-9563.4127219999991</v>
      </c>
      <c r="AI34">
        <v>47993.925875000001</v>
      </c>
      <c r="AJ34">
        <v>-1.612743</v>
      </c>
      <c r="AL34">
        <v>100000</v>
      </c>
      <c r="AM34">
        <v>694.37392</v>
      </c>
      <c r="AN34">
        <v>-9515.3682900000003</v>
      </c>
      <c r="AO34">
        <v>48191.887646000003</v>
      </c>
      <c r="AP34">
        <v>-1.5358290000000001</v>
      </c>
    </row>
    <row r="35" spans="2:57" x14ac:dyDescent="0.2">
      <c r="B35">
        <v>100000</v>
      </c>
      <c r="C35">
        <v>99.555880999999999</v>
      </c>
      <c r="D35">
        <v>-9734.2527989999999</v>
      </c>
      <c r="E35">
        <v>47701.088576000002</v>
      </c>
      <c r="F35">
        <v>-0.19350100000000001</v>
      </c>
      <c r="H35">
        <v>100000</v>
      </c>
      <c r="I35">
        <v>198.73689300000001</v>
      </c>
      <c r="J35">
        <v>-9704.3468279999997</v>
      </c>
      <c r="K35">
        <v>47697.222375999998</v>
      </c>
      <c r="L35">
        <v>-0.369676</v>
      </c>
      <c r="N35">
        <v>100000</v>
      </c>
      <c r="O35">
        <v>297.700132</v>
      </c>
      <c r="P35">
        <v>-9673.2827570000009</v>
      </c>
      <c r="Q35">
        <v>47723.477869000002</v>
      </c>
      <c r="R35">
        <v>-0.71286499999999997</v>
      </c>
      <c r="T35">
        <v>100000</v>
      </c>
      <c r="U35">
        <v>397.11495300000001</v>
      </c>
      <c r="V35">
        <v>-9639.7217860000001</v>
      </c>
      <c r="W35">
        <v>47777.296595</v>
      </c>
      <c r="X35">
        <v>-1.0212399999999999</v>
      </c>
      <c r="Z35">
        <v>100000</v>
      </c>
      <c r="AA35">
        <v>496.27628399999998</v>
      </c>
      <c r="AB35">
        <v>-9603.1798799999997</v>
      </c>
      <c r="AC35">
        <v>47864.749960000001</v>
      </c>
      <c r="AD35">
        <v>-0.68074400000000002</v>
      </c>
      <c r="AF35">
        <v>100000</v>
      </c>
      <c r="AG35">
        <v>595.13574700000004</v>
      </c>
      <c r="AH35">
        <v>-9562.8127530000002</v>
      </c>
      <c r="AI35">
        <v>47995.242087999999</v>
      </c>
      <c r="AJ35">
        <v>-1.298659</v>
      </c>
      <c r="AL35">
        <v>100000</v>
      </c>
      <c r="AM35">
        <v>693.97961799999996</v>
      </c>
      <c r="AN35">
        <v>-9515.8956780000008</v>
      </c>
      <c r="AO35">
        <v>48184.793951</v>
      </c>
      <c r="AP35">
        <v>-1.0578160000000001</v>
      </c>
    </row>
    <row r="36" spans="2:57" x14ac:dyDescent="0.2">
      <c r="B36">
        <v>100000</v>
      </c>
      <c r="C36">
        <v>99.296047000000002</v>
      </c>
      <c r="D36">
        <v>-9734.3652259999999</v>
      </c>
      <c r="E36">
        <v>47701.791335000002</v>
      </c>
      <c r="F36">
        <v>-8.5540000000000005E-2</v>
      </c>
      <c r="H36">
        <v>100000</v>
      </c>
      <c r="I36">
        <v>198.52240499999999</v>
      </c>
      <c r="J36">
        <v>-9704.4591130000008</v>
      </c>
      <c r="K36">
        <v>47697.788436000003</v>
      </c>
      <c r="L36">
        <v>-0.17033999999999999</v>
      </c>
      <c r="N36">
        <v>100000</v>
      </c>
      <c r="O36">
        <v>298.01320399999997</v>
      </c>
      <c r="P36">
        <v>-9672.9981380000008</v>
      </c>
      <c r="Q36">
        <v>47724.188972999997</v>
      </c>
      <c r="R36">
        <v>-0.50252399999999997</v>
      </c>
      <c r="T36">
        <v>100000</v>
      </c>
      <c r="U36">
        <v>397.69719199999997</v>
      </c>
      <c r="V36">
        <v>-9639.3785019999996</v>
      </c>
      <c r="W36">
        <v>47778.285165000001</v>
      </c>
      <c r="X36">
        <v>-0.79069999999999996</v>
      </c>
      <c r="Z36">
        <v>100000</v>
      </c>
      <c r="AA36">
        <v>495.37941599999999</v>
      </c>
      <c r="AB36">
        <v>-9603.5708209999993</v>
      </c>
      <c r="AC36">
        <v>47863.315343000002</v>
      </c>
      <c r="AD36">
        <v>-1.262732</v>
      </c>
      <c r="AF36">
        <v>100000</v>
      </c>
      <c r="AG36">
        <v>594.44042300000001</v>
      </c>
      <c r="AH36">
        <v>-9563.1142999999993</v>
      </c>
      <c r="AI36">
        <v>47993.306360000002</v>
      </c>
      <c r="AJ36">
        <v>-1.228931</v>
      </c>
      <c r="AL36">
        <v>100000</v>
      </c>
      <c r="AM36">
        <v>693.97137699999996</v>
      </c>
      <c r="AN36">
        <v>-9515.672955</v>
      </c>
      <c r="AO36">
        <v>48186.760324000003</v>
      </c>
      <c r="AP36">
        <v>-1.8748290000000001</v>
      </c>
    </row>
    <row r="37" spans="2:57" x14ac:dyDescent="0.2">
      <c r="B37">
        <v>100000</v>
      </c>
      <c r="C37">
        <v>99.169084999999995</v>
      </c>
      <c r="D37">
        <v>-9734.3485550000005</v>
      </c>
      <c r="E37">
        <v>47701.384142000003</v>
      </c>
      <c r="F37">
        <v>-6.0631999999999998E-2</v>
      </c>
      <c r="H37">
        <v>100000</v>
      </c>
      <c r="I37">
        <v>198.48698300000001</v>
      </c>
      <c r="J37">
        <v>-9704.4119350000001</v>
      </c>
      <c r="K37">
        <v>47697.243598000001</v>
      </c>
      <c r="L37">
        <v>-0.35911300000000002</v>
      </c>
      <c r="N37">
        <v>100000</v>
      </c>
      <c r="O37">
        <v>297.52179000000001</v>
      </c>
      <c r="P37">
        <v>-9673.3025529999995</v>
      </c>
      <c r="Q37">
        <v>47722.555440999997</v>
      </c>
      <c r="R37">
        <v>-0.83436500000000002</v>
      </c>
      <c r="T37">
        <v>100000</v>
      </c>
      <c r="U37">
        <v>397.45680499999997</v>
      </c>
      <c r="V37">
        <v>-9639.7359610000003</v>
      </c>
      <c r="W37">
        <v>47777.378791000003</v>
      </c>
      <c r="X37">
        <v>-1.086381</v>
      </c>
      <c r="Z37">
        <v>100000</v>
      </c>
      <c r="AA37">
        <v>497.20717300000001</v>
      </c>
      <c r="AB37">
        <v>-9603.2546189999994</v>
      </c>
      <c r="AC37">
        <v>47864.734988999997</v>
      </c>
      <c r="AD37">
        <v>-1.3902460000000001</v>
      </c>
      <c r="AF37">
        <v>100000</v>
      </c>
      <c r="AG37">
        <v>595.24370299999998</v>
      </c>
      <c r="AH37">
        <v>-9562.6478079999997</v>
      </c>
      <c r="AI37">
        <v>47994.157438000002</v>
      </c>
      <c r="AJ37">
        <v>-1.2378640000000001</v>
      </c>
      <c r="AL37">
        <v>100000</v>
      </c>
      <c r="AM37">
        <v>694.18040499999995</v>
      </c>
      <c r="AN37">
        <v>-9515.722796</v>
      </c>
      <c r="AO37">
        <v>48189.924813999998</v>
      </c>
      <c r="AP37">
        <v>-1.71156</v>
      </c>
    </row>
    <row r="38" spans="2:57" x14ac:dyDescent="0.2">
      <c r="B38">
        <v>100000</v>
      </c>
      <c r="C38">
        <v>99.201717000000002</v>
      </c>
      <c r="D38">
        <v>-9734.3706490000004</v>
      </c>
      <c r="E38">
        <v>47701.381171000001</v>
      </c>
      <c r="F38">
        <v>0.21181800000000001</v>
      </c>
      <c r="H38">
        <v>100000</v>
      </c>
      <c r="I38">
        <v>198.435236</v>
      </c>
      <c r="J38">
        <v>-9704.5597899999993</v>
      </c>
      <c r="K38">
        <v>47698.290098999998</v>
      </c>
      <c r="L38">
        <v>-0.19084100000000001</v>
      </c>
      <c r="N38">
        <v>100000</v>
      </c>
      <c r="O38">
        <v>297.26631400000002</v>
      </c>
      <c r="P38">
        <v>-9673.5661820000005</v>
      </c>
      <c r="Q38">
        <v>47723.134144000003</v>
      </c>
      <c r="R38">
        <v>-0.68761399999999995</v>
      </c>
      <c r="T38">
        <v>100000</v>
      </c>
      <c r="U38">
        <v>396.40121900000003</v>
      </c>
      <c r="V38">
        <v>-9639.7350320000005</v>
      </c>
      <c r="W38">
        <v>47778.452307</v>
      </c>
      <c r="X38">
        <v>-0.70670100000000002</v>
      </c>
      <c r="Z38">
        <v>100000</v>
      </c>
      <c r="AA38">
        <v>496.92330600000003</v>
      </c>
      <c r="AB38">
        <v>-9603.0838079999994</v>
      </c>
      <c r="AC38">
        <v>47866.448185000001</v>
      </c>
      <c r="AD38">
        <v>-1.2851189999999999</v>
      </c>
      <c r="AF38">
        <v>100000</v>
      </c>
      <c r="AG38">
        <v>594.94895699999995</v>
      </c>
      <c r="AH38">
        <v>-9563.1460210000005</v>
      </c>
      <c r="AI38">
        <v>47992.334544999998</v>
      </c>
      <c r="AJ38">
        <v>-1.398712</v>
      </c>
      <c r="AL38">
        <v>100000</v>
      </c>
      <c r="AM38">
        <v>695.20677799999999</v>
      </c>
      <c r="AN38">
        <v>-9515.1932039999992</v>
      </c>
      <c r="AO38">
        <v>48189.229202000002</v>
      </c>
      <c r="AP38">
        <v>-1.6112709999999999</v>
      </c>
    </row>
    <row r="39" spans="2:57" x14ac:dyDescent="0.2">
      <c r="B39">
        <v>100000</v>
      </c>
      <c r="C39">
        <v>99.499739000000005</v>
      </c>
      <c r="D39">
        <v>-9734.258855</v>
      </c>
      <c r="E39">
        <v>47701.683900999997</v>
      </c>
      <c r="F39">
        <v>0.37412099999999998</v>
      </c>
      <c r="H39">
        <v>100000</v>
      </c>
      <c r="I39">
        <v>198.25458800000001</v>
      </c>
      <c r="J39">
        <v>-9704.4374599999992</v>
      </c>
      <c r="K39">
        <v>47698.128005999999</v>
      </c>
      <c r="L39">
        <v>0.26046200000000003</v>
      </c>
      <c r="N39">
        <v>100000</v>
      </c>
      <c r="O39">
        <v>297.99844100000001</v>
      </c>
      <c r="P39">
        <v>-9673.1247500000009</v>
      </c>
      <c r="Q39">
        <v>47724.442406000002</v>
      </c>
      <c r="R39">
        <v>-0.72148599999999996</v>
      </c>
      <c r="T39">
        <v>100000</v>
      </c>
      <c r="U39">
        <v>396.671604</v>
      </c>
      <c r="V39">
        <v>-9640.2997460000006</v>
      </c>
      <c r="W39">
        <v>47776.025077999999</v>
      </c>
      <c r="X39">
        <v>-0.86384300000000003</v>
      </c>
      <c r="Z39">
        <v>100000</v>
      </c>
      <c r="AA39">
        <v>495.73668199999997</v>
      </c>
      <c r="AB39">
        <v>-9604.0761660000007</v>
      </c>
      <c r="AC39">
        <v>47862.834787</v>
      </c>
      <c r="AD39">
        <v>-1.252667</v>
      </c>
      <c r="AF39">
        <v>100000</v>
      </c>
      <c r="AG39">
        <v>595.804529</v>
      </c>
      <c r="AH39">
        <v>-9562.6848360000004</v>
      </c>
      <c r="AI39">
        <v>47995.853435999998</v>
      </c>
      <c r="AJ39">
        <v>-1.559196</v>
      </c>
      <c r="AL39">
        <v>100000</v>
      </c>
      <c r="AM39">
        <v>693.48760500000003</v>
      </c>
      <c r="AN39">
        <v>-9516.6429179999996</v>
      </c>
      <c r="AO39">
        <v>48183.621884</v>
      </c>
      <c r="AP39">
        <v>-1.838398</v>
      </c>
    </row>
    <row r="40" spans="2:57" x14ac:dyDescent="0.2">
      <c r="D40">
        <f>AVERAGE(D30:D39)</f>
        <v>-9734.3479783999992</v>
      </c>
      <c r="E40">
        <f>STDEV(D30:D39)/SQRT(COUNT(D30:D39))</f>
        <v>1.6492147447428804E-2</v>
      </c>
      <c r="G40">
        <f>D40-2303/2304*D$16</f>
        <v>1.3040963651910715</v>
      </c>
      <c r="J40">
        <f>AVERAGE(J30:J39)</f>
        <v>-9704.4736087999991</v>
      </c>
      <c r="K40">
        <f>STDEV(J30:J39)/SQRT(COUNT(J30:J39))</f>
        <v>2.255665918565343E-2</v>
      </c>
      <c r="M40">
        <f>J40-2303/2304*J$16</f>
        <v>1.250047870356866</v>
      </c>
      <c r="P40">
        <f>AVERAGE(P30:P39)</f>
        <v>-9673.2363857</v>
      </c>
      <c r="Q40">
        <f>STDEV(P30:P39)/SQRT(COUNT(P30:P39))</f>
        <v>5.6794684132655579E-2</v>
      </c>
      <c r="S40">
        <f>P40-2303/2304*P$16</f>
        <v>1.2731661415800772</v>
      </c>
      <c r="V40">
        <f>AVERAGE(V30:V39)</f>
        <v>-9639.7939378999999</v>
      </c>
      <c r="W40">
        <f>STDEV(V30:V39)/SQRT(COUNT(V30:V39))</f>
        <v>7.5326486583861929E-2</v>
      </c>
      <c r="Y40">
        <f>V40-2303/2304*V$16</f>
        <v>1.3129979998702765</v>
      </c>
      <c r="AB40">
        <f>AVERAGE(AB30:AB39)</f>
        <v>-9603.2898650999996</v>
      </c>
      <c r="AC40">
        <f>STDEV(AB30:AB39)/SQRT(COUNT(AB30:AB39))</f>
        <v>0.12915455376666823</v>
      </c>
      <c r="AE40">
        <f>AB40-2303/2304*AB$16</f>
        <v>1.2320995884983859</v>
      </c>
      <c r="AH40">
        <f>AVERAGE(AH30:AH39)</f>
        <v>-9562.6633863999996</v>
      </c>
      <c r="AI40">
        <f>STDEV(AH30:AH39)/SQRT(COUNT(AH30:AH39))</f>
        <v>0.15675284157619981</v>
      </c>
      <c r="AK40">
        <f>AH40-2303/2304*AH$16</f>
        <v>1.3406336380630819</v>
      </c>
      <c r="AN40">
        <f>AVERAGE(AN30:AN39)</f>
        <v>-9515.5015651999984</v>
      </c>
      <c r="AO40">
        <f>STDEV(AN30:AN39)/SQRT(COUNT(AN30:AN39))</f>
        <v>0.18206856807710892</v>
      </c>
      <c r="AQ40">
        <f>AN40-2303/2304*AN$16</f>
        <v>1.5453454775197315</v>
      </c>
    </row>
    <row r="41" spans="2:57" x14ac:dyDescent="0.2">
      <c r="G41">
        <f>E40+E16</f>
        <v>2.3659922197453349E-2</v>
      </c>
      <c r="M41">
        <f>K40+K16</f>
        <v>4.4467425377943008E-2</v>
      </c>
      <c r="S41">
        <f>Q40+Q16</f>
        <v>0.10274088604296816</v>
      </c>
      <c r="Y41">
        <f>W40+W16</f>
        <v>0.13010468334667438</v>
      </c>
      <c r="AE41">
        <f>AC40+AC16</f>
        <v>0.20556691457447862</v>
      </c>
      <c r="AK41">
        <f>AI40+AI16</f>
        <v>0.24248047541544887</v>
      </c>
      <c r="AQ41">
        <f>AO40+AO16</f>
        <v>0.36234699626359601</v>
      </c>
    </row>
    <row r="43" spans="2:57" x14ac:dyDescent="0.2">
      <c r="H43" t="s">
        <v>72</v>
      </c>
      <c r="J43" t="s">
        <v>49</v>
      </c>
      <c r="K43" t="s">
        <v>50</v>
      </c>
      <c r="L43" t="s">
        <v>51</v>
      </c>
      <c r="M43" t="s">
        <v>52</v>
      </c>
      <c r="S43" t="s">
        <v>67</v>
      </c>
      <c r="U43" t="s">
        <v>49</v>
      </c>
      <c r="V43" t="s">
        <v>50</v>
      </c>
      <c r="W43" t="s">
        <v>51</v>
      </c>
      <c r="X43" t="s">
        <v>52</v>
      </c>
      <c r="AD43" t="s">
        <v>57</v>
      </c>
      <c r="AF43" t="s">
        <v>49</v>
      </c>
      <c r="AG43" t="s">
        <v>50</v>
      </c>
      <c r="AH43" t="s">
        <v>51</v>
      </c>
      <c r="AI43" t="s">
        <v>52</v>
      </c>
      <c r="AO43" t="s">
        <v>68</v>
      </c>
      <c r="AQ43" t="s">
        <v>49</v>
      </c>
      <c r="AR43" t="s">
        <v>50</v>
      </c>
      <c r="AS43" t="s">
        <v>51</v>
      </c>
      <c r="AT43" t="s">
        <v>52</v>
      </c>
      <c r="AZ43" t="s">
        <v>69</v>
      </c>
      <c r="BB43" t="s">
        <v>49</v>
      </c>
      <c r="BC43" t="s">
        <v>50</v>
      </c>
      <c r="BD43" t="s">
        <v>51</v>
      </c>
      <c r="BE43" t="s">
        <v>52</v>
      </c>
    </row>
    <row r="44" spans="2:57" x14ac:dyDescent="0.2">
      <c r="H44">
        <v>0</v>
      </c>
      <c r="I44">
        <v>293.78074400000003</v>
      </c>
      <c r="J44">
        <v>0</v>
      </c>
      <c r="K44">
        <v>0</v>
      </c>
      <c r="L44">
        <v>0</v>
      </c>
      <c r="M44">
        <v>0</v>
      </c>
      <c r="S44">
        <v>0</v>
      </c>
      <c r="T44">
        <v>393.19116200000002</v>
      </c>
      <c r="U44">
        <v>0</v>
      </c>
      <c r="V44">
        <v>0</v>
      </c>
      <c r="W44">
        <v>0</v>
      </c>
      <c r="X44">
        <v>0</v>
      </c>
      <c r="AD44">
        <v>0</v>
      </c>
      <c r="AE44">
        <v>476.75064400000002</v>
      </c>
      <c r="AF44">
        <v>0</v>
      </c>
      <c r="AG44">
        <v>0</v>
      </c>
      <c r="AH44">
        <v>0</v>
      </c>
      <c r="AI44">
        <v>0</v>
      </c>
      <c r="AO44">
        <v>0</v>
      </c>
      <c r="AP44">
        <v>580.79344000000003</v>
      </c>
      <c r="AQ44">
        <v>0</v>
      </c>
      <c r="AR44">
        <v>0</v>
      </c>
      <c r="AS44">
        <v>0</v>
      </c>
      <c r="AT44">
        <v>0</v>
      </c>
      <c r="AZ44">
        <v>0</v>
      </c>
      <c r="BA44">
        <v>697.46603900000002</v>
      </c>
      <c r="BB44">
        <v>0</v>
      </c>
      <c r="BC44">
        <v>0</v>
      </c>
      <c r="BD44">
        <v>0</v>
      </c>
      <c r="BE44">
        <v>0</v>
      </c>
    </row>
    <row r="45" spans="2:57" x14ac:dyDescent="0.2">
      <c r="H45">
        <v>100000</v>
      </c>
      <c r="I45">
        <v>287.43614200000002</v>
      </c>
      <c r="J45">
        <v>1.9848999999999999E-2</v>
      </c>
      <c r="K45">
        <v>1.2598E-2</v>
      </c>
      <c r="L45">
        <v>1.2256E-2</v>
      </c>
      <c r="M45">
        <v>4.4701999999999999E-2</v>
      </c>
      <c r="S45">
        <v>100000</v>
      </c>
      <c r="T45">
        <v>394.63584700000001</v>
      </c>
      <c r="U45">
        <v>2.6238999999999998E-2</v>
      </c>
      <c r="V45">
        <v>1.7766000000000001E-2</v>
      </c>
      <c r="W45">
        <v>1.7263000000000001E-2</v>
      </c>
      <c r="X45">
        <v>6.1268000000000003E-2</v>
      </c>
      <c r="AD45">
        <v>100000</v>
      </c>
      <c r="AE45">
        <v>493.47563000000002</v>
      </c>
      <c r="AF45">
        <v>3.5317000000000001E-2</v>
      </c>
      <c r="AG45">
        <v>2.3167E-2</v>
      </c>
      <c r="AH45">
        <v>2.5877000000000001E-2</v>
      </c>
      <c r="AI45">
        <v>8.4361000000000005E-2</v>
      </c>
      <c r="AO45">
        <v>100000</v>
      </c>
      <c r="AP45">
        <v>611.86173899999994</v>
      </c>
      <c r="AQ45">
        <v>4.9182999999999998E-2</v>
      </c>
      <c r="AR45">
        <v>3.4138000000000002E-2</v>
      </c>
      <c r="AS45">
        <v>3.7259E-2</v>
      </c>
      <c r="AT45">
        <v>0.12058000000000001</v>
      </c>
      <c r="AZ45">
        <v>100000</v>
      </c>
      <c r="BA45">
        <v>672.89576599999998</v>
      </c>
      <c r="BB45">
        <v>6.9450999999999999E-2</v>
      </c>
      <c r="BC45">
        <v>4.3572E-2</v>
      </c>
      <c r="BD45">
        <v>4.2892E-2</v>
      </c>
      <c r="BE45">
        <v>0.155914</v>
      </c>
    </row>
    <row r="46" spans="2:57" x14ac:dyDescent="0.2">
      <c r="H46">
        <v>200000</v>
      </c>
      <c r="I46">
        <v>293.08459299999998</v>
      </c>
      <c r="J46">
        <v>1.9539000000000001E-2</v>
      </c>
      <c r="K46">
        <v>1.2232E-2</v>
      </c>
      <c r="L46">
        <v>1.2555999999999999E-2</v>
      </c>
      <c r="M46">
        <v>4.4326999999999998E-2</v>
      </c>
      <c r="S46">
        <v>200000</v>
      </c>
      <c r="T46">
        <v>384.37387899999999</v>
      </c>
      <c r="U46">
        <v>2.8923000000000001E-2</v>
      </c>
      <c r="V46">
        <v>1.9023000000000002E-2</v>
      </c>
      <c r="W46">
        <v>1.6993000000000001E-2</v>
      </c>
      <c r="X46">
        <v>6.4938999999999997E-2</v>
      </c>
      <c r="AD46">
        <v>200000</v>
      </c>
      <c r="AE46">
        <v>507.476156</v>
      </c>
      <c r="AF46">
        <v>3.4747E-2</v>
      </c>
      <c r="AG46">
        <v>2.3354E-2</v>
      </c>
      <c r="AH46">
        <v>2.4996999999999998E-2</v>
      </c>
      <c r="AI46">
        <v>8.3099000000000006E-2</v>
      </c>
      <c r="AO46">
        <v>200000</v>
      </c>
      <c r="AP46">
        <v>606.63381700000002</v>
      </c>
      <c r="AQ46">
        <v>4.9269E-2</v>
      </c>
      <c r="AR46">
        <v>3.2703000000000003E-2</v>
      </c>
      <c r="AS46">
        <v>3.2894E-2</v>
      </c>
      <c r="AT46">
        <v>0.11486499999999999</v>
      </c>
      <c r="AZ46">
        <v>200000</v>
      </c>
      <c r="BA46">
        <v>702.04011000000003</v>
      </c>
      <c r="BB46">
        <v>6.5689999999999998E-2</v>
      </c>
      <c r="BC46">
        <v>4.0422E-2</v>
      </c>
      <c r="BD46">
        <v>4.1322999999999999E-2</v>
      </c>
      <c r="BE46">
        <v>0.14743500000000001</v>
      </c>
    </row>
    <row r="47" spans="2:57" x14ac:dyDescent="0.2">
      <c r="H47">
        <v>300000</v>
      </c>
      <c r="I47">
        <v>292.673405</v>
      </c>
      <c r="J47">
        <v>1.9945999999999998E-2</v>
      </c>
      <c r="K47">
        <v>1.2064999999999999E-2</v>
      </c>
      <c r="L47">
        <v>1.2832E-2</v>
      </c>
      <c r="M47">
        <v>4.4842E-2</v>
      </c>
      <c r="S47">
        <v>300000</v>
      </c>
      <c r="T47">
        <v>400.02498600000001</v>
      </c>
      <c r="U47">
        <v>2.6239999999999999E-2</v>
      </c>
      <c r="V47">
        <v>2.0642000000000001E-2</v>
      </c>
      <c r="W47">
        <v>1.7957000000000001E-2</v>
      </c>
      <c r="X47">
        <v>6.4838999999999994E-2</v>
      </c>
      <c r="AD47">
        <v>300000</v>
      </c>
      <c r="AE47">
        <v>498.42107700000003</v>
      </c>
      <c r="AF47">
        <v>3.6582999999999997E-2</v>
      </c>
      <c r="AG47">
        <v>2.4396999999999999E-2</v>
      </c>
      <c r="AH47">
        <v>2.4723999999999999E-2</v>
      </c>
      <c r="AI47">
        <v>8.5703000000000001E-2</v>
      </c>
      <c r="AO47">
        <v>300000</v>
      </c>
      <c r="AP47">
        <v>600.395353</v>
      </c>
      <c r="AQ47">
        <v>5.3154E-2</v>
      </c>
      <c r="AR47">
        <v>3.4319000000000002E-2</v>
      </c>
      <c r="AS47">
        <v>3.5152999999999997E-2</v>
      </c>
      <c r="AT47">
        <v>0.122626</v>
      </c>
      <c r="AZ47">
        <v>300000</v>
      </c>
      <c r="BA47">
        <v>679.04577300000005</v>
      </c>
      <c r="BB47">
        <v>6.3321000000000002E-2</v>
      </c>
      <c r="BC47">
        <v>4.2379E-2</v>
      </c>
      <c r="BD47">
        <v>4.6737000000000001E-2</v>
      </c>
      <c r="BE47">
        <v>0.15243699999999999</v>
      </c>
    </row>
    <row r="48" spans="2:57" x14ac:dyDescent="0.2">
      <c r="H48">
        <v>400000</v>
      </c>
      <c r="I48">
        <v>286.48137100000002</v>
      </c>
      <c r="J48">
        <v>1.9467000000000002E-2</v>
      </c>
      <c r="K48">
        <v>1.2277E-2</v>
      </c>
      <c r="L48">
        <v>1.2833000000000001E-2</v>
      </c>
      <c r="M48">
        <v>4.4576999999999999E-2</v>
      </c>
      <c r="S48">
        <v>400000</v>
      </c>
      <c r="T48">
        <v>384.78233</v>
      </c>
      <c r="U48">
        <v>2.8605999999999999E-2</v>
      </c>
      <c r="V48">
        <v>1.7963E-2</v>
      </c>
      <c r="W48">
        <v>1.7913999999999999E-2</v>
      </c>
      <c r="X48">
        <v>6.4482999999999999E-2</v>
      </c>
      <c r="AD48">
        <v>400000</v>
      </c>
      <c r="AE48">
        <v>492.58236399999998</v>
      </c>
      <c r="AF48">
        <v>3.4995999999999999E-2</v>
      </c>
      <c r="AG48">
        <v>2.4983000000000002E-2</v>
      </c>
      <c r="AH48">
        <v>2.3937E-2</v>
      </c>
      <c r="AI48">
        <v>8.3916000000000004E-2</v>
      </c>
      <c r="AO48">
        <v>400000</v>
      </c>
      <c r="AP48">
        <v>598.72522100000003</v>
      </c>
      <c r="AQ48">
        <v>4.7536000000000002E-2</v>
      </c>
      <c r="AR48">
        <v>3.1461999999999997E-2</v>
      </c>
      <c r="AS48">
        <v>3.0935000000000001E-2</v>
      </c>
      <c r="AT48">
        <v>0.109933</v>
      </c>
      <c r="AZ48">
        <v>400000</v>
      </c>
      <c r="BA48">
        <v>697.56390899999997</v>
      </c>
      <c r="BB48">
        <v>6.4421999999999993E-2</v>
      </c>
      <c r="BC48">
        <v>4.2258999999999998E-2</v>
      </c>
      <c r="BD48">
        <v>4.2466999999999998E-2</v>
      </c>
      <c r="BE48">
        <v>0.149148</v>
      </c>
    </row>
    <row r="49" spans="8:61" x14ac:dyDescent="0.2">
      <c r="H49">
        <v>500000</v>
      </c>
      <c r="I49">
        <v>305.27220899999998</v>
      </c>
      <c r="J49">
        <v>2.0702000000000002E-2</v>
      </c>
      <c r="K49">
        <v>1.2773E-2</v>
      </c>
      <c r="L49">
        <v>1.2829E-2</v>
      </c>
      <c r="M49">
        <v>4.6303999999999998E-2</v>
      </c>
      <c r="S49">
        <v>500000</v>
      </c>
      <c r="T49">
        <v>387.71628399999997</v>
      </c>
      <c r="U49">
        <v>2.6178E-2</v>
      </c>
      <c r="V49">
        <v>1.8064E-2</v>
      </c>
      <c r="W49">
        <v>1.7267999999999999E-2</v>
      </c>
      <c r="X49">
        <v>6.1510000000000002E-2</v>
      </c>
      <c r="AD49">
        <v>500000</v>
      </c>
      <c r="AE49">
        <v>504.33273000000003</v>
      </c>
      <c r="AF49">
        <v>3.3418999999999997E-2</v>
      </c>
      <c r="AG49">
        <v>2.3158999999999999E-2</v>
      </c>
      <c r="AH49">
        <v>2.4941000000000001E-2</v>
      </c>
      <c r="AI49">
        <v>8.1517999999999993E-2</v>
      </c>
      <c r="AO49">
        <v>500000</v>
      </c>
      <c r="AP49">
        <v>585.95770600000003</v>
      </c>
      <c r="AQ49">
        <v>4.9291000000000001E-2</v>
      </c>
      <c r="AR49">
        <v>3.2717999999999997E-2</v>
      </c>
      <c r="AS49">
        <v>3.2742E-2</v>
      </c>
      <c r="AT49">
        <v>0.11475100000000001</v>
      </c>
      <c r="AZ49">
        <v>500000</v>
      </c>
      <c r="BA49">
        <v>699.14928999999995</v>
      </c>
      <c r="BB49">
        <v>6.3585000000000003E-2</v>
      </c>
      <c r="BC49">
        <v>4.3327999999999998E-2</v>
      </c>
      <c r="BD49">
        <v>4.4080000000000001E-2</v>
      </c>
      <c r="BE49">
        <v>0.15099399999999999</v>
      </c>
    </row>
    <row r="50" spans="8:61" x14ac:dyDescent="0.2">
      <c r="H50">
        <v>600000</v>
      </c>
      <c r="I50">
        <v>297.92181099999999</v>
      </c>
      <c r="J50">
        <v>2.0618999999999998E-2</v>
      </c>
      <c r="K50">
        <v>1.2759E-2</v>
      </c>
      <c r="L50">
        <v>1.2362E-2</v>
      </c>
      <c r="M50">
        <v>4.5740000000000003E-2</v>
      </c>
      <c r="S50">
        <v>600000</v>
      </c>
      <c r="T50">
        <v>393.48120299999999</v>
      </c>
      <c r="U50">
        <v>2.8138E-2</v>
      </c>
      <c r="V50">
        <v>1.6431000000000001E-2</v>
      </c>
      <c r="W50">
        <v>1.7063999999999999E-2</v>
      </c>
      <c r="X50">
        <v>6.1633E-2</v>
      </c>
      <c r="AD50">
        <v>600000</v>
      </c>
      <c r="AE50">
        <v>493.616806</v>
      </c>
      <c r="AF50">
        <v>3.7221999999999998E-2</v>
      </c>
      <c r="AG50">
        <v>2.3955000000000001E-2</v>
      </c>
      <c r="AH50">
        <v>2.3977999999999999E-2</v>
      </c>
      <c r="AI50">
        <v>8.5154999999999995E-2</v>
      </c>
      <c r="AO50">
        <v>600000</v>
      </c>
      <c r="AP50">
        <v>590.91800499999999</v>
      </c>
      <c r="AQ50">
        <v>4.5175E-2</v>
      </c>
      <c r="AR50">
        <v>3.2056000000000001E-2</v>
      </c>
      <c r="AS50">
        <v>3.0494E-2</v>
      </c>
      <c r="AT50">
        <v>0.107725</v>
      </c>
      <c r="AZ50">
        <v>600000</v>
      </c>
      <c r="BA50">
        <v>713.307365</v>
      </c>
      <c r="BB50">
        <v>6.2427999999999997E-2</v>
      </c>
      <c r="BC50">
        <v>4.2560000000000001E-2</v>
      </c>
      <c r="BD50">
        <v>4.4703E-2</v>
      </c>
      <c r="BE50">
        <v>0.14968999999999999</v>
      </c>
    </row>
    <row r="51" spans="8:61" x14ac:dyDescent="0.2">
      <c r="H51">
        <v>700000</v>
      </c>
      <c r="I51">
        <v>298.558536</v>
      </c>
      <c r="J51">
        <v>2.0308E-2</v>
      </c>
      <c r="K51">
        <v>1.2807000000000001E-2</v>
      </c>
      <c r="L51">
        <v>1.3198E-2</v>
      </c>
      <c r="M51">
        <v>4.6311999999999999E-2</v>
      </c>
      <c r="S51">
        <v>700000</v>
      </c>
      <c r="T51">
        <v>394.18887699999999</v>
      </c>
      <c r="U51">
        <v>2.6544000000000002E-2</v>
      </c>
      <c r="V51">
        <v>1.8935E-2</v>
      </c>
      <c r="W51">
        <v>1.6941000000000001E-2</v>
      </c>
      <c r="X51">
        <v>6.2420999999999997E-2</v>
      </c>
      <c r="AD51">
        <v>700000</v>
      </c>
      <c r="AE51">
        <v>501.28866099999999</v>
      </c>
      <c r="AF51">
        <v>3.3334999999999997E-2</v>
      </c>
      <c r="AG51">
        <v>2.3775000000000001E-2</v>
      </c>
      <c r="AH51">
        <v>2.6131999999999999E-2</v>
      </c>
      <c r="AI51">
        <v>8.3241999999999997E-2</v>
      </c>
      <c r="AO51">
        <v>700000</v>
      </c>
      <c r="AP51">
        <v>600.024179</v>
      </c>
      <c r="AQ51">
        <v>4.4493999999999999E-2</v>
      </c>
      <c r="AR51">
        <v>3.1829000000000003E-2</v>
      </c>
      <c r="AS51">
        <v>3.1666E-2</v>
      </c>
      <c r="AT51">
        <v>0.107989</v>
      </c>
      <c r="AZ51">
        <v>700000</v>
      </c>
      <c r="BA51">
        <v>703.65796999999998</v>
      </c>
      <c r="BB51">
        <v>6.3577999999999996E-2</v>
      </c>
      <c r="BC51">
        <v>4.3040000000000002E-2</v>
      </c>
      <c r="BD51">
        <v>4.4636000000000002E-2</v>
      </c>
      <c r="BE51">
        <v>0.151254</v>
      </c>
    </row>
    <row r="52" spans="8:61" x14ac:dyDescent="0.2">
      <c r="H52">
        <v>800000</v>
      </c>
      <c r="I52">
        <v>301.158884</v>
      </c>
      <c r="J52">
        <v>2.1319999999999999E-2</v>
      </c>
      <c r="K52">
        <v>1.3044999999999999E-2</v>
      </c>
      <c r="L52">
        <v>1.3825E-2</v>
      </c>
      <c r="M52">
        <v>4.8190999999999998E-2</v>
      </c>
      <c r="N52" t="s">
        <v>53</v>
      </c>
      <c r="O52" t="s">
        <v>54</v>
      </c>
      <c r="P52" t="s">
        <v>55</v>
      </c>
      <c r="Q52" t="s">
        <v>56</v>
      </c>
      <c r="S52">
        <v>800000</v>
      </c>
      <c r="T52">
        <v>393.82165600000002</v>
      </c>
      <c r="U52">
        <v>2.5323999999999999E-2</v>
      </c>
      <c r="V52">
        <v>1.7419E-2</v>
      </c>
      <c r="W52">
        <v>1.6986000000000001E-2</v>
      </c>
      <c r="X52">
        <v>5.9728000000000003E-2</v>
      </c>
      <c r="Y52" t="s">
        <v>53</v>
      </c>
      <c r="Z52" t="s">
        <v>54</v>
      </c>
      <c r="AA52" t="s">
        <v>55</v>
      </c>
      <c r="AB52" t="s">
        <v>56</v>
      </c>
      <c r="AD52">
        <v>800000</v>
      </c>
      <c r="AE52">
        <v>506.65537599999999</v>
      </c>
      <c r="AF52">
        <v>3.4299999999999997E-2</v>
      </c>
      <c r="AG52">
        <v>2.3356999999999999E-2</v>
      </c>
      <c r="AH52">
        <v>2.7910999999999998E-2</v>
      </c>
      <c r="AI52">
        <v>8.5568000000000005E-2</v>
      </c>
      <c r="AJ52" t="s">
        <v>53</v>
      </c>
      <c r="AK52" t="s">
        <v>54</v>
      </c>
      <c r="AL52" t="s">
        <v>55</v>
      </c>
      <c r="AM52" t="s">
        <v>56</v>
      </c>
      <c r="AO52">
        <v>800000</v>
      </c>
      <c r="AP52">
        <v>588.35903499999995</v>
      </c>
      <c r="AQ52">
        <v>4.9984000000000001E-2</v>
      </c>
      <c r="AR52">
        <v>3.2504999999999999E-2</v>
      </c>
      <c r="AS52">
        <v>3.1447999999999997E-2</v>
      </c>
      <c r="AT52">
        <v>0.113937</v>
      </c>
      <c r="AU52" t="s">
        <v>53</v>
      </c>
      <c r="AV52" t="s">
        <v>54</v>
      </c>
      <c r="AW52" t="s">
        <v>55</v>
      </c>
      <c r="AX52" t="s">
        <v>56</v>
      </c>
      <c r="AZ52">
        <v>800000</v>
      </c>
      <c r="BA52">
        <v>702.53528200000005</v>
      </c>
      <c r="BB52">
        <v>7.2358000000000006E-2</v>
      </c>
      <c r="BC52">
        <v>4.3262000000000002E-2</v>
      </c>
      <c r="BD52">
        <v>4.2826999999999997E-2</v>
      </c>
      <c r="BE52">
        <v>0.158447</v>
      </c>
      <c r="BF52" t="s">
        <v>53</v>
      </c>
      <c r="BG52" t="s">
        <v>54</v>
      </c>
      <c r="BH52" t="s">
        <v>55</v>
      </c>
      <c r="BI52" t="s">
        <v>56</v>
      </c>
    </row>
    <row r="53" spans="8:61" x14ac:dyDescent="0.2">
      <c r="H53">
        <v>900000</v>
      </c>
      <c r="I53">
        <v>297.86896100000001</v>
      </c>
      <c r="J53">
        <v>2.1180000000000001E-2</v>
      </c>
      <c r="K53">
        <v>1.2279999999999999E-2</v>
      </c>
      <c r="L53">
        <v>1.3153E-2</v>
      </c>
      <c r="M53">
        <v>4.6612000000000001E-2</v>
      </c>
      <c r="N53">
        <f>AVERAGE(J54,J65,J76,J87,J98)</f>
        <v>1.9698399999999998E-2</v>
      </c>
      <c r="O53">
        <f t="shared" ref="O53" si="0">AVERAGE(K54,K65,K76,K87,K98)</f>
        <v>1.26906E-2</v>
      </c>
      <c r="P53">
        <f t="shared" ref="P53" si="1">AVERAGE(L54,L65,L76,L87,L98)</f>
        <v>1.2758200000000001E-2</v>
      </c>
      <c r="Q53">
        <f>AVERAGE(M54,M65,M76,M87,M98)</f>
        <v>4.5147199999999998E-2</v>
      </c>
      <c r="S53">
        <v>900000</v>
      </c>
      <c r="T53">
        <v>392.20977199999999</v>
      </c>
      <c r="U53">
        <v>2.5257000000000002E-2</v>
      </c>
      <c r="V53">
        <v>1.8596999999999999E-2</v>
      </c>
      <c r="W53">
        <v>1.7128000000000001E-2</v>
      </c>
      <c r="X53">
        <v>6.0983000000000002E-2</v>
      </c>
      <c r="Y53">
        <f>AVERAGE(U54,U65,U76,U87,U98)</f>
        <v>2.6036199999999999E-2</v>
      </c>
      <c r="Z53">
        <f t="shared" ref="Z53" si="2">AVERAGE(V54,V65,V76,V87,V98)</f>
        <v>1.83952E-2</v>
      </c>
      <c r="AA53">
        <f t="shared" ref="AA53" si="3">AVERAGE(W54,W65,W76,W87,W98)</f>
        <v>1.8439799999999999E-2</v>
      </c>
      <c r="AB53">
        <f>AVERAGE(X54,X65,X76,X87,X98)</f>
        <v>6.2871399999999994E-2</v>
      </c>
      <c r="AD53">
        <v>900000</v>
      </c>
      <c r="AE53">
        <v>498.26873999999998</v>
      </c>
      <c r="AF53">
        <v>3.6074000000000002E-2</v>
      </c>
      <c r="AG53">
        <v>2.4625999999999999E-2</v>
      </c>
      <c r="AH53">
        <v>2.8542999999999999E-2</v>
      </c>
      <c r="AI53">
        <v>8.9243000000000003E-2</v>
      </c>
      <c r="AJ53">
        <f>AVERAGE(AF54,AF65,AF76,AF87,AF98)</f>
        <v>3.5554199999999994E-2</v>
      </c>
      <c r="AK53">
        <f t="shared" ref="AK53" si="4">AVERAGE(AG54,AG65,AG76,AG87,AG98)</f>
        <v>2.46346E-2</v>
      </c>
      <c r="AL53">
        <f t="shared" ref="AL53" si="5">AVERAGE(AH54,AH65,AH76,AH87,AH98)</f>
        <v>2.4071200000000001E-2</v>
      </c>
      <c r="AM53">
        <f t="shared" ref="AM53" si="6">AVERAGE(AI54,AI65,AI76,AI87,AI98)</f>
        <v>8.4259600000000018E-2</v>
      </c>
      <c r="AO53">
        <v>900000</v>
      </c>
      <c r="AP53">
        <v>596.33319500000005</v>
      </c>
      <c r="AQ53">
        <v>5.2220999999999997E-2</v>
      </c>
      <c r="AR53">
        <v>3.4230999999999998E-2</v>
      </c>
      <c r="AS53">
        <v>3.3423000000000001E-2</v>
      </c>
      <c r="AT53">
        <v>0.11987399999999999</v>
      </c>
      <c r="AU53">
        <f>AVERAGE(AQ54,AQ65,AQ76,AQ87,AQ98)</f>
        <v>5.0215199999999995E-2</v>
      </c>
      <c r="AV53">
        <f t="shared" ref="AV53" si="7">AVERAGE(AR54,AR65,AR76,AR87,AR98)</f>
        <v>3.2423200000000006E-2</v>
      </c>
      <c r="AW53">
        <f t="shared" ref="AW53" si="8">AVERAGE(AS54,AS65,AS76,AS87,AS98)</f>
        <v>3.2771800000000004E-2</v>
      </c>
      <c r="AX53">
        <f>AVERAGE(AT54,AT65,AT76,AT87,AT98)</f>
        <v>0.11541019999999999</v>
      </c>
      <c r="AZ53">
        <v>900000</v>
      </c>
      <c r="BA53">
        <v>706.58518300000003</v>
      </c>
      <c r="BB53">
        <v>6.9376999999999994E-2</v>
      </c>
      <c r="BC53">
        <v>4.0226999999999999E-2</v>
      </c>
      <c r="BD53">
        <v>4.5032000000000003E-2</v>
      </c>
      <c r="BE53">
        <v>0.154636</v>
      </c>
      <c r="BF53">
        <f>AVERAGE(BB54,BB65,BB76,BB87,BB98)</f>
        <v>6.58522E-2</v>
      </c>
      <c r="BG53">
        <f t="shared" ref="BG53:BI53" si="9">AVERAGE(BC54,BC65,BC76,BC87,BC98)</f>
        <v>4.1260200000000004E-2</v>
      </c>
      <c r="BH53">
        <f t="shared" si="9"/>
        <v>4.6377199999999993E-2</v>
      </c>
      <c r="BI53">
        <f t="shared" si="9"/>
        <v>0.15348999999999999</v>
      </c>
    </row>
    <row r="54" spans="8:61" x14ac:dyDescent="0.2">
      <c r="H54">
        <v>1000000</v>
      </c>
      <c r="I54">
        <v>304.05471699999998</v>
      </c>
      <c r="J54">
        <v>2.0733999999999999E-2</v>
      </c>
      <c r="K54">
        <v>1.2699999999999999E-2</v>
      </c>
      <c r="L54">
        <v>1.3044E-2</v>
      </c>
      <c r="M54">
        <v>4.6477999999999998E-2</v>
      </c>
      <c r="S54">
        <v>1000000</v>
      </c>
      <c r="T54">
        <v>401.48337500000002</v>
      </c>
      <c r="U54">
        <v>2.5198999999999999E-2</v>
      </c>
      <c r="V54">
        <v>1.8506000000000002E-2</v>
      </c>
      <c r="W54">
        <v>1.8235000000000001E-2</v>
      </c>
      <c r="X54">
        <v>6.1940000000000002E-2</v>
      </c>
      <c r="AD54">
        <v>1000000</v>
      </c>
      <c r="AE54">
        <v>492.99065200000001</v>
      </c>
      <c r="AF54">
        <v>3.2929E-2</v>
      </c>
      <c r="AG54">
        <v>2.4722999999999998E-2</v>
      </c>
      <c r="AH54">
        <v>2.4295000000000001E-2</v>
      </c>
      <c r="AI54">
        <v>8.1946000000000005E-2</v>
      </c>
      <c r="AO54">
        <v>1000000</v>
      </c>
      <c r="AP54">
        <v>602.81867</v>
      </c>
      <c r="AQ54">
        <v>5.0985999999999997E-2</v>
      </c>
      <c r="AR54">
        <v>3.3237000000000003E-2</v>
      </c>
      <c r="AS54">
        <v>3.3751000000000003E-2</v>
      </c>
      <c r="AT54">
        <v>0.117974</v>
      </c>
      <c r="AZ54">
        <v>1000000</v>
      </c>
      <c r="BA54">
        <v>701.44019500000002</v>
      </c>
      <c r="BB54">
        <v>6.4824000000000007E-2</v>
      </c>
      <c r="BC54">
        <v>4.2729000000000003E-2</v>
      </c>
      <c r="BD54">
        <v>5.5990999999999999E-2</v>
      </c>
      <c r="BE54">
        <v>0.16354399999999999</v>
      </c>
    </row>
    <row r="55" spans="8:61" x14ac:dyDescent="0.2">
      <c r="H55">
        <v>0</v>
      </c>
      <c r="I55">
        <v>302.13926900000001</v>
      </c>
      <c r="J55">
        <v>0</v>
      </c>
      <c r="K55">
        <v>0</v>
      </c>
      <c r="L55">
        <v>0</v>
      </c>
      <c r="M55">
        <v>0</v>
      </c>
      <c r="S55">
        <v>0</v>
      </c>
      <c r="T55">
        <v>400.01266500000003</v>
      </c>
      <c r="U55">
        <v>0</v>
      </c>
      <c r="V55">
        <v>0</v>
      </c>
      <c r="W55">
        <v>0</v>
      </c>
      <c r="X55">
        <v>0</v>
      </c>
      <c r="AD55">
        <v>0</v>
      </c>
      <c r="AE55">
        <v>497.69667700000002</v>
      </c>
      <c r="AF55">
        <v>0</v>
      </c>
      <c r="AG55">
        <v>0</v>
      </c>
      <c r="AH55">
        <v>0</v>
      </c>
      <c r="AI55">
        <v>0</v>
      </c>
      <c r="AO55">
        <v>0</v>
      </c>
      <c r="AP55">
        <v>594.98820999999998</v>
      </c>
      <c r="AQ55">
        <v>0</v>
      </c>
      <c r="AR55">
        <v>0</v>
      </c>
      <c r="AS55">
        <v>0</v>
      </c>
      <c r="AT55">
        <v>0</v>
      </c>
      <c r="AZ55">
        <v>0</v>
      </c>
      <c r="BA55">
        <v>693.11354400000005</v>
      </c>
      <c r="BB55">
        <v>0</v>
      </c>
      <c r="BC55">
        <v>0</v>
      </c>
      <c r="BD55">
        <v>0</v>
      </c>
      <c r="BE55">
        <v>0</v>
      </c>
    </row>
    <row r="56" spans="8:61" x14ac:dyDescent="0.2">
      <c r="H56">
        <v>100000</v>
      </c>
      <c r="I56">
        <v>299.64441599999998</v>
      </c>
      <c r="J56">
        <v>1.967E-2</v>
      </c>
      <c r="K56">
        <v>1.3981E-2</v>
      </c>
      <c r="L56">
        <v>1.2716999999999999E-2</v>
      </c>
      <c r="M56">
        <v>4.6369E-2</v>
      </c>
      <c r="S56">
        <v>100000</v>
      </c>
      <c r="T56">
        <v>397.074815</v>
      </c>
      <c r="U56">
        <v>2.7765000000000001E-2</v>
      </c>
      <c r="V56">
        <v>1.9174E-2</v>
      </c>
      <c r="W56">
        <v>1.9004E-2</v>
      </c>
      <c r="X56">
        <v>6.5943000000000002E-2</v>
      </c>
      <c r="AD56">
        <v>100000</v>
      </c>
      <c r="AE56">
        <v>511.61590200000001</v>
      </c>
      <c r="AF56">
        <v>3.7458999999999999E-2</v>
      </c>
      <c r="AG56">
        <v>2.6556E-2</v>
      </c>
      <c r="AH56">
        <v>2.299E-2</v>
      </c>
      <c r="AI56">
        <v>8.7004999999999999E-2</v>
      </c>
      <c r="AO56">
        <v>100000</v>
      </c>
      <c r="AP56">
        <v>613.47186199999999</v>
      </c>
      <c r="AQ56">
        <v>4.9582000000000001E-2</v>
      </c>
      <c r="AR56">
        <v>3.2740999999999999E-2</v>
      </c>
      <c r="AS56">
        <v>3.5908000000000002E-2</v>
      </c>
      <c r="AT56">
        <v>0.118231</v>
      </c>
      <c r="AZ56">
        <v>100000</v>
      </c>
      <c r="BA56">
        <v>693.54611399999999</v>
      </c>
      <c r="BB56">
        <v>7.6901999999999998E-2</v>
      </c>
      <c r="BC56">
        <v>4.1704999999999999E-2</v>
      </c>
      <c r="BD56">
        <v>4.1667999999999997E-2</v>
      </c>
      <c r="BE56">
        <v>0.160275</v>
      </c>
    </row>
    <row r="57" spans="8:61" x14ac:dyDescent="0.2">
      <c r="H57">
        <v>200000</v>
      </c>
      <c r="I57">
        <v>297.00158299999998</v>
      </c>
      <c r="J57">
        <v>1.9834000000000001E-2</v>
      </c>
      <c r="K57">
        <v>1.273E-2</v>
      </c>
      <c r="L57">
        <v>1.2423E-2</v>
      </c>
      <c r="M57">
        <v>4.4986999999999999E-2</v>
      </c>
      <c r="S57">
        <v>200000</v>
      </c>
      <c r="T57">
        <v>387.04251599999998</v>
      </c>
      <c r="U57">
        <v>2.8502E-2</v>
      </c>
      <c r="V57">
        <v>1.9234999999999999E-2</v>
      </c>
      <c r="W57">
        <v>1.7318E-2</v>
      </c>
      <c r="X57">
        <v>6.5055000000000002E-2</v>
      </c>
      <c r="AD57">
        <v>200000</v>
      </c>
      <c r="AE57">
        <v>497.06072499999999</v>
      </c>
      <c r="AF57">
        <v>3.5899E-2</v>
      </c>
      <c r="AG57">
        <v>2.4927000000000001E-2</v>
      </c>
      <c r="AH57">
        <v>2.3963999999999999E-2</v>
      </c>
      <c r="AI57">
        <v>8.4791000000000005E-2</v>
      </c>
      <c r="AO57">
        <v>200000</v>
      </c>
      <c r="AP57">
        <v>606.83964300000002</v>
      </c>
      <c r="AQ57">
        <v>4.6803999999999998E-2</v>
      </c>
      <c r="AR57">
        <v>3.3591999999999997E-2</v>
      </c>
      <c r="AS57">
        <v>3.0408000000000001E-2</v>
      </c>
      <c r="AT57">
        <v>0.110804</v>
      </c>
      <c r="AZ57">
        <v>200000</v>
      </c>
      <c r="BA57">
        <v>690.97864600000003</v>
      </c>
      <c r="BB57">
        <v>7.8900999999999999E-2</v>
      </c>
      <c r="BC57">
        <v>4.0043000000000002E-2</v>
      </c>
      <c r="BD57">
        <v>4.1603000000000001E-2</v>
      </c>
      <c r="BE57">
        <v>0.160548</v>
      </c>
    </row>
    <row r="58" spans="8:61" x14ac:dyDescent="0.2">
      <c r="H58">
        <v>300000</v>
      </c>
      <c r="I58">
        <v>291.05447199999998</v>
      </c>
      <c r="J58">
        <v>1.8652999999999999E-2</v>
      </c>
      <c r="K58">
        <v>1.1639999999999999E-2</v>
      </c>
      <c r="L58">
        <v>1.2302E-2</v>
      </c>
      <c r="M58">
        <v>4.2595000000000001E-2</v>
      </c>
      <c r="S58">
        <v>300000</v>
      </c>
      <c r="T58">
        <v>399.23500899999999</v>
      </c>
      <c r="U58">
        <v>2.6412999999999999E-2</v>
      </c>
      <c r="V58">
        <v>1.8473E-2</v>
      </c>
      <c r="W58">
        <v>1.9535E-2</v>
      </c>
      <c r="X58">
        <v>6.4421000000000006E-2</v>
      </c>
      <c r="AD58">
        <v>300000</v>
      </c>
      <c r="AE58">
        <v>480.04135600000001</v>
      </c>
      <c r="AF58">
        <v>3.7692999999999997E-2</v>
      </c>
      <c r="AG58">
        <v>2.3607E-2</v>
      </c>
      <c r="AH58">
        <v>2.3414000000000001E-2</v>
      </c>
      <c r="AI58">
        <v>8.4713999999999998E-2</v>
      </c>
      <c r="AO58">
        <v>300000</v>
      </c>
      <c r="AP58">
        <v>594.21914900000002</v>
      </c>
      <c r="AQ58">
        <v>5.0294999999999999E-2</v>
      </c>
      <c r="AR58">
        <v>3.2356000000000003E-2</v>
      </c>
      <c r="AS58">
        <v>3.1868E-2</v>
      </c>
      <c r="AT58">
        <v>0.114519</v>
      </c>
      <c r="AZ58">
        <v>300000</v>
      </c>
      <c r="BA58">
        <v>684.87550499999998</v>
      </c>
      <c r="BB58">
        <v>6.5726000000000007E-2</v>
      </c>
      <c r="BC58">
        <v>4.3556999999999998E-2</v>
      </c>
      <c r="BD58">
        <v>4.4804999999999998E-2</v>
      </c>
      <c r="BE58">
        <v>0.154088</v>
      </c>
    </row>
    <row r="59" spans="8:61" x14ac:dyDescent="0.2">
      <c r="H59">
        <v>400000</v>
      </c>
      <c r="I59">
        <v>299.44940500000001</v>
      </c>
      <c r="J59">
        <v>1.8938E-2</v>
      </c>
      <c r="K59">
        <v>1.2147E-2</v>
      </c>
      <c r="L59">
        <v>1.2600999999999999E-2</v>
      </c>
      <c r="M59">
        <v>4.3686000000000003E-2</v>
      </c>
      <c r="S59">
        <v>400000</v>
      </c>
      <c r="T59">
        <v>398.13058000000001</v>
      </c>
      <c r="U59">
        <v>2.7385E-2</v>
      </c>
      <c r="V59">
        <v>1.789E-2</v>
      </c>
      <c r="W59">
        <v>1.7365999999999999E-2</v>
      </c>
      <c r="X59">
        <v>6.2641000000000002E-2</v>
      </c>
      <c r="AD59">
        <v>400000</v>
      </c>
      <c r="AE59">
        <v>494.54127499999998</v>
      </c>
      <c r="AF59">
        <v>3.7595999999999997E-2</v>
      </c>
      <c r="AG59">
        <v>2.6076999999999999E-2</v>
      </c>
      <c r="AH59">
        <v>2.5065E-2</v>
      </c>
      <c r="AI59">
        <v>8.8736999999999996E-2</v>
      </c>
      <c r="AO59">
        <v>400000</v>
      </c>
      <c r="AP59">
        <v>581.40088300000002</v>
      </c>
      <c r="AQ59">
        <v>5.0278999999999997E-2</v>
      </c>
      <c r="AR59">
        <v>3.1301000000000002E-2</v>
      </c>
      <c r="AS59">
        <v>3.5191E-2</v>
      </c>
      <c r="AT59">
        <v>0.116772</v>
      </c>
      <c r="AZ59">
        <v>400000</v>
      </c>
      <c r="BA59">
        <v>706.83480999999995</v>
      </c>
      <c r="BB59">
        <v>7.0893999999999999E-2</v>
      </c>
      <c r="BC59">
        <v>4.0242E-2</v>
      </c>
      <c r="BD59">
        <v>4.1170999999999999E-2</v>
      </c>
      <c r="BE59">
        <v>0.152307</v>
      </c>
    </row>
    <row r="60" spans="8:61" x14ac:dyDescent="0.2">
      <c r="H60">
        <v>500000</v>
      </c>
      <c r="I60">
        <v>304.82376499999998</v>
      </c>
      <c r="J60">
        <v>1.9411999999999999E-2</v>
      </c>
      <c r="K60">
        <v>1.2695E-2</v>
      </c>
      <c r="L60">
        <v>1.2664E-2</v>
      </c>
      <c r="M60">
        <v>4.4771999999999999E-2</v>
      </c>
      <c r="S60">
        <v>500000</v>
      </c>
      <c r="T60">
        <v>399.81236100000001</v>
      </c>
      <c r="U60">
        <v>2.8039000000000001E-2</v>
      </c>
      <c r="V60">
        <v>1.8419000000000001E-2</v>
      </c>
      <c r="W60">
        <v>1.7878999999999999E-2</v>
      </c>
      <c r="X60">
        <v>6.4337000000000005E-2</v>
      </c>
      <c r="AD60">
        <v>500000</v>
      </c>
      <c r="AE60">
        <v>501.008825</v>
      </c>
      <c r="AF60">
        <v>3.6213000000000002E-2</v>
      </c>
      <c r="AG60">
        <v>2.5557E-2</v>
      </c>
      <c r="AH60">
        <v>2.4414999999999999E-2</v>
      </c>
      <c r="AI60">
        <v>8.6185999999999999E-2</v>
      </c>
      <c r="AO60">
        <v>500000</v>
      </c>
      <c r="AP60">
        <v>592.55777799999998</v>
      </c>
      <c r="AQ60">
        <v>4.9521999999999997E-2</v>
      </c>
      <c r="AR60">
        <v>2.8499E-2</v>
      </c>
      <c r="AS60">
        <v>3.5238999999999999E-2</v>
      </c>
      <c r="AT60">
        <v>0.113259</v>
      </c>
      <c r="AZ60">
        <v>500000</v>
      </c>
      <c r="BA60">
        <v>665.60783500000002</v>
      </c>
      <c r="BB60">
        <v>7.3817999999999995E-2</v>
      </c>
      <c r="BC60">
        <v>3.9816999999999998E-2</v>
      </c>
      <c r="BD60">
        <v>4.2339000000000002E-2</v>
      </c>
      <c r="BE60">
        <v>0.155974</v>
      </c>
    </row>
    <row r="61" spans="8:61" x14ac:dyDescent="0.2">
      <c r="H61">
        <v>600000</v>
      </c>
      <c r="I61">
        <v>299.31253199999998</v>
      </c>
      <c r="J61">
        <v>1.9078000000000001E-2</v>
      </c>
      <c r="K61">
        <v>1.2385E-2</v>
      </c>
      <c r="L61">
        <v>1.2418999999999999E-2</v>
      </c>
      <c r="M61">
        <v>4.3881999999999997E-2</v>
      </c>
      <c r="S61">
        <v>600000</v>
      </c>
      <c r="T61">
        <v>391.99800699999997</v>
      </c>
      <c r="U61">
        <v>2.9194999999999999E-2</v>
      </c>
      <c r="V61">
        <v>1.8395999999999999E-2</v>
      </c>
      <c r="W61">
        <v>1.9248000000000001E-2</v>
      </c>
      <c r="X61">
        <v>6.6838999999999996E-2</v>
      </c>
      <c r="AD61">
        <v>600000</v>
      </c>
      <c r="AE61">
        <v>515.02631399999996</v>
      </c>
      <c r="AF61">
        <v>3.6727999999999997E-2</v>
      </c>
      <c r="AG61">
        <v>2.5145000000000001E-2</v>
      </c>
      <c r="AH61">
        <v>2.3252999999999999E-2</v>
      </c>
      <c r="AI61">
        <v>8.5126999999999994E-2</v>
      </c>
      <c r="AO61">
        <v>600000</v>
      </c>
      <c r="AP61">
        <v>613.20643900000005</v>
      </c>
      <c r="AQ61">
        <v>4.9338E-2</v>
      </c>
      <c r="AR61">
        <v>3.3390000000000003E-2</v>
      </c>
      <c r="AS61">
        <v>3.2648000000000003E-2</v>
      </c>
      <c r="AT61">
        <v>0.11537600000000001</v>
      </c>
      <c r="AZ61">
        <v>600000</v>
      </c>
      <c r="BA61">
        <v>691.46436100000005</v>
      </c>
      <c r="BB61">
        <v>7.2676000000000004E-2</v>
      </c>
      <c r="BC61">
        <v>3.9212999999999998E-2</v>
      </c>
      <c r="BD61">
        <v>4.6528E-2</v>
      </c>
      <c r="BE61">
        <v>0.158417</v>
      </c>
    </row>
    <row r="62" spans="8:61" x14ac:dyDescent="0.2">
      <c r="H62">
        <v>700000</v>
      </c>
      <c r="I62">
        <v>307.20188100000001</v>
      </c>
      <c r="J62">
        <v>1.9251000000000001E-2</v>
      </c>
      <c r="K62">
        <v>1.2612999999999999E-2</v>
      </c>
      <c r="L62">
        <v>1.2319999999999999E-2</v>
      </c>
      <c r="M62">
        <v>4.4185000000000002E-2</v>
      </c>
      <c r="S62">
        <v>700000</v>
      </c>
      <c r="T62">
        <v>402.10934200000003</v>
      </c>
      <c r="U62">
        <v>2.8194E-2</v>
      </c>
      <c r="V62">
        <v>2.0301E-2</v>
      </c>
      <c r="W62">
        <v>1.8498000000000001E-2</v>
      </c>
      <c r="X62">
        <v>6.6991999999999996E-2</v>
      </c>
      <c r="AD62">
        <v>700000</v>
      </c>
      <c r="AE62">
        <v>507.16144000000003</v>
      </c>
      <c r="AF62">
        <v>3.7689E-2</v>
      </c>
      <c r="AG62">
        <v>2.5250999999999999E-2</v>
      </c>
      <c r="AH62">
        <v>2.3824000000000001E-2</v>
      </c>
      <c r="AI62">
        <v>8.6763999999999994E-2</v>
      </c>
      <c r="AO62">
        <v>700000</v>
      </c>
      <c r="AP62">
        <v>589.03340200000002</v>
      </c>
      <c r="AQ62">
        <v>4.4880999999999997E-2</v>
      </c>
      <c r="AR62">
        <v>3.2764000000000001E-2</v>
      </c>
      <c r="AS62">
        <v>3.3558999999999999E-2</v>
      </c>
      <c r="AT62">
        <v>0.111205</v>
      </c>
      <c r="AZ62">
        <v>700000</v>
      </c>
      <c r="BA62">
        <v>705.36343999999997</v>
      </c>
      <c r="BB62">
        <v>7.0580000000000004E-2</v>
      </c>
      <c r="BC62">
        <v>4.1758999999999998E-2</v>
      </c>
      <c r="BD62">
        <v>4.5770999999999999E-2</v>
      </c>
      <c r="BE62">
        <v>0.15811</v>
      </c>
    </row>
    <row r="63" spans="8:61" x14ac:dyDescent="0.2">
      <c r="H63">
        <v>800000</v>
      </c>
      <c r="I63">
        <v>302.83932299999998</v>
      </c>
      <c r="J63">
        <v>2.0244999999999999E-2</v>
      </c>
      <c r="K63">
        <v>1.1566E-2</v>
      </c>
      <c r="L63">
        <v>1.2858E-2</v>
      </c>
      <c r="M63">
        <v>4.4667999999999999E-2</v>
      </c>
      <c r="S63">
        <v>800000</v>
      </c>
      <c r="T63">
        <v>394.787103</v>
      </c>
      <c r="U63">
        <v>2.9276E-2</v>
      </c>
      <c r="V63">
        <v>1.8325999999999999E-2</v>
      </c>
      <c r="W63">
        <v>1.8433000000000001E-2</v>
      </c>
      <c r="X63">
        <v>6.6035999999999997E-2</v>
      </c>
      <c r="AD63">
        <v>800000</v>
      </c>
      <c r="AE63">
        <v>495.74896999999999</v>
      </c>
      <c r="AF63">
        <v>3.6906000000000001E-2</v>
      </c>
      <c r="AG63">
        <v>2.3984999999999999E-2</v>
      </c>
      <c r="AH63">
        <v>2.4254999999999999E-2</v>
      </c>
      <c r="AI63">
        <v>8.5145999999999999E-2</v>
      </c>
      <c r="AO63">
        <v>800000</v>
      </c>
      <c r="AP63">
        <v>609.32598499999995</v>
      </c>
      <c r="AQ63">
        <v>5.0700000000000002E-2</v>
      </c>
      <c r="AR63">
        <v>3.1308999999999997E-2</v>
      </c>
      <c r="AS63">
        <v>3.4562000000000002E-2</v>
      </c>
      <c r="AT63">
        <v>0.11657099999999999</v>
      </c>
      <c r="AZ63">
        <v>800000</v>
      </c>
      <c r="BA63">
        <v>699.81211599999995</v>
      </c>
      <c r="BB63">
        <v>7.3141999999999999E-2</v>
      </c>
      <c r="BC63">
        <v>4.1790000000000001E-2</v>
      </c>
      <c r="BD63">
        <v>4.6414999999999998E-2</v>
      </c>
      <c r="BE63">
        <v>0.16134599999999999</v>
      </c>
    </row>
    <row r="64" spans="8:61" x14ac:dyDescent="0.2">
      <c r="H64">
        <v>900000</v>
      </c>
      <c r="I64">
        <v>291.54594400000002</v>
      </c>
      <c r="J64">
        <v>1.8908000000000001E-2</v>
      </c>
      <c r="K64">
        <v>1.3427E-2</v>
      </c>
      <c r="L64">
        <v>1.3469999999999999E-2</v>
      </c>
      <c r="M64">
        <v>4.5804999999999998E-2</v>
      </c>
      <c r="S64">
        <v>900000</v>
      </c>
      <c r="T64">
        <v>401.920974</v>
      </c>
      <c r="U64">
        <v>2.7393000000000001E-2</v>
      </c>
      <c r="V64">
        <v>1.9148999999999999E-2</v>
      </c>
      <c r="W64">
        <v>1.8147E-2</v>
      </c>
      <c r="X64">
        <v>6.4689999999999998E-2</v>
      </c>
      <c r="AD64">
        <v>900000</v>
      </c>
      <c r="AE64">
        <v>484.81283100000002</v>
      </c>
      <c r="AF64">
        <v>3.7175E-2</v>
      </c>
      <c r="AG64">
        <v>2.5141E-2</v>
      </c>
      <c r="AH64">
        <v>2.4376999999999999E-2</v>
      </c>
      <c r="AI64">
        <v>8.6693000000000006E-2</v>
      </c>
      <c r="AO64">
        <v>900000</v>
      </c>
      <c r="AP64">
        <v>593.764229</v>
      </c>
      <c r="AQ64">
        <v>4.6685999999999998E-2</v>
      </c>
      <c r="AR64">
        <v>3.2074999999999999E-2</v>
      </c>
      <c r="AS64">
        <v>3.5993999999999998E-2</v>
      </c>
      <c r="AT64">
        <v>0.114755</v>
      </c>
      <c r="AZ64">
        <v>900000</v>
      </c>
      <c r="BA64">
        <v>698.68892700000004</v>
      </c>
      <c r="BB64">
        <v>7.1901000000000007E-2</v>
      </c>
      <c r="BC64">
        <v>4.3965999999999998E-2</v>
      </c>
      <c r="BD64">
        <v>4.3140999999999999E-2</v>
      </c>
      <c r="BE64">
        <v>0.15900800000000001</v>
      </c>
    </row>
    <row r="65" spans="8:57" x14ac:dyDescent="0.2">
      <c r="H65">
        <v>1000000</v>
      </c>
      <c r="I65">
        <v>299.757138</v>
      </c>
      <c r="J65">
        <v>1.9694E-2</v>
      </c>
      <c r="K65">
        <v>1.213E-2</v>
      </c>
      <c r="L65">
        <v>1.2677000000000001E-2</v>
      </c>
      <c r="M65">
        <v>4.4500999999999999E-2</v>
      </c>
      <c r="S65">
        <v>1000000</v>
      </c>
      <c r="T65">
        <v>389.45950599999998</v>
      </c>
      <c r="U65">
        <v>2.6218000000000002E-2</v>
      </c>
      <c r="V65">
        <v>1.9136E-2</v>
      </c>
      <c r="W65">
        <v>1.8065999999999999E-2</v>
      </c>
      <c r="X65">
        <v>6.3420000000000004E-2</v>
      </c>
      <c r="AD65">
        <v>1000000</v>
      </c>
      <c r="AE65">
        <v>489.20500399999997</v>
      </c>
      <c r="AF65">
        <v>3.8213999999999998E-2</v>
      </c>
      <c r="AG65">
        <v>2.4965000000000001E-2</v>
      </c>
      <c r="AH65">
        <v>2.5114999999999998E-2</v>
      </c>
      <c r="AI65">
        <v>8.8293999999999997E-2</v>
      </c>
      <c r="AO65">
        <v>1000000</v>
      </c>
      <c r="AP65">
        <v>594.95528200000001</v>
      </c>
      <c r="AQ65">
        <v>4.5617999999999999E-2</v>
      </c>
      <c r="AR65">
        <v>3.2549000000000002E-2</v>
      </c>
      <c r="AS65">
        <v>3.3864999999999999E-2</v>
      </c>
      <c r="AT65">
        <v>0.11203100000000001</v>
      </c>
      <c r="AZ65">
        <v>1000000</v>
      </c>
      <c r="BA65">
        <v>698.40690900000004</v>
      </c>
      <c r="BB65">
        <v>6.9767999999999997E-2</v>
      </c>
      <c r="BC65">
        <v>3.8237E-2</v>
      </c>
      <c r="BD65">
        <v>4.3020999999999997E-2</v>
      </c>
      <c r="BE65">
        <v>0.15102699999999999</v>
      </c>
    </row>
    <row r="66" spans="8:57" x14ac:dyDescent="0.2">
      <c r="H66">
        <v>0</v>
      </c>
      <c r="I66">
        <v>297.99255099999999</v>
      </c>
      <c r="J66">
        <v>0</v>
      </c>
      <c r="K66">
        <v>0</v>
      </c>
      <c r="L66">
        <v>0</v>
      </c>
      <c r="M66">
        <v>0</v>
      </c>
      <c r="S66">
        <v>0</v>
      </c>
      <c r="T66">
        <v>396.783974</v>
      </c>
      <c r="U66">
        <v>0</v>
      </c>
      <c r="V66">
        <v>0</v>
      </c>
      <c r="W66">
        <v>0</v>
      </c>
      <c r="X66">
        <v>0</v>
      </c>
      <c r="AD66">
        <v>0</v>
      </c>
      <c r="AE66">
        <v>502.61530599999998</v>
      </c>
      <c r="AF66">
        <v>0</v>
      </c>
      <c r="AG66">
        <v>0</v>
      </c>
      <c r="AH66">
        <v>0</v>
      </c>
      <c r="AI66">
        <v>0</v>
      </c>
      <c r="AO66">
        <v>0</v>
      </c>
      <c r="AP66">
        <v>613.83381499999996</v>
      </c>
      <c r="AQ66">
        <v>0</v>
      </c>
      <c r="AR66">
        <v>0</v>
      </c>
      <c r="AS66">
        <v>0</v>
      </c>
      <c r="AT66">
        <v>0</v>
      </c>
      <c r="AZ66">
        <v>0</v>
      </c>
      <c r="BA66">
        <v>689.30281600000001</v>
      </c>
      <c r="BB66">
        <v>0</v>
      </c>
      <c r="BC66">
        <v>0</v>
      </c>
      <c r="BD66">
        <v>0</v>
      </c>
      <c r="BE66">
        <v>0</v>
      </c>
    </row>
    <row r="67" spans="8:57" x14ac:dyDescent="0.2">
      <c r="H67">
        <v>100000</v>
      </c>
      <c r="I67">
        <v>310.61026900000002</v>
      </c>
      <c r="J67">
        <v>1.8443999999999999E-2</v>
      </c>
      <c r="K67">
        <v>1.2399E-2</v>
      </c>
      <c r="L67">
        <v>1.2132E-2</v>
      </c>
      <c r="M67">
        <v>4.2974999999999999E-2</v>
      </c>
      <c r="S67">
        <v>100000</v>
      </c>
      <c r="T67">
        <v>406.32016499999997</v>
      </c>
      <c r="U67">
        <v>2.6041000000000002E-2</v>
      </c>
      <c r="V67">
        <v>1.7777999999999999E-2</v>
      </c>
      <c r="W67">
        <v>1.7697000000000001E-2</v>
      </c>
      <c r="X67">
        <v>6.1516000000000001E-2</v>
      </c>
      <c r="AD67">
        <v>100000</v>
      </c>
      <c r="AE67">
        <v>500.31864999999999</v>
      </c>
      <c r="AF67">
        <v>3.3903999999999997E-2</v>
      </c>
      <c r="AG67">
        <v>2.6084E-2</v>
      </c>
      <c r="AH67">
        <v>2.5097000000000001E-2</v>
      </c>
      <c r="AI67">
        <v>8.5084999999999994E-2</v>
      </c>
      <c r="AO67">
        <v>100000</v>
      </c>
      <c r="AP67">
        <v>599.61243100000002</v>
      </c>
      <c r="AQ67">
        <v>5.1742000000000003E-2</v>
      </c>
      <c r="AR67">
        <v>3.0328000000000001E-2</v>
      </c>
      <c r="AS67">
        <v>3.4539E-2</v>
      </c>
      <c r="AT67">
        <v>0.116609</v>
      </c>
      <c r="AZ67">
        <v>100000</v>
      </c>
      <c r="BA67">
        <v>690.61338799999999</v>
      </c>
      <c r="BB67">
        <v>6.9343000000000002E-2</v>
      </c>
      <c r="BC67">
        <v>4.0675000000000003E-2</v>
      </c>
      <c r="BD67">
        <v>4.1583000000000002E-2</v>
      </c>
      <c r="BE67">
        <v>0.15160100000000001</v>
      </c>
    </row>
    <row r="68" spans="8:57" x14ac:dyDescent="0.2">
      <c r="H68">
        <v>200000</v>
      </c>
      <c r="I68">
        <v>297.31500899999998</v>
      </c>
      <c r="J68">
        <v>1.9918000000000002E-2</v>
      </c>
      <c r="K68">
        <v>1.2472E-2</v>
      </c>
      <c r="L68">
        <v>1.1878E-2</v>
      </c>
      <c r="M68">
        <v>4.4268000000000002E-2</v>
      </c>
      <c r="S68">
        <v>200000</v>
      </c>
      <c r="T68">
        <v>401.92226399999998</v>
      </c>
      <c r="U68">
        <v>2.6249000000000001E-2</v>
      </c>
      <c r="V68">
        <v>1.8463E-2</v>
      </c>
      <c r="W68">
        <v>1.8824E-2</v>
      </c>
      <c r="X68">
        <v>6.3535999999999995E-2</v>
      </c>
      <c r="AD68">
        <v>200000</v>
      </c>
      <c r="AE68">
        <v>499.83906500000001</v>
      </c>
      <c r="AF68">
        <v>3.5339000000000002E-2</v>
      </c>
      <c r="AG68">
        <v>2.4792000000000002E-2</v>
      </c>
      <c r="AH68">
        <v>2.4553999999999999E-2</v>
      </c>
      <c r="AI68">
        <v>8.4684999999999996E-2</v>
      </c>
      <c r="AO68">
        <v>200000</v>
      </c>
      <c r="AP68">
        <v>593.19769399999996</v>
      </c>
      <c r="AQ68">
        <v>5.2225000000000001E-2</v>
      </c>
      <c r="AR68">
        <v>3.2961999999999998E-2</v>
      </c>
      <c r="AS68">
        <v>3.1838999999999999E-2</v>
      </c>
      <c r="AT68">
        <v>0.11702700000000001</v>
      </c>
      <c r="AZ68">
        <v>200000</v>
      </c>
      <c r="BA68">
        <v>700.88193899999999</v>
      </c>
      <c r="BB68">
        <v>6.0932E-2</v>
      </c>
      <c r="BC68">
        <v>3.9190000000000003E-2</v>
      </c>
      <c r="BD68">
        <v>4.3709999999999999E-2</v>
      </c>
      <c r="BE68">
        <v>0.14383199999999999</v>
      </c>
    </row>
    <row r="69" spans="8:57" x14ac:dyDescent="0.2">
      <c r="H69">
        <v>300000</v>
      </c>
      <c r="I69">
        <v>304.62302299999999</v>
      </c>
      <c r="J69">
        <v>2.0039000000000001E-2</v>
      </c>
      <c r="K69">
        <v>1.3186E-2</v>
      </c>
      <c r="L69">
        <v>1.2808999999999999E-2</v>
      </c>
      <c r="M69">
        <v>4.6033999999999999E-2</v>
      </c>
      <c r="S69">
        <v>300000</v>
      </c>
      <c r="T69">
        <v>394.98605900000001</v>
      </c>
      <c r="U69">
        <v>2.5881999999999999E-2</v>
      </c>
      <c r="V69">
        <v>1.8683000000000002E-2</v>
      </c>
      <c r="W69">
        <v>1.6716999999999999E-2</v>
      </c>
      <c r="X69">
        <v>6.1281000000000002E-2</v>
      </c>
      <c r="AD69">
        <v>300000</v>
      </c>
      <c r="AE69">
        <v>481.70543800000002</v>
      </c>
      <c r="AF69">
        <v>3.5541000000000003E-2</v>
      </c>
      <c r="AG69">
        <v>2.2921E-2</v>
      </c>
      <c r="AH69">
        <v>2.5045999999999999E-2</v>
      </c>
      <c r="AI69">
        <v>8.3507999999999999E-2</v>
      </c>
      <c r="AO69">
        <v>300000</v>
      </c>
      <c r="AP69">
        <v>595.17970800000001</v>
      </c>
      <c r="AQ69">
        <v>5.6225999999999998E-2</v>
      </c>
      <c r="AR69">
        <v>3.1486E-2</v>
      </c>
      <c r="AS69">
        <v>3.4590999999999997E-2</v>
      </c>
      <c r="AT69">
        <v>0.122303</v>
      </c>
      <c r="AZ69">
        <v>300000</v>
      </c>
      <c r="BA69">
        <v>696.61147000000005</v>
      </c>
      <c r="BB69">
        <v>6.4035999999999996E-2</v>
      </c>
      <c r="BC69">
        <v>3.8912000000000002E-2</v>
      </c>
      <c r="BD69">
        <v>4.3409999999999997E-2</v>
      </c>
      <c r="BE69">
        <v>0.14635799999999999</v>
      </c>
    </row>
    <row r="70" spans="8:57" x14ac:dyDescent="0.2">
      <c r="H70">
        <v>400000</v>
      </c>
      <c r="I70">
        <v>290.496219</v>
      </c>
      <c r="J70">
        <v>1.9921999999999999E-2</v>
      </c>
      <c r="K70">
        <v>1.2671999999999999E-2</v>
      </c>
      <c r="L70">
        <v>1.3776E-2</v>
      </c>
      <c r="M70">
        <v>4.6369E-2</v>
      </c>
      <c r="S70">
        <v>400000</v>
      </c>
      <c r="T70">
        <v>405.30948899999999</v>
      </c>
      <c r="U70">
        <v>2.6453999999999998E-2</v>
      </c>
      <c r="V70">
        <v>1.9997999999999998E-2</v>
      </c>
      <c r="W70">
        <v>1.8926999999999999E-2</v>
      </c>
      <c r="X70">
        <v>6.5379000000000007E-2</v>
      </c>
      <c r="AD70">
        <v>400000</v>
      </c>
      <c r="AE70">
        <v>507.03089699999998</v>
      </c>
      <c r="AF70">
        <v>3.4110000000000001E-2</v>
      </c>
      <c r="AG70">
        <v>2.4032999999999999E-2</v>
      </c>
      <c r="AH70">
        <v>2.4129999999999999E-2</v>
      </c>
      <c r="AI70">
        <v>8.2271999999999998E-2</v>
      </c>
      <c r="AO70">
        <v>400000</v>
      </c>
      <c r="AP70">
        <v>600.92705699999999</v>
      </c>
      <c r="AQ70">
        <v>5.3490999999999997E-2</v>
      </c>
      <c r="AR70">
        <v>3.0204000000000002E-2</v>
      </c>
      <c r="AS70">
        <v>3.3348000000000003E-2</v>
      </c>
      <c r="AT70">
        <v>0.11704299999999999</v>
      </c>
      <c r="AZ70">
        <v>400000</v>
      </c>
      <c r="BA70">
        <v>709.96364400000004</v>
      </c>
      <c r="BB70">
        <v>6.1330999999999997E-2</v>
      </c>
      <c r="BC70">
        <v>3.9197000000000003E-2</v>
      </c>
      <c r="BD70">
        <v>4.4783000000000003E-2</v>
      </c>
      <c r="BE70">
        <v>0.145312</v>
      </c>
    </row>
    <row r="71" spans="8:57" x14ac:dyDescent="0.2">
      <c r="H71">
        <v>500000</v>
      </c>
      <c r="I71">
        <v>293.81445500000001</v>
      </c>
      <c r="J71">
        <v>1.9059E-2</v>
      </c>
      <c r="K71">
        <v>1.3620999999999999E-2</v>
      </c>
      <c r="L71">
        <v>1.2036E-2</v>
      </c>
      <c r="M71">
        <v>4.4714999999999998E-2</v>
      </c>
      <c r="S71">
        <v>500000</v>
      </c>
      <c r="T71">
        <v>386.90373</v>
      </c>
      <c r="U71">
        <v>2.5793E-2</v>
      </c>
      <c r="V71">
        <v>1.8098E-2</v>
      </c>
      <c r="W71">
        <v>1.8099000000000001E-2</v>
      </c>
      <c r="X71">
        <v>6.1989000000000002E-2</v>
      </c>
      <c r="AD71">
        <v>500000</v>
      </c>
      <c r="AE71">
        <v>490.96316400000001</v>
      </c>
      <c r="AF71">
        <v>3.7204000000000001E-2</v>
      </c>
      <c r="AG71">
        <v>2.3498000000000002E-2</v>
      </c>
      <c r="AH71">
        <v>2.3234999999999999E-2</v>
      </c>
      <c r="AI71">
        <v>8.3936999999999998E-2</v>
      </c>
      <c r="AO71">
        <v>500000</v>
      </c>
      <c r="AP71">
        <v>609.77038900000002</v>
      </c>
      <c r="AQ71">
        <v>5.4052999999999997E-2</v>
      </c>
      <c r="AR71">
        <v>3.0055999999999999E-2</v>
      </c>
      <c r="AS71">
        <v>3.4104000000000002E-2</v>
      </c>
      <c r="AT71">
        <v>0.118213</v>
      </c>
      <c r="AZ71">
        <v>500000</v>
      </c>
      <c r="BA71">
        <v>692.31504500000005</v>
      </c>
      <c r="BB71">
        <v>7.0003999999999997E-2</v>
      </c>
      <c r="BC71">
        <v>3.8399999999999997E-2</v>
      </c>
      <c r="BD71">
        <v>4.5927000000000003E-2</v>
      </c>
      <c r="BE71">
        <v>0.154331</v>
      </c>
    </row>
    <row r="72" spans="8:57" x14ac:dyDescent="0.2">
      <c r="H72">
        <v>600000</v>
      </c>
      <c r="I72">
        <v>298.73988700000001</v>
      </c>
      <c r="J72">
        <v>1.9261E-2</v>
      </c>
      <c r="K72">
        <v>1.3675E-2</v>
      </c>
      <c r="L72">
        <v>1.2494999999999999E-2</v>
      </c>
      <c r="M72">
        <v>4.5432E-2</v>
      </c>
      <c r="S72">
        <v>600000</v>
      </c>
      <c r="T72">
        <v>400.75668000000002</v>
      </c>
      <c r="U72">
        <v>2.5433999999999998E-2</v>
      </c>
      <c r="V72">
        <v>1.8072000000000001E-2</v>
      </c>
      <c r="W72">
        <v>1.7611000000000002E-2</v>
      </c>
      <c r="X72">
        <v>6.1117999999999999E-2</v>
      </c>
      <c r="AD72">
        <v>600000</v>
      </c>
      <c r="AE72">
        <v>499.81775599999997</v>
      </c>
      <c r="AF72">
        <v>3.4042000000000003E-2</v>
      </c>
      <c r="AG72">
        <v>2.5942E-2</v>
      </c>
      <c r="AH72">
        <v>2.3671999999999999E-2</v>
      </c>
      <c r="AI72">
        <v>8.3655999999999994E-2</v>
      </c>
      <c r="AO72">
        <v>600000</v>
      </c>
      <c r="AP72">
        <v>607.49104899999998</v>
      </c>
      <c r="AQ72">
        <v>4.9743999999999997E-2</v>
      </c>
      <c r="AR72">
        <v>3.1808999999999997E-2</v>
      </c>
      <c r="AS72">
        <v>3.4578999999999999E-2</v>
      </c>
      <c r="AT72">
        <v>0.116131</v>
      </c>
      <c r="AZ72">
        <v>600000</v>
      </c>
      <c r="BA72">
        <v>685.68112299999996</v>
      </c>
      <c r="BB72">
        <v>6.3247999999999999E-2</v>
      </c>
      <c r="BC72">
        <v>3.8476000000000003E-2</v>
      </c>
      <c r="BD72">
        <v>4.4609999999999997E-2</v>
      </c>
      <c r="BE72">
        <v>0.14633399999999999</v>
      </c>
    </row>
    <row r="73" spans="8:57" x14ac:dyDescent="0.2">
      <c r="H73">
        <v>700000</v>
      </c>
      <c r="I73">
        <v>296.12604599999997</v>
      </c>
      <c r="J73">
        <v>2.0025000000000001E-2</v>
      </c>
      <c r="K73">
        <v>1.3069000000000001E-2</v>
      </c>
      <c r="L73">
        <v>1.2123E-2</v>
      </c>
      <c r="M73">
        <v>4.5215999999999999E-2</v>
      </c>
      <c r="S73">
        <v>700000</v>
      </c>
      <c r="T73">
        <v>396.22180700000001</v>
      </c>
      <c r="U73">
        <v>2.7036000000000001E-2</v>
      </c>
      <c r="V73">
        <v>1.8591E-2</v>
      </c>
      <c r="W73">
        <v>1.7263000000000001E-2</v>
      </c>
      <c r="X73">
        <v>6.2891000000000002E-2</v>
      </c>
      <c r="AD73">
        <v>700000</v>
      </c>
      <c r="AE73">
        <v>489.22445900000002</v>
      </c>
      <c r="AF73">
        <v>3.7830999999999997E-2</v>
      </c>
      <c r="AG73">
        <v>2.3314999999999999E-2</v>
      </c>
      <c r="AH73">
        <v>2.4766E-2</v>
      </c>
      <c r="AI73">
        <v>8.5913000000000003E-2</v>
      </c>
      <c r="AO73">
        <v>700000</v>
      </c>
      <c r="AP73">
        <v>605.12430099999995</v>
      </c>
      <c r="AQ73">
        <v>4.8015000000000002E-2</v>
      </c>
      <c r="AR73">
        <v>2.9567E-2</v>
      </c>
      <c r="AS73">
        <v>3.5825999999999997E-2</v>
      </c>
      <c r="AT73">
        <v>0.11340799999999999</v>
      </c>
      <c r="AZ73">
        <v>700000</v>
      </c>
      <c r="BA73">
        <v>676.71618000000001</v>
      </c>
      <c r="BB73">
        <v>7.0943000000000006E-2</v>
      </c>
      <c r="BC73">
        <v>4.1106999999999998E-2</v>
      </c>
      <c r="BD73">
        <v>4.4183E-2</v>
      </c>
      <c r="BE73">
        <v>0.15623200000000001</v>
      </c>
    </row>
    <row r="74" spans="8:57" x14ac:dyDescent="0.2">
      <c r="H74">
        <v>800000</v>
      </c>
      <c r="I74">
        <v>295.29111</v>
      </c>
      <c r="J74">
        <v>1.9512999999999999E-2</v>
      </c>
      <c r="K74">
        <v>1.3599999999999999E-2</v>
      </c>
      <c r="L74">
        <v>1.3335E-2</v>
      </c>
      <c r="M74">
        <v>4.6448000000000003E-2</v>
      </c>
      <c r="S74">
        <v>800000</v>
      </c>
      <c r="T74">
        <v>408.57943</v>
      </c>
      <c r="U74">
        <v>2.6445E-2</v>
      </c>
      <c r="V74">
        <v>1.7415E-2</v>
      </c>
      <c r="W74">
        <v>1.8016000000000001E-2</v>
      </c>
      <c r="X74">
        <v>6.1876E-2</v>
      </c>
      <c r="AD74">
        <v>800000</v>
      </c>
      <c r="AE74">
        <v>495.05995799999999</v>
      </c>
      <c r="AF74">
        <v>3.7314E-2</v>
      </c>
      <c r="AG74">
        <v>2.4545999999999998E-2</v>
      </c>
      <c r="AH74">
        <v>2.3871E-2</v>
      </c>
      <c r="AI74">
        <v>8.5731000000000002E-2</v>
      </c>
      <c r="AO74">
        <v>800000</v>
      </c>
      <c r="AP74">
        <v>605.07069200000001</v>
      </c>
      <c r="AQ74">
        <v>5.2770999999999998E-2</v>
      </c>
      <c r="AR74">
        <v>2.9891000000000001E-2</v>
      </c>
      <c r="AS74">
        <v>3.2785000000000002E-2</v>
      </c>
      <c r="AT74">
        <v>0.11544599999999999</v>
      </c>
      <c r="AZ74">
        <v>800000</v>
      </c>
      <c r="BA74">
        <v>696.49112100000002</v>
      </c>
      <c r="BB74">
        <v>6.5079999999999999E-2</v>
      </c>
      <c r="BC74">
        <v>3.6021999999999998E-2</v>
      </c>
      <c r="BD74">
        <v>4.6188E-2</v>
      </c>
      <c r="BE74">
        <v>0.14729</v>
      </c>
    </row>
    <row r="75" spans="8:57" x14ac:dyDescent="0.2">
      <c r="H75">
        <v>900000</v>
      </c>
      <c r="I75">
        <v>291.97113100000001</v>
      </c>
      <c r="J75">
        <v>1.9130000000000001E-2</v>
      </c>
      <c r="K75">
        <v>1.2962E-2</v>
      </c>
      <c r="L75">
        <v>1.1887E-2</v>
      </c>
      <c r="M75">
        <v>4.3978999999999997E-2</v>
      </c>
      <c r="S75">
        <v>900000</v>
      </c>
      <c r="T75">
        <v>406.70347800000002</v>
      </c>
      <c r="U75">
        <v>2.7831999999999999E-2</v>
      </c>
      <c r="V75">
        <v>1.7873E-2</v>
      </c>
      <c r="W75">
        <v>1.8970999999999998E-2</v>
      </c>
      <c r="X75">
        <v>6.4675999999999997E-2</v>
      </c>
      <c r="AD75">
        <v>900000</v>
      </c>
      <c r="AE75">
        <v>504.06564500000002</v>
      </c>
      <c r="AF75">
        <v>3.6381999999999998E-2</v>
      </c>
      <c r="AG75">
        <v>2.3248999999999999E-2</v>
      </c>
      <c r="AH75">
        <v>2.4560999999999999E-2</v>
      </c>
      <c r="AI75">
        <v>8.4193000000000004E-2</v>
      </c>
      <c r="AO75">
        <v>900000</v>
      </c>
      <c r="AP75">
        <v>603.57602999999995</v>
      </c>
      <c r="AQ75">
        <v>5.3338999999999998E-2</v>
      </c>
      <c r="AR75">
        <v>3.2105000000000002E-2</v>
      </c>
      <c r="AS75">
        <v>3.5581000000000002E-2</v>
      </c>
      <c r="AT75">
        <v>0.12102499999999999</v>
      </c>
      <c r="AZ75">
        <v>900000</v>
      </c>
      <c r="BA75">
        <v>712.75539900000001</v>
      </c>
      <c r="BB75">
        <v>7.6246999999999995E-2</v>
      </c>
      <c r="BC75">
        <v>3.9627999999999997E-2</v>
      </c>
      <c r="BD75">
        <v>4.5275000000000003E-2</v>
      </c>
      <c r="BE75">
        <v>0.16115099999999999</v>
      </c>
    </row>
    <row r="76" spans="8:57" x14ac:dyDescent="0.2">
      <c r="H76">
        <v>1000000</v>
      </c>
      <c r="I76">
        <v>297.274249</v>
      </c>
      <c r="J76">
        <v>1.8612E-2</v>
      </c>
      <c r="K76">
        <v>1.3469999999999999E-2</v>
      </c>
      <c r="L76">
        <v>1.21E-2</v>
      </c>
      <c r="M76">
        <v>4.4181999999999999E-2</v>
      </c>
      <c r="S76">
        <v>1000000</v>
      </c>
      <c r="T76">
        <v>390.90805399999999</v>
      </c>
      <c r="U76">
        <v>2.5333999999999999E-2</v>
      </c>
      <c r="V76">
        <v>1.8964999999999999E-2</v>
      </c>
      <c r="W76">
        <v>1.8697999999999999E-2</v>
      </c>
      <c r="X76">
        <v>6.2997999999999998E-2</v>
      </c>
      <c r="AD76">
        <v>1000000</v>
      </c>
      <c r="AE76">
        <v>473.568647</v>
      </c>
      <c r="AF76">
        <v>3.3695999999999997E-2</v>
      </c>
      <c r="AG76">
        <v>2.5243000000000002E-2</v>
      </c>
      <c r="AH76">
        <v>2.4636999999999999E-2</v>
      </c>
      <c r="AI76">
        <v>8.3574999999999997E-2</v>
      </c>
      <c r="AO76">
        <v>1000000</v>
      </c>
      <c r="AP76">
        <v>586.82252300000005</v>
      </c>
      <c r="AQ76">
        <v>4.8870999999999998E-2</v>
      </c>
      <c r="AR76">
        <v>3.1580999999999998E-2</v>
      </c>
      <c r="AS76">
        <v>3.2093999999999998E-2</v>
      </c>
      <c r="AT76">
        <v>0.11254699999999999</v>
      </c>
      <c r="AZ76">
        <v>1000000</v>
      </c>
      <c r="BA76">
        <v>715.49145499999997</v>
      </c>
      <c r="BB76">
        <v>6.4046000000000006E-2</v>
      </c>
      <c r="BC76">
        <v>3.9760999999999998E-2</v>
      </c>
      <c r="BD76">
        <v>4.6729E-2</v>
      </c>
      <c r="BE76">
        <v>0.150536</v>
      </c>
    </row>
    <row r="77" spans="8:57" x14ac:dyDescent="0.2">
      <c r="H77">
        <v>0</v>
      </c>
      <c r="I77">
        <v>298.46878199999998</v>
      </c>
      <c r="J77">
        <v>0</v>
      </c>
      <c r="K77">
        <v>0</v>
      </c>
      <c r="L77">
        <v>0</v>
      </c>
      <c r="M77">
        <v>0</v>
      </c>
      <c r="S77">
        <v>0</v>
      </c>
      <c r="T77">
        <v>392.25488300000001</v>
      </c>
      <c r="U77">
        <v>0</v>
      </c>
      <c r="V77">
        <v>0</v>
      </c>
      <c r="W77">
        <v>0</v>
      </c>
      <c r="X77">
        <v>0</v>
      </c>
      <c r="AD77">
        <v>0</v>
      </c>
      <c r="AE77">
        <v>499.88681300000002</v>
      </c>
      <c r="AF77">
        <v>0</v>
      </c>
      <c r="AG77">
        <v>0</v>
      </c>
      <c r="AH77">
        <v>0</v>
      </c>
      <c r="AI77">
        <v>0</v>
      </c>
      <c r="AO77">
        <v>0</v>
      </c>
      <c r="AP77">
        <v>596.09563300000002</v>
      </c>
      <c r="AQ77">
        <v>0</v>
      </c>
      <c r="AR77">
        <v>0</v>
      </c>
      <c r="AS77">
        <v>0</v>
      </c>
      <c r="AT77">
        <v>0</v>
      </c>
      <c r="AZ77">
        <v>0</v>
      </c>
      <c r="BA77">
        <v>687.04867000000002</v>
      </c>
      <c r="BB77">
        <v>0</v>
      </c>
      <c r="BC77">
        <v>0</v>
      </c>
      <c r="BD77">
        <v>0</v>
      </c>
      <c r="BE77">
        <v>0</v>
      </c>
    </row>
    <row r="78" spans="8:57" x14ac:dyDescent="0.2">
      <c r="H78">
        <v>100000</v>
      </c>
      <c r="I78">
        <v>301.93433299999998</v>
      </c>
      <c r="J78">
        <v>2.1401E-2</v>
      </c>
      <c r="K78">
        <v>1.2836999999999999E-2</v>
      </c>
      <c r="L78">
        <v>1.2838E-2</v>
      </c>
      <c r="M78">
        <v>4.7076E-2</v>
      </c>
      <c r="S78">
        <v>100000</v>
      </c>
      <c r="T78">
        <v>385.89745299999998</v>
      </c>
      <c r="U78">
        <v>2.6714999999999999E-2</v>
      </c>
      <c r="V78">
        <v>1.8232000000000002E-2</v>
      </c>
      <c r="W78">
        <v>1.6508999999999999E-2</v>
      </c>
      <c r="X78">
        <v>6.1456999999999998E-2</v>
      </c>
      <c r="AD78">
        <v>100000</v>
      </c>
      <c r="AE78">
        <v>496.198328</v>
      </c>
      <c r="AF78">
        <v>3.5892E-2</v>
      </c>
      <c r="AG78">
        <v>2.5949E-2</v>
      </c>
      <c r="AH78">
        <v>2.2657E-2</v>
      </c>
      <c r="AI78">
        <v>8.4499000000000005E-2</v>
      </c>
      <c r="AO78">
        <v>100000</v>
      </c>
      <c r="AP78">
        <v>613.24164699999994</v>
      </c>
      <c r="AQ78">
        <v>5.0448E-2</v>
      </c>
      <c r="AR78">
        <v>3.3695000000000003E-2</v>
      </c>
      <c r="AS78">
        <v>3.3167000000000002E-2</v>
      </c>
      <c r="AT78">
        <v>0.11731</v>
      </c>
      <c r="AZ78">
        <v>100000</v>
      </c>
      <c r="BA78">
        <v>695.40848600000004</v>
      </c>
      <c r="BB78">
        <v>6.2203000000000001E-2</v>
      </c>
      <c r="BC78">
        <v>4.2041000000000002E-2</v>
      </c>
      <c r="BD78">
        <v>4.7319E-2</v>
      </c>
      <c r="BE78">
        <v>0.151563</v>
      </c>
    </row>
    <row r="79" spans="8:57" x14ac:dyDescent="0.2">
      <c r="H79">
        <v>200000</v>
      </c>
      <c r="I79">
        <v>304.79941100000002</v>
      </c>
      <c r="J79">
        <v>2.0771000000000001E-2</v>
      </c>
      <c r="K79">
        <v>1.2798E-2</v>
      </c>
      <c r="L79">
        <v>1.2478E-2</v>
      </c>
      <c r="M79">
        <v>4.6045999999999997E-2</v>
      </c>
      <c r="S79">
        <v>200000</v>
      </c>
      <c r="T79">
        <v>400.36700200000001</v>
      </c>
      <c r="U79">
        <v>2.6055999999999999E-2</v>
      </c>
      <c r="V79">
        <v>1.6574999999999999E-2</v>
      </c>
      <c r="W79">
        <v>1.8651000000000001E-2</v>
      </c>
      <c r="X79">
        <v>6.1282000000000003E-2</v>
      </c>
      <c r="AD79">
        <v>200000</v>
      </c>
      <c r="AE79">
        <v>496.15741800000001</v>
      </c>
      <c r="AF79">
        <v>3.4104000000000002E-2</v>
      </c>
      <c r="AG79">
        <v>2.4489E-2</v>
      </c>
      <c r="AH79">
        <v>2.4195000000000001E-2</v>
      </c>
      <c r="AI79">
        <v>8.2788E-2</v>
      </c>
      <c r="AO79">
        <v>200000</v>
      </c>
      <c r="AP79">
        <v>595.23515399999997</v>
      </c>
      <c r="AQ79">
        <v>4.9397000000000003E-2</v>
      </c>
      <c r="AR79">
        <v>3.4520000000000002E-2</v>
      </c>
      <c r="AS79">
        <v>3.1871999999999998E-2</v>
      </c>
      <c r="AT79">
        <v>0.115789</v>
      </c>
      <c r="AZ79">
        <v>200000</v>
      </c>
      <c r="BA79">
        <v>697.21337000000005</v>
      </c>
      <c r="BB79">
        <v>7.3330999999999993E-2</v>
      </c>
      <c r="BC79">
        <v>4.1671E-2</v>
      </c>
      <c r="BD79">
        <v>4.7136999999999998E-2</v>
      </c>
      <c r="BE79">
        <v>0.16214000000000001</v>
      </c>
    </row>
    <row r="80" spans="8:57" x14ac:dyDescent="0.2">
      <c r="H80">
        <v>300000</v>
      </c>
      <c r="I80">
        <v>293.20756899999998</v>
      </c>
      <c r="J80">
        <v>2.0479000000000001E-2</v>
      </c>
      <c r="K80">
        <v>1.3252999999999999E-2</v>
      </c>
      <c r="L80">
        <v>1.2158E-2</v>
      </c>
      <c r="M80">
        <v>4.589E-2</v>
      </c>
      <c r="S80">
        <v>300000</v>
      </c>
      <c r="T80">
        <v>392.03949699999998</v>
      </c>
      <c r="U80">
        <v>2.7813999999999998E-2</v>
      </c>
      <c r="V80">
        <v>1.7278000000000002E-2</v>
      </c>
      <c r="W80">
        <v>1.7222000000000001E-2</v>
      </c>
      <c r="X80">
        <v>6.2315000000000002E-2</v>
      </c>
      <c r="AD80">
        <v>300000</v>
      </c>
      <c r="AE80">
        <v>494.52848599999999</v>
      </c>
      <c r="AF80">
        <v>3.4183999999999999E-2</v>
      </c>
      <c r="AG80">
        <v>2.5215999999999999E-2</v>
      </c>
      <c r="AH80">
        <v>2.3182999999999999E-2</v>
      </c>
      <c r="AI80">
        <v>8.2583000000000004E-2</v>
      </c>
      <c r="AO80">
        <v>300000</v>
      </c>
      <c r="AP80">
        <v>566.25904200000002</v>
      </c>
      <c r="AQ80">
        <v>4.8538999999999999E-2</v>
      </c>
      <c r="AR80">
        <v>3.3749000000000001E-2</v>
      </c>
      <c r="AS80">
        <v>3.2433999999999998E-2</v>
      </c>
      <c r="AT80">
        <v>0.114722</v>
      </c>
      <c r="AZ80">
        <v>300000</v>
      </c>
      <c r="BA80">
        <v>668.56840899999997</v>
      </c>
      <c r="BB80">
        <v>6.6322000000000006E-2</v>
      </c>
      <c r="BC80">
        <v>4.1153000000000002E-2</v>
      </c>
      <c r="BD80">
        <v>4.9735000000000001E-2</v>
      </c>
      <c r="BE80">
        <v>0.15720999999999999</v>
      </c>
    </row>
    <row r="81" spans="8:57" x14ac:dyDescent="0.2">
      <c r="H81">
        <v>400000</v>
      </c>
      <c r="I81">
        <v>295.88048400000002</v>
      </c>
      <c r="J81">
        <v>2.0556999999999999E-2</v>
      </c>
      <c r="K81">
        <v>1.4116E-2</v>
      </c>
      <c r="L81">
        <v>1.2452E-2</v>
      </c>
      <c r="M81">
        <v>4.7125E-2</v>
      </c>
      <c r="S81">
        <v>400000</v>
      </c>
      <c r="T81">
        <v>405.01620100000002</v>
      </c>
      <c r="U81">
        <v>2.7480999999999998E-2</v>
      </c>
      <c r="V81">
        <v>1.7572999999999998E-2</v>
      </c>
      <c r="W81">
        <v>1.8093000000000001E-2</v>
      </c>
      <c r="X81">
        <v>6.3145999999999994E-2</v>
      </c>
      <c r="AD81">
        <v>400000</v>
      </c>
      <c r="AE81">
        <v>497.30435199999999</v>
      </c>
      <c r="AF81">
        <v>3.4123000000000001E-2</v>
      </c>
      <c r="AG81">
        <v>2.4709999999999999E-2</v>
      </c>
      <c r="AH81">
        <v>2.4091999999999999E-2</v>
      </c>
      <c r="AI81">
        <v>8.2924999999999999E-2</v>
      </c>
      <c r="AO81">
        <v>400000</v>
      </c>
      <c r="AP81">
        <v>606.38771399999996</v>
      </c>
      <c r="AQ81">
        <v>4.5506999999999999E-2</v>
      </c>
      <c r="AR81">
        <v>3.1864000000000003E-2</v>
      </c>
      <c r="AS81">
        <v>3.0731000000000001E-2</v>
      </c>
      <c r="AT81">
        <v>0.108102</v>
      </c>
      <c r="AZ81">
        <v>400000</v>
      </c>
      <c r="BA81">
        <v>694.31177200000002</v>
      </c>
      <c r="BB81">
        <v>6.1108999999999997E-2</v>
      </c>
      <c r="BC81">
        <v>3.7855E-2</v>
      </c>
      <c r="BD81">
        <v>4.7489000000000003E-2</v>
      </c>
      <c r="BE81">
        <v>0.146453</v>
      </c>
    </row>
    <row r="82" spans="8:57" x14ac:dyDescent="0.2">
      <c r="H82">
        <v>500000</v>
      </c>
      <c r="I82">
        <v>296.46619099999998</v>
      </c>
      <c r="J82">
        <v>2.0091000000000001E-2</v>
      </c>
      <c r="K82">
        <v>1.3332999999999999E-2</v>
      </c>
      <c r="L82">
        <v>1.2645999999999999E-2</v>
      </c>
      <c r="M82">
        <v>4.607E-2</v>
      </c>
      <c r="S82">
        <v>500000</v>
      </c>
      <c r="T82">
        <v>384.90069499999998</v>
      </c>
      <c r="U82">
        <v>2.8277E-2</v>
      </c>
      <c r="V82">
        <v>1.7517999999999999E-2</v>
      </c>
      <c r="W82">
        <v>1.8655999999999999E-2</v>
      </c>
      <c r="X82">
        <v>6.4450999999999994E-2</v>
      </c>
      <c r="AD82">
        <v>500000</v>
      </c>
      <c r="AE82">
        <v>493.67132700000002</v>
      </c>
      <c r="AF82">
        <v>3.5720000000000002E-2</v>
      </c>
      <c r="AG82">
        <v>2.6623000000000001E-2</v>
      </c>
      <c r="AH82">
        <v>2.4761999999999999E-2</v>
      </c>
      <c r="AI82">
        <v>8.7105000000000002E-2</v>
      </c>
      <c r="AO82">
        <v>500000</v>
      </c>
      <c r="AP82">
        <v>601.27013199999999</v>
      </c>
      <c r="AQ82">
        <v>4.8891999999999998E-2</v>
      </c>
      <c r="AR82">
        <v>3.0946999999999999E-2</v>
      </c>
      <c r="AS82">
        <v>3.5256999999999997E-2</v>
      </c>
      <c r="AT82">
        <v>0.115096</v>
      </c>
      <c r="AZ82">
        <v>500000</v>
      </c>
      <c r="BA82">
        <v>697.33149000000003</v>
      </c>
      <c r="BB82">
        <v>6.3631999999999994E-2</v>
      </c>
      <c r="BC82">
        <v>4.1651000000000001E-2</v>
      </c>
      <c r="BD82">
        <v>5.2912000000000001E-2</v>
      </c>
      <c r="BE82">
        <v>0.158196</v>
      </c>
    </row>
    <row r="83" spans="8:57" x14ac:dyDescent="0.2">
      <c r="H83">
        <v>600000</v>
      </c>
      <c r="I83">
        <v>293.62849</v>
      </c>
      <c r="J83">
        <v>2.0097E-2</v>
      </c>
      <c r="K83">
        <v>1.3398999999999999E-2</v>
      </c>
      <c r="L83">
        <v>1.2821000000000001E-2</v>
      </c>
      <c r="M83">
        <v>4.6316999999999997E-2</v>
      </c>
      <c r="S83">
        <v>600000</v>
      </c>
      <c r="T83">
        <v>396.69706500000001</v>
      </c>
      <c r="U83">
        <v>2.6107000000000002E-2</v>
      </c>
      <c r="V83">
        <v>1.6272999999999999E-2</v>
      </c>
      <c r="W83">
        <v>1.7385000000000001E-2</v>
      </c>
      <c r="X83">
        <v>5.9764999999999999E-2</v>
      </c>
      <c r="AD83">
        <v>600000</v>
      </c>
      <c r="AE83">
        <v>500.90399000000002</v>
      </c>
      <c r="AF83">
        <v>3.4971000000000002E-2</v>
      </c>
      <c r="AG83">
        <v>2.6584E-2</v>
      </c>
      <c r="AH83">
        <v>2.4027E-2</v>
      </c>
      <c r="AI83">
        <v>8.5582000000000005E-2</v>
      </c>
      <c r="AO83">
        <v>600000</v>
      </c>
      <c r="AP83">
        <v>591.15236900000002</v>
      </c>
      <c r="AQ83">
        <v>5.1645999999999997E-2</v>
      </c>
      <c r="AR83">
        <v>3.5485999999999997E-2</v>
      </c>
      <c r="AS83">
        <v>3.2961999999999998E-2</v>
      </c>
      <c r="AT83">
        <v>0.12009400000000001</v>
      </c>
      <c r="AZ83">
        <v>600000</v>
      </c>
      <c r="BA83">
        <v>693.67428600000005</v>
      </c>
      <c r="BB83">
        <v>6.5689999999999998E-2</v>
      </c>
      <c r="BC83">
        <v>4.3888999999999997E-2</v>
      </c>
      <c r="BD83">
        <v>4.9014000000000002E-2</v>
      </c>
      <c r="BE83">
        <v>0.15859300000000001</v>
      </c>
    </row>
    <row r="84" spans="8:57" x14ac:dyDescent="0.2">
      <c r="H84">
        <v>700000</v>
      </c>
      <c r="I84">
        <v>306.30585000000002</v>
      </c>
      <c r="J84">
        <v>1.8884000000000001E-2</v>
      </c>
      <c r="K84">
        <v>1.2772E-2</v>
      </c>
      <c r="L84">
        <v>1.3653E-2</v>
      </c>
      <c r="M84">
        <v>4.5309000000000002E-2</v>
      </c>
      <c r="S84">
        <v>700000</v>
      </c>
      <c r="T84">
        <v>394.74173500000001</v>
      </c>
      <c r="U84">
        <v>2.8143999999999999E-2</v>
      </c>
      <c r="V84">
        <v>1.6711E-2</v>
      </c>
      <c r="W84">
        <v>1.7947999999999999E-2</v>
      </c>
      <c r="X84">
        <v>6.2802999999999998E-2</v>
      </c>
      <c r="AD84">
        <v>700000</v>
      </c>
      <c r="AE84">
        <v>495.700379</v>
      </c>
      <c r="AF84">
        <v>3.4868999999999997E-2</v>
      </c>
      <c r="AG84">
        <v>2.4315E-2</v>
      </c>
      <c r="AH84">
        <v>2.2785E-2</v>
      </c>
      <c r="AI84">
        <v>8.1969E-2</v>
      </c>
      <c r="AO84">
        <v>700000</v>
      </c>
      <c r="AP84">
        <v>605.43425000000002</v>
      </c>
      <c r="AQ84">
        <v>4.7287000000000003E-2</v>
      </c>
      <c r="AR84">
        <v>3.2770000000000001E-2</v>
      </c>
      <c r="AS84">
        <v>3.1553999999999999E-2</v>
      </c>
      <c r="AT84">
        <v>0.111611</v>
      </c>
      <c r="AZ84">
        <v>700000</v>
      </c>
      <c r="BA84">
        <v>700.82549500000005</v>
      </c>
      <c r="BB84">
        <v>7.2009000000000004E-2</v>
      </c>
      <c r="BC84">
        <v>3.9570000000000001E-2</v>
      </c>
      <c r="BD84">
        <v>4.5086000000000001E-2</v>
      </c>
      <c r="BE84">
        <v>0.156664</v>
      </c>
    </row>
    <row r="85" spans="8:57" x14ac:dyDescent="0.2">
      <c r="H85">
        <v>800000</v>
      </c>
      <c r="I85">
        <v>300.31384100000002</v>
      </c>
      <c r="J85">
        <v>2.0331999999999999E-2</v>
      </c>
      <c r="K85">
        <v>1.3375E-2</v>
      </c>
      <c r="L85">
        <v>1.2765E-2</v>
      </c>
      <c r="M85">
        <v>4.6471999999999999E-2</v>
      </c>
      <c r="S85">
        <v>800000</v>
      </c>
      <c r="T85">
        <v>403.707829</v>
      </c>
      <c r="U85">
        <v>2.9486999999999999E-2</v>
      </c>
      <c r="V85">
        <v>1.6379999999999999E-2</v>
      </c>
      <c r="W85">
        <v>1.7524000000000001E-2</v>
      </c>
      <c r="X85">
        <v>6.3391000000000003E-2</v>
      </c>
      <c r="AD85">
        <v>800000</v>
      </c>
      <c r="AE85">
        <v>495.972061</v>
      </c>
      <c r="AF85">
        <v>3.2919999999999998E-2</v>
      </c>
      <c r="AG85">
        <v>2.5537000000000001E-2</v>
      </c>
      <c r="AH85">
        <v>2.5742999999999999E-2</v>
      </c>
      <c r="AI85">
        <v>8.4199999999999997E-2</v>
      </c>
      <c r="AO85">
        <v>800000</v>
      </c>
      <c r="AP85">
        <v>575.20876999999996</v>
      </c>
      <c r="AQ85">
        <v>5.0782000000000001E-2</v>
      </c>
      <c r="AR85">
        <v>3.3392999999999999E-2</v>
      </c>
      <c r="AS85">
        <v>3.1817999999999999E-2</v>
      </c>
      <c r="AT85">
        <v>0.115993</v>
      </c>
      <c r="AZ85">
        <v>800000</v>
      </c>
      <c r="BA85">
        <v>699.613879</v>
      </c>
      <c r="BB85">
        <v>7.0243E-2</v>
      </c>
      <c r="BC85">
        <v>4.3997000000000001E-2</v>
      </c>
      <c r="BD85">
        <v>4.8280000000000003E-2</v>
      </c>
      <c r="BE85">
        <v>0.16252</v>
      </c>
    </row>
    <row r="86" spans="8:57" x14ac:dyDescent="0.2">
      <c r="H86">
        <v>900000</v>
      </c>
      <c r="I86">
        <v>294.32930199999998</v>
      </c>
      <c r="J86">
        <v>1.9445E-2</v>
      </c>
      <c r="K86">
        <v>1.3615E-2</v>
      </c>
      <c r="L86">
        <v>1.2985999999999999E-2</v>
      </c>
      <c r="M86">
        <v>4.6045999999999997E-2</v>
      </c>
      <c r="S86">
        <v>900000</v>
      </c>
      <c r="T86">
        <v>399.65594399999998</v>
      </c>
      <c r="U86">
        <v>2.6735999999999999E-2</v>
      </c>
      <c r="V86">
        <v>1.7409000000000001E-2</v>
      </c>
      <c r="W86">
        <v>1.7229000000000001E-2</v>
      </c>
      <c r="X86">
        <v>6.1372999999999997E-2</v>
      </c>
      <c r="AD86">
        <v>900000</v>
      </c>
      <c r="AE86">
        <v>495.189052</v>
      </c>
      <c r="AF86">
        <v>3.5910999999999998E-2</v>
      </c>
      <c r="AG86">
        <v>2.6171E-2</v>
      </c>
      <c r="AH86">
        <v>2.5076999999999999E-2</v>
      </c>
      <c r="AI86">
        <v>8.7157999999999999E-2</v>
      </c>
      <c r="AO86">
        <v>900000</v>
      </c>
      <c r="AP86">
        <v>603.12446599999998</v>
      </c>
      <c r="AQ86">
        <v>5.3218000000000001E-2</v>
      </c>
      <c r="AR86">
        <v>3.0564000000000001E-2</v>
      </c>
      <c r="AS86">
        <v>3.1084000000000001E-2</v>
      </c>
      <c r="AT86">
        <v>0.11486499999999999</v>
      </c>
      <c r="AZ86">
        <v>900000</v>
      </c>
      <c r="BA86">
        <v>690.18397500000003</v>
      </c>
      <c r="BB86">
        <v>6.6045000000000006E-2</v>
      </c>
      <c r="BC86">
        <v>4.0717000000000003E-2</v>
      </c>
      <c r="BD86">
        <v>4.5576999999999999E-2</v>
      </c>
      <c r="BE86">
        <v>0.152339</v>
      </c>
    </row>
    <row r="87" spans="8:57" x14ac:dyDescent="0.2">
      <c r="H87">
        <v>1000000</v>
      </c>
      <c r="I87">
        <v>295.806512</v>
      </c>
      <c r="J87">
        <v>1.9628E-2</v>
      </c>
      <c r="K87">
        <v>1.2848999999999999E-2</v>
      </c>
      <c r="L87">
        <v>1.3238E-2</v>
      </c>
      <c r="M87">
        <v>4.5714999999999999E-2</v>
      </c>
      <c r="S87">
        <v>1000000</v>
      </c>
      <c r="T87">
        <v>397.210938</v>
      </c>
      <c r="U87">
        <v>2.5523000000000001E-2</v>
      </c>
      <c r="V87">
        <v>1.7662000000000001E-2</v>
      </c>
      <c r="W87">
        <v>1.8596999999999999E-2</v>
      </c>
      <c r="X87">
        <v>6.1781999999999997E-2</v>
      </c>
      <c r="AD87">
        <v>1000000</v>
      </c>
      <c r="AE87">
        <v>484.99123400000002</v>
      </c>
      <c r="AF87">
        <v>3.6695999999999999E-2</v>
      </c>
      <c r="AG87">
        <v>2.5082E-2</v>
      </c>
      <c r="AH87">
        <v>2.3522999999999999E-2</v>
      </c>
      <c r="AI87">
        <v>8.5301000000000002E-2</v>
      </c>
      <c r="AO87">
        <v>1000000</v>
      </c>
      <c r="AP87">
        <v>577.04928900000004</v>
      </c>
      <c r="AQ87">
        <v>5.5835999999999997E-2</v>
      </c>
      <c r="AR87">
        <v>3.2124E-2</v>
      </c>
      <c r="AS87">
        <v>3.0994000000000001E-2</v>
      </c>
      <c r="AT87">
        <v>0.118954</v>
      </c>
      <c r="AZ87">
        <v>1000000</v>
      </c>
      <c r="BA87">
        <v>687.09301700000003</v>
      </c>
      <c r="BB87">
        <v>6.5254000000000006E-2</v>
      </c>
      <c r="BC87">
        <v>4.1402000000000001E-2</v>
      </c>
      <c r="BD87">
        <v>4.3770999999999997E-2</v>
      </c>
      <c r="BE87">
        <v>0.15042800000000001</v>
      </c>
    </row>
    <row r="88" spans="8:57" x14ac:dyDescent="0.2">
      <c r="H88">
        <v>0</v>
      </c>
      <c r="I88">
        <v>308.26710700000001</v>
      </c>
      <c r="J88">
        <v>0</v>
      </c>
      <c r="K88">
        <v>0</v>
      </c>
      <c r="L88">
        <v>0</v>
      </c>
      <c r="M88">
        <v>0</v>
      </c>
      <c r="S88">
        <v>0</v>
      </c>
      <c r="T88">
        <v>399.43146899999999</v>
      </c>
      <c r="U88">
        <v>0</v>
      </c>
      <c r="V88">
        <v>0</v>
      </c>
      <c r="W88">
        <v>0</v>
      </c>
      <c r="X88">
        <v>0</v>
      </c>
      <c r="AD88">
        <v>0</v>
      </c>
      <c r="AE88">
        <v>501.355841</v>
      </c>
      <c r="AF88">
        <v>0</v>
      </c>
      <c r="AG88">
        <v>0</v>
      </c>
      <c r="AH88">
        <v>0</v>
      </c>
      <c r="AI88">
        <v>0</v>
      </c>
      <c r="AO88">
        <v>0</v>
      </c>
      <c r="AP88">
        <v>599.56783900000005</v>
      </c>
      <c r="AQ88">
        <v>0</v>
      </c>
      <c r="AR88">
        <v>0</v>
      </c>
      <c r="AS88">
        <v>0</v>
      </c>
      <c r="AT88">
        <v>0</v>
      </c>
      <c r="AZ88">
        <v>0</v>
      </c>
      <c r="BA88">
        <v>682.36065299999996</v>
      </c>
      <c r="BB88">
        <v>0</v>
      </c>
      <c r="BC88">
        <v>0</v>
      </c>
      <c r="BD88">
        <v>0</v>
      </c>
      <c r="BE88">
        <v>0</v>
      </c>
    </row>
    <row r="89" spans="8:57" x14ac:dyDescent="0.2">
      <c r="H89">
        <v>100000</v>
      </c>
      <c r="I89">
        <v>287.888103</v>
      </c>
      <c r="J89">
        <v>1.9694E-2</v>
      </c>
      <c r="K89">
        <v>1.179E-2</v>
      </c>
      <c r="L89">
        <v>1.2208E-2</v>
      </c>
      <c r="M89">
        <v>4.3691000000000001E-2</v>
      </c>
      <c r="S89">
        <v>100000</v>
      </c>
      <c r="T89">
        <v>399.83339599999999</v>
      </c>
      <c r="U89">
        <v>2.8733000000000002E-2</v>
      </c>
      <c r="V89">
        <v>1.6799000000000001E-2</v>
      </c>
      <c r="W89">
        <v>1.8334E-2</v>
      </c>
      <c r="X89">
        <v>6.3866999999999993E-2</v>
      </c>
      <c r="AD89">
        <v>100000</v>
      </c>
      <c r="AE89">
        <v>491.373469</v>
      </c>
      <c r="AF89">
        <v>3.3341999999999997E-2</v>
      </c>
      <c r="AG89">
        <v>2.4407999999999999E-2</v>
      </c>
      <c r="AH89">
        <v>2.2908000000000001E-2</v>
      </c>
      <c r="AI89">
        <v>8.0658999999999995E-2</v>
      </c>
      <c r="AO89">
        <v>100000</v>
      </c>
      <c r="AP89">
        <v>600.99068799999998</v>
      </c>
      <c r="AQ89">
        <v>5.0448E-2</v>
      </c>
      <c r="AR89">
        <v>3.0921000000000001E-2</v>
      </c>
      <c r="AS89">
        <v>3.4250000000000003E-2</v>
      </c>
      <c r="AT89">
        <v>0.115619</v>
      </c>
      <c r="AZ89">
        <v>100000</v>
      </c>
      <c r="BA89">
        <v>675.92570699999999</v>
      </c>
      <c r="BB89">
        <v>6.8512000000000003E-2</v>
      </c>
      <c r="BC89">
        <v>4.0392999999999998E-2</v>
      </c>
      <c r="BD89">
        <v>4.8738999999999998E-2</v>
      </c>
      <c r="BE89">
        <v>0.15764500000000001</v>
      </c>
    </row>
    <row r="90" spans="8:57" x14ac:dyDescent="0.2">
      <c r="H90">
        <v>200000</v>
      </c>
      <c r="I90">
        <v>296.53844299999997</v>
      </c>
      <c r="J90">
        <v>1.8887999999999999E-2</v>
      </c>
      <c r="K90">
        <v>1.1509999999999999E-2</v>
      </c>
      <c r="L90">
        <v>1.274E-2</v>
      </c>
      <c r="M90">
        <v>4.3137000000000002E-2</v>
      </c>
      <c r="S90">
        <v>200000</v>
      </c>
      <c r="T90">
        <v>398.08821999999998</v>
      </c>
      <c r="U90">
        <v>2.8133999999999999E-2</v>
      </c>
      <c r="V90">
        <v>1.8374999999999999E-2</v>
      </c>
      <c r="W90">
        <v>1.7887E-2</v>
      </c>
      <c r="X90">
        <v>6.4395999999999995E-2</v>
      </c>
      <c r="AD90">
        <v>200000</v>
      </c>
      <c r="AE90">
        <v>500.43248499999999</v>
      </c>
      <c r="AF90">
        <v>3.4685000000000001E-2</v>
      </c>
      <c r="AG90">
        <v>2.5558999999999998E-2</v>
      </c>
      <c r="AH90">
        <v>2.3164000000000001E-2</v>
      </c>
      <c r="AI90">
        <v>8.3407999999999996E-2</v>
      </c>
      <c r="AO90">
        <v>200000</v>
      </c>
      <c r="AP90">
        <v>584.70860800000003</v>
      </c>
      <c r="AQ90">
        <v>4.3894000000000002E-2</v>
      </c>
      <c r="AR90">
        <v>2.964E-2</v>
      </c>
      <c r="AS90">
        <v>3.2447999999999998E-2</v>
      </c>
      <c r="AT90">
        <v>0.10598200000000001</v>
      </c>
      <c r="AZ90">
        <v>200000</v>
      </c>
      <c r="BA90">
        <v>698.37330299999996</v>
      </c>
      <c r="BB90">
        <v>7.0846000000000006E-2</v>
      </c>
      <c r="BC90">
        <v>4.2638000000000002E-2</v>
      </c>
      <c r="BD90">
        <v>4.2612999999999998E-2</v>
      </c>
      <c r="BE90">
        <v>0.15609700000000001</v>
      </c>
    </row>
    <row r="91" spans="8:57" x14ac:dyDescent="0.2">
      <c r="H91">
        <v>300000</v>
      </c>
      <c r="I91">
        <v>300.20483100000001</v>
      </c>
      <c r="J91">
        <v>1.9816E-2</v>
      </c>
      <c r="K91">
        <v>1.225E-2</v>
      </c>
      <c r="L91">
        <v>1.2574999999999999E-2</v>
      </c>
      <c r="M91">
        <v>4.4639999999999999E-2</v>
      </c>
      <c r="S91">
        <v>300000</v>
      </c>
      <c r="T91">
        <v>403.78288800000001</v>
      </c>
      <c r="U91">
        <v>2.9374000000000001E-2</v>
      </c>
      <c r="V91">
        <v>1.7205999999999999E-2</v>
      </c>
      <c r="W91">
        <v>1.8897000000000001E-2</v>
      </c>
      <c r="X91">
        <v>6.5476000000000006E-2</v>
      </c>
      <c r="AD91">
        <v>300000</v>
      </c>
      <c r="AE91">
        <v>502.21113700000001</v>
      </c>
      <c r="AF91">
        <v>3.5831000000000002E-2</v>
      </c>
      <c r="AG91">
        <v>2.4466000000000002E-2</v>
      </c>
      <c r="AH91">
        <v>2.2914E-2</v>
      </c>
      <c r="AI91">
        <v>8.3211999999999994E-2</v>
      </c>
      <c r="AO91">
        <v>300000</v>
      </c>
      <c r="AP91">
        <v>613.67983700000002</v>
      </c>
      <c r="AQ91">
        <v>4.9320999999999997E-2</v>
      </c>
      <c r="AR91">
        <v>3.1343999999999997E-2</v>
      </c>
      <c r="AS91">
        <v>3.1632E-2</v>
      </c>
      <c r="AT91">
        <v>0.11229699999999999</v>
      </c>
      <c r="AZ91">
        <v>300000</v>
      </c>
      <c r="BA91">
        <v>676.84817299999997</v>
      </c>
      <c r="BB91">
        <v>7.2105000000000002E-2</v>
      </c>
      <c r="BC91">
        <v>4.0658E-2</v>
      </c>
      <c r="BD91">
        <v>4.5723E-2</v>
      </c>
      <c r="BE91">
        <v>0.15848599999999999</v>
      </c>
    </row>
    <row r="92" spans="8:57" x14ac:dyDescent="0.2">
      <c r="H92">
        <v>400000</v>
      </c>
      <c r="I92">
        <v>299.88916699999999</v>
      </c>
      <c r="J92">
        <v>1.8876E-2</v>
      </c>
      <c r="K92">
        <v>1.2078999999999999E-2</v>
      </c>
      <c r="L92">
        <v>1.2478E-2</v>
      </c>
      <c r="M92">
        <v>4.3432999999999999E-2</v>
      </c>
      <c r="S92">
        <v>400000</v>
      </c>
      <c r="T92">
        <v>389.96256099999999</v>
      </c>
      <c r="U92">
        <v>2.8006E-2</v>
      </c>
      <c r="V92">
        <v>1.8686000000000001E-2</v>
      </c>
      <c r="W92">
        <v>1.8194999999999999E-2</v>
      </c>
      <c r="X92">
        <v>6.4887E-2</v>
      </c>
      <c r="AD92">
        <v>400000</v>
      </c>
      <c r="AE92">
        <v>483.29424999999998</v>
      </c>
      <c r="AF92">
        <v>3.9953000000000002E-2</v>
      </c>
      <c r="AG92">
        <v>2.2721000000000002E-2</v>
      </c>
      <c r="AH92">
        <v>2.3605999999999999E-2</v>
      </c>
      <c r="AI92">
        <v>8.6279999999999996E-2</v>
      </c>
      <c r="AO92">
        <v>400000</v>
      </c>
      <c r="AP92">
        <v>588.78023900000005</v>
      </c>
      <c r="AQ92">
        <v>5.0147999999999998E-2</v>
      </c>
      <c r="AR92">
        <v>3.0748999999999999E-2</v>
      </c>
      <c r="AS92">
        <v>3.1106000000000002E-2</v>
      </c>
      <c r="AT92">
        <v>0.11200300000000001</v>
      </c>
      <c r="AZ92">
        <v>400000</v>
      </c>
      <c r="BA92">
        <v>683.98299699999995</v>
      </c>
      <c r="BB92">
        <v>7.7267000000000002E-2</v>
      </c>
      <c r="BC92">
        <v>4.0171999999999999E-2</v>
      </c>
      <c r="BD92">
        <v>4.4976000000000002E-2</v>
      </c>
      <c r="BE92">
        <v>0.162415</v>
      </c>
    </row>
    <row r="93" spans="8:57" x14ac:dyDescent="0.2">
      <c r="H93">
        <v>500000</v>
      </c>
      <c r="I93">
        <v>291.31116400000002</v>
      </c>
      <c r="J93">
        <v>1.916E-2</v>
      </c>
      <c r="K93">
        <v>1.2166E-2</v>
      </c>
      <c r="L93">
        <v>1.2529999999999999E-2</v>
      </c>
      <c r="M93">
        <v>4.3857E-2</v>
      </c>
      <c r="S93">
        <v>500000</v>
      </c>
      <c r="T93">
        <v>413.91294099999999</v>
      </c>
      <c r="U93">
        <v>2.8166E-2</v>
      </c>
      <c r="V93">
        <v>1.8404E-2</v>
      </c>
      <c r="W93">
        <v>1.6945000000000002E-2</v>
      </c>
      <c r="X93">
        <v>6.3515000000000002E-2</v>
      </c>
      <c r="AD93">
        <v>500000</v>
      </c>
      <c r="AE93">
        <v>501.85031500000002</v>
      </c>
      <c r="AF93">
        <v>3.6032000000000002E-2</v>
      </c>
      <c r="AG93">
        <v>2.4808E-2</v>
      </c>
      <c r="AH93">
        <v>2.3664000000000001E-2</v>
      </c>
      <c r="AI93">
        <v>8.4503999999999996E-2</v>
      </c>
      <c r="AO93">
        <v>500000</v>
      </c>
      <c r="AP93">
        <v>594.63770599999998</v>
      </c>
      <c r="AQ93">
        <v>4.7343999999999997E-2</v>
      </c>
      <c r="AR93">
        <v>3.1482000000000003E-2</v>
      </c>
      <c r="AS93">
        <v>3.2695000000000002E-2</v>
      </c>
      <c r="AT93">
        <v>0.111521</v>
      </c>
      <c r="AZ93">
        <v>500000</v>
      </c>
      <c r="BA93">
        <v>668.70208200000002</v>
      </c>
      <c r="BB93">
        <v>7.2392999999999999E-2</v>
      </c>
      <c r="BC93">
        <v>4.0689000000000003E-2</v>
      </c>
      <c r="BD93">
        <v>4.6979E-2</v>
      </c>
      <c r="BE93">
        <v>0.16006000000000001</v>
      </c>
    </row>
    <row r="94" spans="8:57" x14ac:dyDescent="0.2">
      <c r="H94">
        <v>600000</v>
      </c>
      <c r="I94">
        <v>303.608791</v>
      </c>
      <c r="J94">
        <v>1.9255999999999999E-2</v>
      </c>
      <c r="K94">
        <v>1.2087000000000001E-2</v>
      </c>
      <c r="L94">
        <v>1.4095999999999999E-2</v>
      </c>
      <c r="M94">
        <v>4.5439E-2</v>
      </c>
      <c r="S94">
        <v>600000</v>
      </c>
      <c r="T94">
        <v>392.78068400000001</v>
      </c>
      <c r="U94">
        <v>2.6734000000000001E-2</v>
      </c>
      <c r="V94">
        <v>1.7548000000000001E-2</v>
      </c>
      <c r="W94">
        <v>1.8105E-2</v>
      </c>
      <c r="X94">
        <v>6.2386999999999998E-2</v>
      </c>
      <c r="AD94">
        <v>600000</v>
      </c>
      <c r="AE94">
        <v>508.23679600000003</v>
      </c>
      <c r="AF94">
        <v>3.2480000000000002E-2</v>
      </c>
      <c r="AG94">
        <v>2.4146000000000001E-2</v>
      </c>
      <c r="AH94">
        <v>2.2936999999999999E-2</v>
      </c>
      <c r="AI94">
        <v>7.9562999999999995E-2</v>
      </c>
      <c r="AO94">
        <v>600000</v>
      </c>
      <c r="AP94">
        <v>592.75644299999999</v>
      </c>
      <c r="AQ94">
        <v>4.3684000000000001E-2</v>
      </c>
      <c r="AR94">
        <v>3.1140999999999999E-2</v>
      </c>
      <c r="AS94">
        <v>3.1966000000000001E-2</v>
      </c>
      <c r="AT94">
        <v>0.106791</v>
      </c>
      <c r="AZ94">
        <v>600000</v>
      </c>
      <c r="BA94">
        <v>680.42173600000001</v>
      </c>
      <c r="BB94">
        <v>7.0819999999999994E-2</v>
      </c>
      <c r="BC94">
        <v>4.1674999999999997E-2</v>
      </c>
      <c r="BD94">
        <v>5.1027999999999997E-2</v>
      </c>
      <c r="BE94">
        <v>0.163523</v>
      </c>
    </row>
    <row r="95" spans="8:57" x14ac:dyDescent="0.2">
      <c r="H95">
        <v>700000</v>
      </c>
      <c r="I95">
        <v>300.669759</v>
      </c>
      <c r="J95">
        <v>2.0844000000000001E-2</v>
      </c>
      <c r="K95">
        <v>1.2097E-2</v>
      </c>
      <c r="L95">
        <v>1.3105E-2</v>
      </c>
      <c r="M95">
        <v>4.6046999999999998E-2</v>
      </c>
      <c r="S95">
        <v>700000</v>
      </c>
      <c r="T95">
        <v>388.74235599999997</v>
      </c>
      <c r="U95">
        <v>2.733E-2</v>
      </c>
      <c r="V95">
        <v>1.9054999999999999E-2</v>
      </c>
      <c r="W95">
        <v>1.7704000000000001E-2</v>
      </c>
      <c r="X95">
        <v>6.4088999999999993E-2</v>
      </c>
      <c r="AD95">
        <v>700000</v>
      </c>
      <c r="AE95">
        <v>497.02743900000002</v>
      </c>
      <c r="AF95">
        <v>3.7956999999999998E-2</v>
      </c>
      <c r="AG95">
        <v>2.1853999999999998E-2</v>
      </c>
      <c r="AH95">
        <v>2.4403000000000001E-2</v>
      </c>
      <c r="AI95">
        <v>8.4213999999999997E-2</v>
      </c>
      <c r="AO95">
        <v>700000</v>
      </c>
      <c r="AP95">
        <v>585.69204000000002</v>
      </c>
      <c r="AQ95">
        <v>4.6635000000000003E-2</v>
      </c>
      <c r="AR95">
        <v>3.1993000000000001E-2</v>
      </c>
      <c r="AS95">
        <v>3.4838000000000001E-2</v>
      </c>
      <c r="AT95">
        <v>0.113466</v>
      </c>
      <c r="AZ95">
        <v>700000</v>
      </c>
      <c r="BA95">
        <v>685.76608699999997</v>
      </c>
      <c r="BB95">
        <v>7.3157E-2</v>
      </c>
      <c r="BC95">
        <v>4.4372000000000002E-2</v>
      </c>
      <c r="BD95">
        <v>4.7705999999999998E-2</v>
      </c>
      <c r="BE95">
        <v>0.16523499999999999</v>
      </c>
    </row>
    <row r="96" spans="8:57" x14ac:dyDescent="0.2">
      <c r="H96">
        <v>800000</v>
      </c>
      <c r="I96">
        <v>292.78396900000001</v>
      </c>
      <c r="J96">
        <v>1.8589999999999999E-2</v>
      </c>
      <c r="K96">
        <v>1.1616E-2</v>
      </c>
      <c r="L96">
        <v>1.2852000000000001E-2</v>
      </c>
      <c r="M96">
        <v>4.3057999999999999E-2</v>
      </c>
      <c r="S96">
        <v>800000</v>
      </c>
      <c r="T96">
        <v>395.91373099999998</v>
      </c>
      <c r="U96">
        <v>2.9243999999999999E-2</v>
      </c>
      <c r="V96">
        <v>1.8627999999999999E-2</v>
      </c>
      <c r="W96">
        <v>1.7231E-2</v>
      </c>
      <c r="X96">
        <v>6.5102999999999994E-2</v>
      </c>
      <c r="AD96">
        <v>800000</v>
      </c>
      <c r="AE96">
        <v>496.78529400000002</v>
      </c>
      <c r="AF96">
        <v>3.7414999999999997E-2</v>
      </c>
      <c r="AG96">
        <v>2.4209000000000001E-2</v>
      </c>
      <c r="AH96">
        <v>2.3615000000000001E-2</v>
      </c>
      <c r="AI96">
        <v>8.5238999999999995E-2</v>
      </c>
      <c r="AO96">
        <v>800000</v>
      </c>
      <c r="AP96">
        <v>604.45162100000005</v>
      </c>
      <c r="AQ96">
        <v>4.6578000000000001E-2</v>
      </c>
      <c r="AR96">
        <v>2.8745E-2</v>
      </c>
      <c r="AS96">
        <v>3.4328999999999998E-2</v>
      </c>
      <c r="AT96">
        <v>0.109652</v>
      </c>
      <c r="AZ96">
        <v>800000</v>
      </c>
      <c r="BA96">
        <v>684.54058699999996</v>
      </c>
      <c r="BB96">
        <v>7.4383000000000005E-2</v>
      </c>
      <c r="BC96">
        <v>4.3972999999999998E-2</v>
      </c>
      <c r="BD96">
        <v>4.4708999999999999E-2</v>
      </c>
      <c r="BE96">
        <v>0.16306499999999999</v>
      </c>
    </row>
    <row r="97" spans="8:61" x14ac:dyDescent="0.2">
      <c r="H97">
        <v>900000</v>
      </c>
      <c r="I97">
        <v>288.32939499999998</v>
      </c>
      <c r="J97">
        <v>1.8867999999999999E-2</v>
      </c>
      <c r="K97">
        <v>1.1736E-2</v>
      </c>
      <c r="L97">
        <v>1.2824E-2</v>
      </c>
      <c r="M97">
        <v>4.3429000000000002E-2</v>
      </c>
      <c r="S97">
        <v>900000</v>
      </c>
      <c r="T97">
        <v>399.16029700000001</v>
      </c>
      <c r="U97">
        <v>2.8274000000000001E-2</v>
      </c>
      <c r="V97">
        <v>1.9893999999999998E-2</v>
      </c>
      <c r="W97">
        <v>1.8626E-2</v>
      </c>
      <c r="X97">
        <v>6.6794000000000006E-2</v>
      </c>
      <c r="AD97">
        <v>900000</v>
      </c>
      <c r="AE97">
        <v>485.54806600000001</v>
      </c>
      <c r="AF97">
        <v>3.5582000000000003E-2</v>
      </c>
      <c r="AG97">
        <v>2.4740999999999999E-2</v>
      </c>
      <c r="AH97">
        <v>2.4525000000000002E-2</v>
      </c>
      <c r="AI97">
        <v>8.4848999999999994E-2</v>
      </c>
      <c r="AO97">
        <v>900000</v>
      </c>
      <c r="AP97">
        <v>592.14171799999997</v>
      </c>
      <c r="AQ97">
        <v>4.8336999999999998E-2</v>
      </c>
      <c r="AR97">
        <v>3.2736000000000001E-2</v>
      </c>
      <c r="AS97">
        <v>3.2001000000000002E-2</v>
      </c>
      <c r="AT97">
        <v>0.11307399999999999</v>
      </c>
      <c r="AZ97">
        <v>900000</v>
      </c>
      <c r="BA97">
        <v>705.89700000000005</v>
      </c>
      <c r="BB97">
        <v>7.1484000000000006E-2</v>
      </c>
      <c r="BC97">
        <v>4.1620999999999998E-2</v>
      </c>
      <c r="BD97">
        <v>4.6883000000000001E-2</v>
      </c>
      <c r="BE97">
        <v>0.15998799999999999</v>
      </c>
    </row>
    <row r="98" spans="8:61" x14ac:dyDescent="0.2">
      <c r="H98">
        <v>1000000</v>
      </c>
      <c r="I98">
        <v>294.45546899999999</v>
      </c>
      <c r="J98">
        <v>1.9824000000000001E-2</v>
      </c>
      <c r="K98">
        <v>1.2304000000000001E-2</v>
      </c>
      <c r="L98">
        <v>1.2732E-2</v>
      </c>
      <c r="M98">
        <v>4.4859999999999997E-2</v>
      </c>
      <c r="S98">
        <v>1000000</v>
      </c>
      <c r="T98">
        <v>390.12374899999998</v>
      </c>
      <c r="U98">
        <v>2.7907000000000001E-2</v>
      </c>
      <c r="V98">
        <v>1.7707000000000001E-2</v>
      </c>
      <c r="W98">
        <v>1.8603000000000001E-2</v>
      </c>
      <c r="X98">
        <v>6.4216999999999996E-2</v>
      </c>
      <c r="AD98">
        <v>1000000</v>
      </c>
      <c r="AE98">
        <v>483.17017499999997</v>
      </c>
      <c r="AF98">
        <v>3.6235999999999997E-2</v>
      </c>
      <c r="AG98">
        <v>2.316E-2</v>
      </c>
      <c r="AH98">
        <v>2.2786000000000001E-2</v>
      </c>
      <c r="AI98">
        <v>8.2182000000000005E-2</v>
      </c>
      <c r="AO98">
        <v>1000000</v>
      </c>
      <c r="AP98">
        <v>589.36678400000005</v>
      </c>
      <c r="AQ98">
        <v>4.9764999999999997E-2</v>
      </c>
      <c r="AR98">
        <v>3.2625000000000001E-2</v>
      </c>
      <c r="AS98">
        <v>3.3154999999999997E-2</v>
      </c>
      <c r="AT98">
        <v>0.11554499999999999</v>
      </c>
      <c r="AZ98">
        <v>1000000</v>
      </c>
      <c r="BA98">
        <v>689.94099100000005</v>
      </c>
      <c r="BB98">
        <v>6.5368999999999997E-2</v>
      </c>
      <c r="BC98">
        <v>4.4172000000000003E-2</v>
      </c>
      <c r="BD98">
        <v>4.2374000000000002E-2</v>
      </c>
      <c r="BE98">
        <v>0.15191499999999999</v>
      </c>
    </row>
    <row r="100" spans="8:61" x14ac:dyDescent="0.2">
      <c r="H100" t="s">
        <v>48</v>
      </c>
      <c r="J100" t="s">
        <v>49</v>
      </c>
      <c r="K100" t="s">
        <v>50</v>
      </c>
      <c r="L100" t="s">
        <v>51</v>
      </c>
      <c r="M100" t="s">
        <v>52</v>
      </c>
      <c r="S100" t="s">
        <v>48</v>
      </c>
      <c r="U100" t="s">
        <v>49</v>
      </c>
      <c r="V100" t="s">
        <v>50</v>
      </c>
      <c r="W100" t="s">
        <v>51</v>
      </c>
      <c r="X100" t="s">
        <v>52</v>
      </c>
      <c r="AD100" t="s">
        <v>48</v>
      </c>
      <c r="AF100" t="s">
        <v>49</v>
      </c>
      <c r="AG100" t="s">
        <v>50</v>
      </c>
      <c r="AH100" t="s">
        <v>51</v>
      </c>
      <c r="AI100" t="s">
        <v>52</v>
      </c>
      <c r="AO100" t="s">
        <v>48</v>
      </c>
      <c r="AQ100" t="s">
        <v>49</v>
      </c>
      <c r="AR100" t="s">
        <v>50</v>
      </c>
      <c r="AS100" t="s">
        <v>51</v>
      </c>
      <c r="AT100" t="s">
        <v>52</v>
      </c>
      <c r="AZ100" t="s">
        <v>48</v>
      </c>
      <c r="BB100" t="s">
        <v>49</v>
      </c>
      <c r="BC100" t="s">
        <v>50</v>
      </c>
      <c r="BD100" t="s">
        <v>51</v>
      </c>
      <c r="BE100" t="s">
        <v>52</v>
      </c>
    </row>
    <row r="101" spans="8:61" x14ac:dyDescent="0.2">
      <c r="H101">
        <v>0</v>
      </c>
      <c r="I101">
        <v>301.68077299999999</v>
      </c>
      <c r="J101">
        <v>0</v>
      </c>
      <c r="K101">
        <v>0</v>
      </c>
      <c r="L101">
        <v>0</v>
      </c>
      <c r="M101">
        <v>0</v>
      </c>
      <c r="N101">
        <f>J101-N$53</f>
        <v>-1.9698399999999998E-2</v>
      </c>
      <c r="O101">
        <f t="shared" ref="O101:O155" si="10">K101-O$53</f>
        <v>-1.26906E-2</v>
      </c>
      <c r="P101">
        <f t="shared" ref="P101:P155" si="11">L101-P$53</f>
        <v>-1.2758200000000001E-2</v>
      </c>
      <c r="Q101">
        <f t="shared" ref="Q101:Q155" si="12">M101-Q$53</f>
        <v>-4.5147199999999998E-2</v>
      </c>
      <c r="S101">
        <v>0</v>
      </c>
      <c r="T101">
        <v>406.48187200000001</v>
      </c>
      <c r="U101">
        <v>0</v>
      </c>
      <c r="V101">
        <v>0</v>
      </c>
      <c r="W101">
        <v>0</v>
      </c>
      <c r="X101">
        <v>0</v>
      </c>
      <c r="Y101">
        <f>U101-Y$53</f>
        <v>-2.6036199999999999E-2</v>
      </c>
      <c r="Z101">
        <f t="shared" ref="Z101:Z155" si="13">V101-Z$53</f>
        <v>-1.83952E-2</v>
      </c>
      <c r="AA101">
        <f t="shared" ref="AA101:AA155" si="14">W101-AA$53</f>
        <v>-1.8439799999999999E-2</v>
      </c>
      <c r="AB101">
        <f t="shared" ref="AB101:AB155" si="15">X101-AB$53</f>
        <v>-6.2871399999999994E-2</v>
      </c>
      <c r="AD101">
        <v>0</v>
      </c>
      <c r="AE101">
        <v>484.93164000000002</v>
      </c>
      <c r="AF101">
        <v>0</v>
      </c>
      <c r="AG101">
        <v>0</v>
      </c>
      <c r="AH101">
        <v>0</v>
      </c>
      <c r="AI101">
        <v>0</v>
      </c>
      <c r="AJ101">
        <f>AF101-AJ$53</f>
        <v>-3.5554199999999994E-2</v>
      </c>
      <c r="AK101">
        <f t="shared" ref="AK101:AK155" si="16">AG101-AK$53</f>
        <v>-2.46346E-2</v>
      </c>
      <c r="AL101">
        <f t="shared" ref="AL101:AL155" si="17">AH101-AL$53</f>
        <v>-2.4071200000000001E-2</v>
      </c>
      <c r="AM101">
        <f t="shared" ref="AM101:AM155" si="18">AI101-AM$53</f>
        <v>-8.4259600000000018E-2</v>
      </c>
      <c r="AO101">
        <v>0</v>
      </c>
      <c r="AP101">
        <v>600.91952300000003</v>
      </c>
      <c r="AQ101">
        <v>0</v>
      </c>
      <c r="AR101">
        <v>0</v>
      </c>
      <c r="AS101">
        <v>0</v>
      </c>
      <c r="AT101">
        <v>0</v>
      </c>
      <c r="AU101">
        <f>AQ101-AU$53</f>
        <v>-5.0215199999999995E-2</v>
      </c>
      <c r="AV101">
        <f t="shared" ref="AV101:AV155" si="19">AR101-AV$53</f>
        <v>-3.2423200000000006E-2</v>
      </c>
      <c r="AW101">
        <f t="shared" ref="AW101:AW155" si="20">AS101-AW$53</f>
        <v>-3.2771800000000004E-2</v>
      </c>
      <c r="AX101">
        <f t="shared" ref="AX101:AX155" si="21">AT101-AX$53</f>
        <v>-0.11541019999999999</v>
      </c>
      <c r="AZ101">
        <v>0</v>
      </c>
      <c r="BA101">
        <v>698.899091</v>
      </c>
      <c r="BB101">
        <v>0</v>
      </c>
      <c r="BC101">
        <v>0</v>
      </c>
      <c r="BD101">
        <v>0</v>
      </c>
      <c r="BE101">
        <v>0</v>
      </c>
      <c r="BF101">
        <f>BB101-BF$53</f>
        <v>-6.58522E-2</v>
      </c>
      <c r="BG101">
        <f t="shared" ref="BG101:BI101" si="22">BC101-BG$53</f>
        <v>-4.1260200000000004E-2</v>
      </c>
      <c r="BH101">
        <f t="shared" si="22"/>
        <v>-4.6377199999999993E-2</v>
      </c>
      <c r="BI101">
        <f t="shared" si="22"/>
        <v>-0.15348999999999999</v>
      </c>
    </row>
    <row r="102" spans="8:61" x14ac:dyDescent="0.2">
      <c r="H102">
        <v>1000000</v>
      </c>
      <c r="I102">
        <v>291.79097999999999</v>
      </c>
      <c r="J102">
        <v>1.9206000000000001E-2</v>
      </c>
      <c r="K102">
        <v>1.2149999999999999E-2</v>
      </c>
      <c r="L102">
        <v>1.2418999999999999E-2</v>
      </c>
      <c r="M102">
        <v>4.3775000000000001E-2</v>
      </c>
      <c r="N102">
        <f t="shared" ref="N102:N155" si="23">J102-N$53</f>
        <v>-4.9239999999999701E-4</v>
      </c>
      <c r="O102">
        <f t="shared" si="10"/>
        <v>-5.4060000000000046E-4</v>
      </c>
      <c r="P102">
        <f t="shared" si="11"/>
        <v>-3.3920000000000131E-4</v>
      </c>
      <c r="Q102">
        <f t="shared" si="12"/>
        <v>-1.372199999999997E-3</v>
      </c>
      <c r="S102">
        <v>1000000</v>
      </c>
      <c r="T102">
        <v>400.72933999999998</v>
      </c>
      <c r="U102">
        <v>2.6662999999999999E-2</v>
      </c>
      <c r="V102">
        <v>1.8929999999999999E-2</v>
      </c>
      <c r="W102">
        <v>1.8550000000000001E-2</v>
      </c>
      <c r="X102">
        <v>6.4142000000000005E-2</v>
      </c>
      <c r="Y102">
        <f t="shared" ref="Y102:Y155" si="24">U102-Y$53</f>
        <v>6.2680000000000027E-4</v>
      </c>
      <c r="Z102">
        <f t="shared" si="13"/>
        <v>5.3479999999999847E-4</v>
      </c>
      <c r="AA102">
        <f t="shared" si="14"/>
        <v>1.1020000000000127E-4</v>
      </c>
      <c r="AB102">
        <f t="shared" si="15"/>
        <v>1.2706000000000106E-3</v>
      </c>
      <c r="AD102">
        <v>1000000</v>
      </c>
      <c r="AE102">
        <v>495.46729900000003</v>
      </c>
      <c r="AF102">
        <v>3.8594999999999997E-2</v>
      </c>
      <c r="AG102">
        <v>2.673E-2</v>
      </c>
      <c r="AH102">
        <v>3.1988999999999997E-2</v>
      </c>
      <c r="AI102">
        <v>9.7313999999999998E-2</v>
      </c>
      <c r="AJ102">
        <f t="shared" ref="AJ102:AJ155" si="25">AF102-AJ$53</f>
        <v>3.0408000000000032E-3</v>
      </c>
      <c r="AK102">
        <f t="shared" si="16"/>
        <v>2.0954000000000007E-3</v>
      </c>
      <c r="AL102">
        <f t="shared" si="17"/>
        <v>7.9177999999999957E-3</v>
      </c>
      <c r="AM102">
        <f t="shared" si="18"/>
        <v>1.305439999999998E-2</v>
      </c>
      <c r="AO102">
        <v>1000000</v>
      </c>
      <c r="AP102">
        <v>589.81420300000002</v>
      </c>
      <c r="AQ102">
        <v>6.8984000000000004E-2</v>
      </c>
      <c r="AR102">
        <v>4.5942999999999998E-2</v>
      </c>
      <c r="AS102">
        <v>3.9475999999999997E-2</v>
      </c>
      <c r="AT102">
        <v>0.15440300000000001</v>
      </c>
      <c r="AU102">
        <f t="shared" ref="AU102:AU155" si="26">AQ102-AU$53</f>
        <v>1.8768800000000009E-2</v>
      </c>
      <c r="AV102">
        <f t="shared" si="19"/>
        <v>1.3519799999999992E-2</v>
      </c>
      <c r="AW102">
        <f t="shared" si="20"/>
        <v>6.7041999999999935E-3</v>
      </c>
      <c r="AX102">
        <f t="shared" si="21"/>
        <v>3.8992800000000022E-2</v>
      </c>
      <c r="AZ102">
        <v>1000000</v>
      </c>
      <c r="BA102">
        <v>697.75141599999995</v>
      </c>
      <c r="BB102">
        <v>8.2072999999999993E-2</v>
      </c>
      <c r="BC102">
        <v>7.8781000000000004E-2</v>
      </c>
      <c r="BD102">
        <v>9.3583E-2</v>
      </c>
      <c r="BE102">
        <v>0.25443700000000002</v>
      </c>
      <c r="BF102">
        <f t="shared" ref="BF102:BF112" si="27">BB102-BF$53</f>
        <v>1.6220799999999994E-2</v>
      </c>
      <c r="BG102">
        <f t="shared" ref="BG102:BG112" si="28">BC102-BG$53</f>
        <v>3.75208E-2</v>
      </c>
      <c r="BH102">
        <f t="shared" ref="BH102:BH112" si="29">BD102-BH$53</f>
        <v>4.7205800000000006E-2</v>
      </c>
      <c r="BI102">
        <f t="shared" ref="BI102:BI112" si="30">BE102-BI$53</f>
        <v>0.10094700000000004</v>
      </c>
    </row>
    <row r="103" spans="8:61" x14ac:dyDescent="0.2">
      <c r="H103">
        <v>2000000</v>
      </c>
      <c r="I103">
        <v>297.56235199999998</v>
      </c>
      <c r="J103">
        <v>1.9255999999999999E-2</v>
      </c>
      <c r="K103">
        <v>1.3075E-2</v>
      </c>
      <c r="L103">
        <v>1.2723E-2</v>
      </c>
      <c r="M103">
        <v>4.5053999999999997E-2</v>
      </c>
      <c r="N103">
        <f t="shared" si="23"/>
        <v>-4.4239999999999904E-4</v>
      </c>
      <c r="O103">
        <f t="shared" si="10"/>
        <v>3.8440000000000002E-4</v>
      </c>
      <c r="P103">
        <f t="shared" si="11"/>
        <v>-3.5200000000000856E-5</v>
      </c>
      <c r="Q103">
        <f t="shared" si="12"/>
        <v>-9.3200000000001615E-5</v>
      </c>
      <c r="S103">
        <v>2000000</v>
      </c>
      <c r="T103">
        <v>393.285436</v>
      </c>
      <c r="U103">
        <v>2.7116000000000001E-2</v>
      </c>
      <c r="V103">
        <v>1.9944E-2</v>
      </c>
      <c r="W103">
        <v>1.9732E-2</v>
      </c>
      <c r="X103">
        <v>6.6793000000000005E-2</v>
      </c>
      <c r="Y103">
        <f t="shared" si="24"/>
        <v>1.0798000000000023E-3</v>
      </c>
      <c r="Z103">
        <f t="shared" si="13"/>
        <v>1.5487999999999995E-3</v>
      </c>
      <c r="AA103">
        <f t="shared" si="14"/>
        <v>1.2922000000000003E-3</v>
      </c>
      <c r="AB103">
        <f t="shared" si="15"/>
        <v>3.9216000000000112E-3</v>
      </c>
      <c r="AD103">
        <v>2000000</v>
      </c>
      <c r="AE103">
        <v>495.90193399999998</v>
      </c>
      <c r="AF103">
        <v>4.0314000000000003E-2</v>
      </c>
      <c r="AG103">
        <v>2.7359000000000001E-2</v>
      </c>
      <c r="AH103">
        <v>3.2055E-2</v>
      </c>
      <c r="AI103">
        <v>9.9726999999999996E-2</v>
      </c>
      <c r="AJ103">
        <f t="shared" si="25"/>
        <v>4.7598000000000085E-3</v>
      </c>
      <c r="AK103">
        <f t="shared" si="16"/>
        <v>2.7244000000000018E-3</v>
      </c>
      <c r="AL103">
        <f t="shared" si="17"/>
        <v>7.9837999999999992E-3</v>
      </c>
      <c r="AM103">
        <f t="shared" si="18"/>
        <v>1.5467399999999978E-2</v>
      </c>
      <c r="AO103">
        <v>2000000</v>
      </c>
      <c r="AP103">
        <v>609.20421399999998</v>
      </c>
      <c r="AQ103">
        <v>8.2179000000000002E-2</v>
      </c>
      <c r="AR103">
        <v>4.4263999999999998E-2</v>
      </c>
      <c r="AS103">
        <v>4.2945999999999998E-2</v>
      </c>
      <c r="AT103">
        <v>0.16938900000000001</v>
      </c>
      <c r="AU103">
        <f t="shared" si="26"/>
        <v>3.1963800000000007E-2</v>
      </c>
      <c r="AV103">
        <f t="shared" si="19"/>
        <v>1.1840799999999992E-2</v>
      </c>
      <c r="AW103">
        <f t="shared" si="20"/>
        <v>1.0174199999999994E-2</v>
      </c>
      <c r="AX103">
        <f t="shared" si="21"/>
        <v>5.3978800000000021E-2</v>
      </c>
      <c r="AZ103">
        <v>2000000</v>
      </c>
      <c r="BA103">
        <v>686.60773900000004</v>
      </c>
      <c r="BB103">
        <v>0.106211</v>
      </c>
      <c r="BC103">
        <v>0.11051999999999999</v>
      </c>
      <c r="BD103">
        <v>0.14665900000000001</v>
      </c>
      <c r="BE103">
        <v>0.36339100000000002</v>
      </c>
      <c r="BF103">
        <f t="shared" si="27"/>
        <v>4.03588E-2</v>
      </c>
      <c r="BG103">
        <f t="shared" si="28"/>
        <v>6.9259799999999982E-2</v>
      </c>
      <c r="BH103">
        <f t="shared" si="29"/>
        <v>0.10028180000000002</v>
      </c>
      <c r="BI103">
        <f t="shared" si="30"/>
        <v>0.20990100000000003</v>
      </c>
    </row>
    <row r="104" spans="8:61" x14ac:dyDescent="0.2">
      <c r="H104">
        <v>3000000</v>
      </c>
      <c r="I104">
        <v>297.20287400000001</v>
      </c>
      <c r="J104">
        <v>1.9130999999999999E-2</v>
      </c>
      <c r="K104">
        <v>1.2312E-2</v>
      </c>
      <c r="L104">
        <v>1.2689000000000001E-2</v>
      </c>
      <c r="M104">
        <v>4.4131999999999998E-2</v>
      </c>
      <c r="N104">
        <f t="shared" si="23"/>
        <v>-5.6739999999999916E-4</v>
      </c>
      <c r="O104">
        <f t="shared" si="10"/>
        <v>-3.7859999999999977E-4</v>
      </c>
      <c r="P104">
        <f t="shared" si="11"/>
        <v>-6.9200000000000164E-5</v>
      </c>
      <c r="Q104">
        <f t="shared" si="12"/>
        <v>-1.0152000000000008E-3</v>
      </c>
      <c r="S104">
        <v>3000000</v>
      </c>
      <c r="T104">
        <v>388.00041900000002</v>
      </c>
      <c r="U104">
        <v>2.6494E-2</v>
      </c>
      <c r="V104">
        <v>2.0705999999999999E-2</v>
      </c>
      <c r="W104">
        <v>2.1190000000000001E-2</v>
      </c>
      <c r="X104">
        <v>6.8390000000000006E-2</v>
      </c>
      <c r="Y104">
        <f t="shared" si="24"/>
        <v>4.5780000000000126E-4</v>
      </c>
      <c r="Z104">
        <f t="shared" si="13"/>
        <v>2.3107999999999983E-3</v>
      </c>
      <c r="AA104">
        <f t="shared" si="14"/>
        <v>2.7502000000000013E-3</v>
      </c>
      <c r="AB104">
        <f t="shared" si="15"/>
        <v>5.5186000000000124E-3</v>
      </c>
      <c r="AD104">
        <v>3000000</v>
      </c>
      <c r="AE104">
        <v>494.91565000000003</v>
      </c>
      <c r="AF104">
        <v>4.2695999999999998E-2</v>
      </c>
      <c r="AG104">
        <v>2.6315999999999999E-2</v>
      </c>
      <c r="AH104">
        <v>2.9937999999999999E-2</v>
      </c>
      <c r="AI104">
        <v>9.8949999999999996E-2</v>
      </c>
      <c r="AJ104">
        <f t="shared" si="25"/>
        <v>7.1418000000000037E-3</v>
      </c>
      <c r="AK104">
        <f t="shared" si="16"/>
        <v>1.6813999999999996E-3</v>
      </c>
      <c r="AL104">
        <f t="shared" si="17"/>
        <v>5.8667999999999984E-3</v>
      </c>
      <c r="AM104">
        <f t="shared" si="18"/>
        <v>1.4690399999999978E-2</v>
      </c>
      <c r="AO104">
        <v>3000000</v>
      </c>
      <c r="AP104">
        <v>598.85713499999997</v>
      </c>
      <c r="AQ104">
        <v>8.5489999999999997E-2</v>
      </c>
      <c r="AR104">
        <v>7.1573999999999999E-2</v>
      </c>
      <c r="AS104">
        <v>5.5940999999999998E-2</v>
      </c>
      <c r="AT104">
        <v>0.213004</v>
      </c>
      <c r="AU104">
        <f t="shared" si="26"/>
        <v>3.5274800000000002E-2</v>
      </c>
      <c r="AV104">
        <f t="shared" si="19"/>
        <v>3.9150799999999993E-2</v>
      </c>
      <c r="AW104">
        <f t="shared" si="20"/>
        <v>2.3169199999999994E-2</v>
      </c>
      <c r="AX104">
        <f t="shared" si="21"/>
        <v>9.7593800000000008E-2</v>
      </c>
      <c r="AZ104">
        <v>3000000</v>
      </c>
      <c r="BA104">
        <v>689.59005999999999</v>
      </c>
      <c r="BB104">
        <v>0.13205</v>
      </c>
      <c r="BC104">
        <v>0.13247500000000001</v>
      </c>
      <c r="BD104">
        <v>0.23430699999999999</v>
      </c>
      <c r="BE104">
        <v>0.498832</v>
      </c>
      <c r="BF104">
        <f t="shared" si="27"/>
        <v>6.6197800000000001E-2</v>
      </c>
      <c r="BG104">
        <f t="shared" si="28"/>
        <v>9.1214800000000013E-2</v>
      </c>
      <c r="BH104">
        <f t="shared" si="29"/>
        <v>0.18792979999999998</v>
      </c>
      <c r="BI104">
        <f t="shared" si="30"/>
        <v>0.34534200000000004</v>
      </c>
    </row>
    <row r="105" spans="8:61" x14ac:dyDescent="0.2">
      <c r="H105">
        <v>4000000</v>
      </c>
      <c r="I105">
        <v>297.21135900000002</v>
      </c>
      <c r="J105">
        <v>2.0517000000000001E-2</v>
      </c>
      <c r="K105">
        <v>1.3887E-2</v>
      </c>
      <c r="L105">
        <v>1.3306999999999999E-2</v>
      </c>
      <c r="M105">
        <v>4.7710000000000002E-2</v>
      </c>
      <c r="N105">
        <f t="shared" si="23"/>
        <v>8.1860000000000266E-4</v>
      </c>
      <c r="O105">
        <f t="shared" si="10"/>
        <v>1.1964000000000002E-3</v>
      </c>
      <c r="P105">
        <f t="shared" si="11"/>
        <v>5.4879999999999859E-4</v>
      </c>
      <c r="Q105">
        <f t="shared" si="12"/>
        <v>2.562800000000004E-3</v>
      </c>
      <c r="S105">
        <v>4000000</v>
      </c>
      <c r="T105">
        <v>387.032085</v>
      </c>
      <c r="U105">
        <v>2.7057000000000001E-2</v>
      </c>
      <c r="V105">
        <v>1.7638000000000001E-2</v>
      </c>
      <c r="W105">
        <v>1.8511E-2</v>
      </c>
      <c r="X105">
        <v>6.3204999999999997E-2</v>
      </c>
      <c r="Y105">
        <f t="shared" si="24"/>
        <v>1.0208000000000023E-3</v>
      </c>
      <c r="Z105">
        <f t="shared" si="13"/>
        <v>-7.5719999999999954E-4</v>
      </c>
      <c r="AA105">
        <f t="shared" si="14"/>
        <v>7.120000000000043E-5</v>
      </c>
      <c r="AB105">
        <f t="shared" si="15"/>
        <v>3.3360000000000334E-4</v>
      </c>
      <c r="AD105">
        <v>4000000</v>
      </c>
      <c r="AE105">
        <v>486.39775300000002</v>
      </c>
      <c r="AF105">
        <v>3.9156000000000003E-2</v>
      </c>
      <c r="AG105">
        <v>2.5333999999999999E-2</v>
      </c>
      <c r="AH105">
        <v>3.0893E-2</v>
      </c>
      <c r="AI105">
        <v>9.5382999999999996E-2</v>
      </c>
      <c r="AJ105">
        <f t="shared" si="25"/>
        <v>3.6018000000000092E-3</v>
      </c>
      <c r="AK105">
        <f t="shared" si="16"/>
        <v>6.9939999999999933E-4</v>
      </c>
      <c r="AL105">
        <f t="shared" si="17"/>
        <v>6.8217999999999994E-3</v>
      </c>
      <c r="AM105">
        <f t="shared" si="18"/>
        <v>1.1123399999999978E-2</v>
      </c>
      <c r="AO105">
        <v>4000000</v>
      </c>
      <c r="AP105">
        <v>605.81526899999994</v>
      </c>
      <c r="AQ105">
        <v>9.5227999999999993E-2</v>
      </c>
      <c r="AR105">
        <v>9.5950999999999995E-2</v>
      </c>
      <c r="AS105">
        <v>7.9135999999999998E-2</v>
      </c>
      <c r="AT105">
        <v>0.27031500000000003</v>
      </c>
      <c r="AU105">
        <f t="shared" si="26"/>
        <v>4.5012799999999999E-2</v>
      </c>
      <c r="AV105">
        <f t="shared" si="19"/>
        <v>6.3527799999999995E-2</v>
      </c>
      <c r="AW105">
        <f t="shared" si="20"/>
        <v>4.6364199999999994E-2</v>
      </c>
      <c r="AX105">
        <f t="shared" si="21"/>
        <v>0.15490480000000004</v>
      </c>
      <c r="AZ105">
        <v>4000000</v>
      </c>
      <c r="BA105">
        <v>702.13731800000005</v>
      </c>
      <c r="BB105">
        <v>0.15970899999999999</v>
      </c>
      <c r="BC105">
        <v>0.158328</v>
      </c>
      <c r="BD105">
        <v>0.28389500000000001</v>
      </c>
      <c r="BE105">
        <v>0.60193200000000002</v>
      </c>
      <c r="BF105">
        <f t="shared" si="27"/>
        <v>9.385679999999999E-2</v>
      </c>
      <c r="BG105">
        <f t="shared" si="28"/>
        <v>0.1170678</v>
      </c>
      <c r="BH105">
        <f t="shared" si="29"/>
        <v>0.2375178</v>
      </c>
      <c r="BI105">
        <f t="shared" si="30"/>
        <v>0.44844200000000001</v>
      </c>
    </row>
    <row r="106" spans="8:61" x14ac:dyDescent="0.2">
      <c r="H106">
        <v>5000000</v>
      </c>
      <c r="I106">
        <v>296.41982400000001</v>
      </c>
      <c r="J106">
        <v>1.9299E-2</v>
      </c>
      <c r="K106">
        <v>1.2718E-2</v>
      </c>
      <c r="L106">
        <v>1.3166000000000001E-2</v>
      </c>
      <c r="M106">
        <v>4.5182E-2</v>
      </c>
      <c r="N106">
        <f t="shared" si="23"/>
        <v>-3.9939999999999767E-4</v>
      </c>
      <c r="O106">
        <f t="shared" si="10"/>
        <v>2.7400000000000341E-5</v>
      </c>
      <c r="P106">
        <f t="shared" si="11"/>
        <v>4.0779999999999983E-4</v>
      </c>
      <c r="Q106">
        <f t="shared" si="12"/>
        <v>3.4800000000001496E-5</v>
      </c>
      <c r="S106">
        <v>5000000</v>
      </c>
      <c r="T106">
        <v>396.10713199999998</v>
      </c>
      <c r="U106">
        <v>2.6758000000000001E-2</v>
      </c>
      <c r="V106">
        <v>1.7413999999999999E-2</v>
      </c>
      <c r="W106">
        <v>1.8696999999999998E-2</v>
      </c>
      <c r="X106">
        <v>6.2868999999999994E-2</v>
      </c>
      <c r="Y106">
        <f t="shared" si="24"/>
        <v>7.2180000000000161E-4</v>
      </c>
      <c r="Z106">
        <f t="shared" si="13"/>
        <v>-9.8120000000000152E-4</v>
      </c>
      <c r="AA106">
        <f t="shared" si="14"/>
        <v>2.571999999999991E-4</v>
      </c>
      <c r="AB106">
        <f t="shared" si="15"/>
        <v>-2.3999999999996247E-6</v>
      </c>
      <c r="AD106">
        <v>5000000</v>
      </c>
      <c r="AE106">
        <v>490.55253199999999</v>
      </c>
      <c r="AF106">
        <v>4.4275000000000002E-2</v>
      </c>
      <c r="AG106">
        <v>3.0235000000000001E-2</v>
      </c>
      <c r="AH106">
        <v>4.2195000000000003E-2</v>
      </c>
      <c r="AI106">
        <v>0.116705</v>
      </c>
      <c r="AJ106">
        <f t="shared" si="25"/>
        <v>8.7208000000000077E-3</v>
      </c>
      <c r="AK106">
        <f t="shared" si="16"/>
        <v>5.6004000000000019E-3</v>
      </c>
      <c r="AL106">
        <f t="shared" si="17"/>
        <v>1.8123800000000002E-2</v>
      </c>
      <c r="AM106">
        <f t="shared" si="18"/>
        <v>3.2445399999999985E-2</v>
      </c>
      <c r="AO106">
        <v>5000000</v>
      </c>
      <c r="AP106">
        <v>581.64331000000004</v>
      </c>
      <c r="AQ106">
        <v>0.10353999999999999</v>
      </c>
      <c r="AR106">
        <v>0.10105</v>
      </c>
      <c r="AS106">
        <v>9.7007999999999997E-2</v>
      </c>
      <c r="AT106">
        <v>0.30159799999999998</v>
      </c>
      <c r="AU106">
        <f t="shared" si="26"/>
        <v>5.3324799999999999E-2</v>
      </c>
      <c r="AV106">
        <f t="shared" si="19"/>
        <v>6.8626799999999988E-2</v>
      </c>
      <c r="AW106">
        <f t="shared" si="20"/>
        <v>6.4236199999999993E-2</v>
      </c>
      <c r="AX106">
        <f t="shared" si="21"/>
        <v>0.18618779999999999</v>
      </c>
      <c r="AZ106">
        <v>5000000</v>
      </c>
      <c r="BA106">
        <v>697.60154599999998</v>
      </c>
      <c r="BB106">
        <v>0.18529000000000001</v>
      </c>
      <c r="BC106">
        <v>0.192554</v>
      </c>
      <c r="BD106">
        <v>0.34308699999999998</v>
      </c>
      <c r="BE106">
        <v>0.72093099999999999</v>
      </c>
      <c r="BF106">
        <f t="shared" si="27"/>
        <v>0.11943780000000001</v>
      </c>
      <c r="BG106">
        <f t="shared" si="28"/>
        <v>0.15129380000000001</v>
      </c>
      <c r="BH106">
        <f t="shared" si="29"/>
        <v>0.29670979999999997</v>
      </c>
      <c r="BI106">
        <f t="shared" si="30"/>
        <v>0.56744099999999997</v>
      </c>
    </row>
    <row r="107" spans="8:61" x14ac:dyDescent="0.2">
      <c r="H107">
        <v>6000000</v>
      </c>
      <c r="I107">
        <v>300.16935000000001</v>
      </c>
      <c r="J107">
        <v>1.9109000000000001E-2</v>
      </c>
      <c r="K107">
        <v>1.2529999999999999E-2</v>
      </c>
      <c r="L107">
        <v>1.3356E-2</v>
      </c>
      <c r="M107">
        <v>4.4995E-2</v>
      </c>
      <c r="N107">
        <f t="shared" si="23"/>
        <v>-5.8939999999999687E-4</v>
      </c>
      <c r="O107">
        <f t="shared" si="10"/>
        <v>-1.6060000000000033E-4</v>
      </c>
      <c r="P107">
        <f t="shared" si="11"/>
        <v>5.9779999999999903E-4</v>
      </c>
      <c r="Q107">
        <f t="shared" si="12"/>
        <v>-1.5219999999999817E-4</v>
      </c>
      <c r="S107">
        <v>6000000</v>
      </c>
      <c r="T107">
        <v>389.002996</v>
      </c>
      <c r="U107">
        <v>2.4691000000000001E-2</v>
      </c>
      <c r="V107">
        <v>1.8190000000000001E-2</v>
      </c>
      <c r="W107">
        <v>1.8572000000000002E-2</v>
      </c>
      <c r="X107">
        <v>6.1452E-2</v>
      </c>
      <c r="Y107">
        <f t="shared" si="24"/>
        <v>-1.3451999999999978E-3</v>
      </c>
      <c r="Z107">
        <f t="shared" si="13"/>
        <v>-2.0519999999999913E-4</v>
      </c>
      <c r="AA107">
        <f t="shared" si="14"/>
        <v>1.3220000000000245E-4</v>
      </c>
      <c r="AB107">
        <f t="shared" si="15"/>
        <v>-1.4193999999999943E-3</v>
      </c>
      <c r="AD107">
        <v>6000000</v>
      </c>
      <c r="AE107">
        <v>495.07375500000001</v>
      </c>
      <c r="AF107">
        <v>4.2726E-2</v>
      </c>
      <c r="AG107">
        <v>2.9097000000000001E-2</v>
      </c>
      <c r="AH107">
        <v>4.8753999999999999E-2</v>
      </c>
      <c r="AI107">
        <v>0.120578</v>
      </c>
      <c r="AJ107">
        <f t="shared" si="25"/>
        <v>7.1718000000000059E-3</v>
      </c>
      <c r="AK107">
        <f t="shared" si="16"/>
        <v>4.4624000000000018E-3</v>
      </c>
      <c r="AL107">
        <f t="shared" si="17"/>
        <v>2.4682799999999998E-2</v>
      </c>
      <c r="AM107">
        <f t="shared" si="18"/>
        <v>3.6318399999999987E-2</v>
      </c>
      <c r="AO107">
        <v>6000000</v>
      </c>
      <c r="AP107">
        <v>603.20793200000003</v>
      </c>
      <c r="AQ107">
        <v>0.110801</v>
      </c>
      <c r="AR107">
        <v>0.11788899999999999</v>
      </c>
      <c r="AS107">
        <v>9.9274000000000001E-2</v>
      </c>
      <c r="AT107">
        <v>0.32796399999999998</v>
      </c>
      <c r="AU107">
        <f t="shared" si="26"/>
        <v>6.0585800000000002E-2</v>
      </c>
      <c r="AV107">
        <f t="shared" si="19"/>
        <v>8.5465799999999981E-2</v>
      </c>
      <c r="AW107">
        <f t="shared" si="20"/>
        <v>6.6502199999999997E-2</v>
      </c>
      <c r="AX107">
        <f t="shared" si="21"/>
        <v>0.21255379999999999</v>
      </c>
      <c r="AZ107">
        <v>6000000</v>
      </c>
      <c r="BA107">
        <v>689.26901499999997</v>
      </c>
      <c r="BB107">
        <v>0.19497</v>
      </c>
      <c r="BC107">
        <v>0.24812100000000001</v>
      </c>
      <c r="BD107">
        <v>0.40112300000000001</v>
      </c>
      <c r="BE107">
        <v>0.84421299999999999</v>
      </c>
      <c r="BF107">
        <f t="shared" si="27"/>
        <v>0.1291178</v>
      </c>
      <c r="BG107">
        <f t="shared" si="28"/>
        <v>0.20686080000000001</v>
      </c>
      <c r="BH107">
        <f t="shared" si="29"/>
        <v>0.3547458</v>
      </c>
      <c r="BI107">
        <f t="shared" si="30"/>
        <v>0.69072299999999998</v>
      </c>
    </row>
    <row r="108" spans="8:61" x14ac:dyDescent="0.2">
      <c r="H108">
        <v>7000000</v>
      </c>
      <c r="I108">
        <v>292.67456900000002</v>
      </c>
      <c r="J108">
        <v>2.0098999999999999E-2</v>
      </c>
      <c r="K108">
        <v>1.2292000000000001E-2</v>
      </c>
      <c r="L108">
        <v>1.2394000000000001E-2</v>
      </c>
      <c r="M108">
        <v>4.4784999999999998E-2</v>
      </c>
      <c r="N108">
        <f t="shared" si="23"/>
        <v>4.0060000000000096E-4</v>
      </c>
      <c r="O108">
        <f t="shared" si="10"/>
        <v>-3.9859999999999896E-4</v>
      </c>
      <c r="P108">
        <f t="shared" si="11"/>
        <v>-3.6420000000000029E-4</v>
      </c>
      <c r="Q108">
        <f t="shared" si="12"/>
        <v>-3.6220000000000002E-4</v>
      </c>
      <c r="S108">
        <v>7000000</v>
      </c>
      <c r="T108">
        <v>396.66299800000002</v>
      </c>
      <c r="U108">
        <v>2.6893E-2</v>
      </c>
      <c r="V108">
        <v>1.9501000000000001E-2</v>
      </c>
      <c r="W108">
        <v>2.5739000000000001E-2</v>
      </c>
      <c r="X108">
        <v>7.2133000000000003E-2</v>
      </c>
      <c r="Y108">
        <f t="shared" si="24"/>
        <v>8.5680000000000131E-4</v>
      </c>
      <c r="Z108">
        <f t="shared" si="13"/>
        <v>1.1058000000000005E-3</v>
      </c>
      <c r="AA108">
        <f t="shared" si="14"/>
        <v>7.2992000000000022E-3</v>
      </c>
      <c r="AB108">
        <f t="shared" si="15"/>
        <v>9.2616000000000087E-3</v>
      </c>
      <c r="AD108">
        <v>7000000</v>
      </c>
      <c r="AE108">
        <v>501.141051</v>
      </c>
      <c r="AF108">
        <v>4.1826000000000002E-2</v>
      </c>
      <c r="AG108">
        <v>2.8906000000000001E-2</v>
      </c>
      <c r="AH108">
        <v>4.1702000000000003E-2</v>
      </c>
      <c r="AI108">
        <v>0.11243400000000001</v>
      </c>
      <c r="AJ108">
        <f t="shared" si="25"/>
        <v>6.2718000000000079E-3</v>
      </c>
      <c r="AK108">
        <f t="shared" si="16"/>
        <v>4.2714000000000016E-3</v>
      </c>
      <c r="AL108">
        <f t="shared" si="17"/>
        <v>1.7630800000000002E-2</v>
      </c>
      <c r="AM108">
        <f t="shared" si="18"/>
        <v>2.8174399999999988E-2</v>
      </c>
      <c r="AO108">
        <v>7000000</v>
      </c>
      <c r="AP108">
        <v>613.94558400000005</v>
      </c>
      <c r="AQ108">
        <v>0.100797</v>
      </c>
      <c r="AR108">
        <v>0.13514599999999999</v>
      </c>
      <c r="AS108">
        <v>0.10871500000000001</v>
      </c>
      <c r="AT108">
        <v>0.34465800000000002</v>
      </c>
      <c r="AU108">
        <f t="shared" si="26"/>
        <v>5.0581800000000003E-2</v>
      </c>
      <c r="AV108">
        <f t="shared" si="19"/>
        <v>0.10272279999999998</v>
      </c>
      <c r="AW108">
        <f t="shared" si="20"/>
        <v>7.5943200000000002E-2</v>
      </c>
      <c r="AX108">
        <f t="shared" si="21"/>
        <v>0.22924780000000003</v>
      </c>
      <c r="AZ108">
        <v>7000000</v>
      </c>
      <c r="BA108">
        <v>689.389274</v>
      </c>
      <c r="BB108">
        <v>0.21760699999999999</v>
      </c>
      <c r="BC108">
        <v>0.26580900000000002</v>
      </c>
      <c r="BD108">
        <v>0.43724400000000002</v>
      </c>
      <c r="BE108">
        <v>0.92066000000000003</v>
      </c>
      <c r="BF108">
        <f t="shared" si="27"/>
        <v>0.1517548</v>
      </c>
      <c r="BG108">
        <f t="shared" si="28"/>
        <v>0.22454880000000002</v>
      </c>
      <c r="BH108">
        <f t="shared" si="29"/>
        <v>0.39086680000000001</v>
      </c>
      <c r="BI108">
        <f t="shared" si="30"/>
        <v>0.76717000000000002</v>
      </c>
    </row>
    <row r="109" spans="8:61" x14ac:dyDescent="0.2">
      <c r="H109">
        <v>8000000</v>
      </c>
      <c r="I109">
        <v>298.60701699999998</v>
      </c>
      <c r="J109">
        <v>1.9522999999999999E-2</v>
      </c>
      <c r="K109">
        <v>1.2874E-2</v>
      </c>
      <c r="L109">
        <v>1.2737999999999999E-2</v>
      </c>
      <c r="M109">
        <v>4.5136000000000003E-2</v>
      </c>
      <c r="N109">
        <f t="shared" si="23"/>
        <v>-1.7539999999999917E-4</v>
      </c>
      <c r="O109">
        <f t="shared" si="10"/>
        <v>1.8340000000000023E-4</v>
      </c>
      <c r="P109">
        <f t="shared" si="11"/>
        <v>-2.0200000000001467E-5</v>
      </c>
      <c r="Q109">
        <f t="shared" si="12"/>
        <v>-1.1199999999995935E-5</v>
      </c>
      <c r="S109">
        <v>8000000</v>
      </c>
      <c r="T109">
        <v>385.46955800000001</v>
      </c>
      <c r="U109">
        <v>2.8074000000000002E-2</v>
      </c>
      <c r="V109">
        <v>2.0067000000000002E-2</v>
      </c>
      <c r="W109">
        <v>1.9314000000000001E-2</v>
      </c>
      <c r="X109">
        <v>6.7454E-2</v>
      </c>
      <c r="Y109">
        <f t="shared" si="24"/>
        <v>2.0378000000000028E-3</v>
      </c>
      <c r="Z109">
        <f t="shared" si="13"/>
        <v>1.6718000000000011E-3</v>
      </c>
      <c r="AA109">
        <f t="shared" si="14"/>
        <v>8.7420000000000206E-4</v>
      </c>
      <c r="AB109">
        <f t="shared" si="15"/>
        <v>4.5826000000000061E-3</v>
      </c>
      <c r="AD109">
        <v>8000000</v>
      </c>
      <c r="AE109">
        <v>476.43884400000002</v>
      </c>
      <c r="AF109">
        <v>4.5317999999999997E-2</v>
      </c>
      <c r="AG109">
        <v>3.3135999999999999E-2</v>
      </c>
      <c r="AH109">
        <v>5.0696999999999999E-2</v>
      </c>
      <c r="AI109">
        <v>0.12915099999999999</v>
      </c>
      <c r="AJ109">
        <f t="shared" si="25"/>
        <v>9.763800000000003E-3</v>
      </c>
      <c r="AK109">
        <f t="shared" si="16"/>
        <v>8.5013999999999992E-3</v>
      </c>
      <c r="AL109">
        <f t="shared" si="17"/>
        <v>2.6625799999999998E-2</v>
      </c>
      <c r="AM109">
        <f t="shared" si="18"/>
        <v>4.489139999999997E-2</v>
      </c>
      <c r="AO109">
        <v>8000000</v>
      </c>
      <c r="AP109">
        <v>608.84984499999996</v>
      </c>
      <c r="AQ109">
        <v>0.11376</v>
      </c>
      <c r="AR109">
        <v>0.135079</v>
      </c>
      <c r="AS109">
        <v>0.110587</v>
      </c>
      <c r="AT109">
        <v>0.35942600000000002</v>
      </c>
      <c r="AU109">
        <f t="shared" si="26"/>
        <v>6.3544800000000012E-2</v>
      </c>
      <c r="AV109">
        <f t="shared" si="19"/>
        <v>0.10265579999999999</v>
      </c>
      <c r="AW109">
        <f t="shared" si="20"/>
        <v>7.7815200000000001E-2</v>
      </c>
      <c r="AX109">
        <f t="shared" si="21"/>
        <v>0.24401580000000003</v>
      </c>
      <c r="AZ109">
        <v>8000000</v>
      </c>
      <c r="BA109">
        <v>712.98597600000005</v>
      </c>
      <c r="BB109">
        <v>0.25553300000000001</v>
      </c>
      <c r="BC109">
        <v>0.29993900000000001</v>
      </c>
      <c r="BD109">
        <v>0.45461299999999999</v>
      </c>
      <c r="BE109">
        <v>1.010084</v>
      </c>
      <c r="BF109">
        <f t="shared" ref="BF109:BF110" si="31">BB109-BF$53</f>
        <v>0.18968080000000001</v>
      </c>
      <c r="BG109">
        <f t="shared" ref="BG109:BG110" si="32">BC109-BG$53</f>
        <v>0.25867879999999999</v>
      </c>
      <c r="BH109">
        <f t="shared" ref="BH109:BH110" si="33">BD109-BH$53</f>
        <v>0.40823579999999998</v>
      </c>
      <c r="BI109">
        <f t="shared" ref="BI109:BI110" si="34">BE109-BI$53</f>
        <v>0.85659399999999997</v>
      </c>
    </row>
    <row r="110" spans="8:61" x14ac:dyDescent="0.2">
      <c r="H110">
        <v>9000000</v>
      </c>
      <c r="I110">
        <v>291.55222500000002</v>
      </c>
      <c r="J110">
        <v>1.9878E-2</v>
      </c>
      <c r="K110">
        <v>1.2357999999999999E-2</v>
      </c>
      <c r="L110">
        <v>1.3195999999999999E-2</v>
      </c>
      <c r="M110">
        <v>4.5432E-2</v>
      </c>
      <c r="N110">
        <f t="shared" si="23"/>
        <v>1.7960000000000198E-4</v>
      </c>
      <c r="O110">
        <f t="shared" si="10"/>
        <v>-3.326000000000006E-4</v>
      </c>
      <c r="P110">
        <f t="shared" si="11"/>
        <v>4.3779999999999861E-4</v>
      </c>
      <c r="Q110">
        <f t="shared" si="12"/>
        <v>2.8480000000000172E-4</v>
      </c>
      <c r="S110">
        <v>9000000</v>
      </c>
      <c r="T110">
        <v>408.74535800000001</v>
      </c>
      <c r="U110">
        <v>2.8372999999999999E-2</v>
      </c>
      <c r="V110">
        <v>1.9143E-2</v>
      </c>
      <c r="W110">
        <v>2.1637E-2</v>
      </c>
      <c r="X110">
        <v>6.9153999999999993E-2</v>
      </c>
      <c r="Y110">
        <f t="shared" si="24"/>
        <v>2.3368E-3</v>
      </c>
      <c r="Z110">
        <f t="shared" si="13"/>
        <v>7.4779999999999985E-4</v>
      </c>
      <c r="AA110">
        <f t="shared" si="14"/>
        <v>3.1972000000000007E-3</v>
      </c>
      <c r="AB110">
        <f t="shared" si="15"/>
        <v>6.2825999999999993E-3</v>
      </c>
      <c r="AD110">
        <v>9000000</v>
      </c>
      <c r="AE110">
        <v>509.43905899999999</v>
      </c>
      <c r="AF110">
        <v>4.2483E-2</v>
      </c>
      <c r="AG110">
        <v>3.2208000000000001E-2</v>
      </c>
      <c r="AH110">
        <v>5.4434999999999997E-2</v>
      </c>
      <c r="AI110">
        <v>0.12912599999999999</v>
      </c>
      <c r="AJ110">
        <f t="shared" si="25"/>
        <v>6.9288000000000058E-3</v>
      </c>
      <c r="AK110">
        <f t="shared" si="16"/>
        <v>7.573400000000001E-3</v>
      </c>
      <c r="AL110">
        <f t="shared" si="17"/>
        <v>3.0363799999999996E-2</v>
      </c>
      <c r="AM110">
        <f t="shared" si="18"/>
        <v>4.4866399999999973E-2</v>
      </c>
      <c r="AO110">
        <v>9000000</v>
      </c>
      <c r="AP110">
        <v>588.07459200000005</v>
      </c>
      <c r="AQ110">
        <v>0.120684</v>
      </c>
      <c r="AR110">
        <v>0.15045600000000001</v>
      </c>
      <c r="AS110">
        <v>0.116705</v>
      </c>
      <c r="AT110">
        <v>0.387845</v>
      </c>
      <c r="AU110">
        <f t="shared" si="26"/>
        <v>7.0468799999999998E-2</v>
      </c>
      <c r="AV110">
        <f t="shared" si="19"/>
        <v>0.11803279999999999</v>
      </c>
      <c r="AW110">
        <f t="shared" si="20"/>
        <v>8.3933199999999999E-2</v>
      </c>
      <c r="AX110">
        <f t="shared" si="21"/>
        <v>0.27243479999999998</v>
      </c>
      <c r="AZ110">
        <v>9000000</v>
      </c>
      <c r="BA110">
        <v>674.97593099999995</v>
      </c>
      <c r="BB110">
        <v>0.25325999999999999</v>
      </c>
      <c r="BC110">
        <v>0.32444800000000001</v>
      </c>
      <c r="BD110">
        <v>0.492141</v>
      </c>
      <c r="BE110">
        <v>1.069849</v>
      </c>
      <c r="BF110">
        <f t="shared" si="31"/>
        <v>0.18740779999999999</v>
      </c>
      <c r="BG110">
        <f t="shared" si="32"/>
        <v>0.28318779999999999</v>
      </c>
      <c r="BH110">
        <f t="shared" si="33"/>
        <v>0.44576379999999999</v>
      </c>
      <c r="BI110">
        <f t="shared" si="34"/>
        <v>0.91635900000000003</v>
      </c>
    </row>
    <row r="111" spans="8:61" x14ac:dyDescent="0.2">
      <c r="H111">
        <v>10000000</v>
      </c>
      <c r="I111">
        <v>296.72765600000002</v>
      </c>
      <c r="J111">
        <v>2.0215E-2</v>
      </c>
      <c r="K111">
        <v>1.4296E-2</v>
      </c>
      <c r="L111">
        <v>1.2765E-2</v>
      </c>
      <c r="M111">
        <v>4.7275999999999999E-2</v>
      </c>
      <c r="N111">
        <f t="shared" si="23"/>
        <v>5.1660000000000247E-4</v>
      </c>
      <c r="O111">
        <f t="shared" si="10"/>
        <v>1.6053999999999999E-3</v>
      </c>
      <c r="P111">
        <f t="shared" si="11"/>
        <v>6.7999999999995148E-6</v>
      </c>
      <c r="Q111">
        <f t="shared" si="12"/>
        <v>2.1288000000000001E-3</v>
      </c>
      <c r="S111">
        <v>10000000</v>
      </c>
      <c r="T111">
        <v>403.35884499999997</v>
      </c>
      <c r="U111">
        <v>2.6366000000000001E-2</v>
      </c>
      <c r="V111">
        <v>2.2773999999999999E-2</v>
      </c>
      <c r="W111">
        <v>3.1779000000000002E-2</v>
      </c>
      <c r="X111">
        <v>8.0919000000000005E-2</v>
      </c>
      <c r="Y111">
        <f t="shared" si="24"/>
        <v>3.2980000000000162E-4</v>
      </c>
      <c r="Z111">
        <f t="shared" si="13"/>
        <v>4.3787999999999987E-3</v>
      </c>
      <c r="AA111">
        <f t="shared" si="14"/>
        <v>1.3339200000000002E-2</v>
      </c>
      <c r="AB111">
        <f t="shared" si="15"/>
        <v>1.8047600000000011E-2</v>
      </c>
      <c r="AD111">
        <v>10000000</v>
      </c>
      <c r="AE111">
        <v>511.97305299999999</v>
      </c>
      <c r="AF111">
        <v>4.1394E-2</v>
      </c>
      <c r="AG111">
        <v>4.1922000000000001E-2</v>
      </c>
      <c r="AH111">
        <v>5.8358E-2</v>
      </c>
      <c r="AI111">
        <v>0.14167299999999999</v>
      </c>
      <c r="AJ111">
        <f t="shared" si="25"/>
        <v>5.8398000000000061E-3</v>
      </c>
      <c r="AK111">
        <f t="shared" si="16"/>
        <v>1.7287400000000001E-2</v>
      </c>
      <c r="AL111">
        <f t="shared" si="17"/>
        <v>3.4286799999999999E-2</v>
      </c>
      <c r="AM111">
        <f t="shared" si="18"/>
        <v>5.7413399999999976E-2</v>
      </c>
      <c r="AO111">
        <v>10000000</v>
      </c>
      <c r="AP111">
        <v>577.06325000000004</v>
      </c>
      <c r="AQ111">
        <v>0.125864</v>
      </c>
      <c r="AR111">
        <v>0.162687</v>
      </c>
      <c r="AS111">
        <v>0.122215</v>
      </c>
      <c r="AT111">
        <v>0.41076600000000002</v>
      </c>
      <c r="AU111">
        <f t="shared" si="26"/>
        <v>7.5648800000000016E-2</v>
      </c>
      <c r="AV111">
        <f t="shared" si="19"/>
        <v>0.13026379999999999</v>
      </c>
      <c r="AW111">
        <f t="shared" si="20"/>
        <v>8.94432E-2</v>
      </c>
      <c r="AX111">
        <f t="shared" si="21"/>
        <v>0.29535580000000006</v>
      </c>
      <c r="AZ111">
        <v>10000000</v>
      </c>
      <c r="BA111">
        <v>712.32138999999995</v>
      </c>
      <c r="BB111">
        <v>0.27059299999999997</v>
      </c>
      <c r="BC111">
        <v>0.36336000000000002</v>
      </c>
      <c r="BD111">
        <v>0.57178099999999998</v>
      </c>
      <c r="BE111">
        <v>1.2057340000000001</v>
      </c>
      <c r="BF111">
        <f t="shared" ref="BF111" si="35">BB111-BF$53</f>
        <v>0.20474079999999997</v>
      </c>
      <c r="BG111">
        <f t="shared" ref="BG111" si="36">BC111-BG$53</f>
        <v>0.32209979999999999</v>
      </c>
      <c r="BH111">
        <f t="shared" ref="BH111" si="37">BD111-BH$53</f>
        <v>0.52540379999999998</v>
      </c>
      <c r="BI111">
        <f t="shared" ref="BI111" si="38">BE111-BI$53</f>
        <v>1.0522440000000002</v>
      </c>
    </row>
    <row r="112" spans="8:61" x14ac:dyDescent="0.2">
      <c r="H112">
        <v>0</v>
      </c>
      <c r="I112">
        <v>308.78508399999998</v>
      </c>
      <c r="J112">
        <v>0</v>
      </c>
      <c r="K112">
        <v>0</v>
      </c>
      <c r="L112">
        <v>0</v>
      </c>
      <c r="M112">
        <v>0</v>
      </c>
      <c r="N112">
        <f t="shared" si="23"/>
        <v>-1.9698399999999998E-2</v>
      </c>
      <c r="O112">
        <f t="shared" si="10"/>
        <v>-1.26906E-2</v>
      </c>
      <c r="P112">
        <f t="shared" si="11"/>
        <v>-1.2758200000000001E-2</v>
      </c>
      <c r="Q112">
        <f t="shared" si="12"/>
        <v>-4.5147199999999998E-2</v>
      </c>
      <c r="S112">
        <v>0</v>
      </c>
      <c r="T112">
        <v>384.966431</v>
      </c>
      <c r="U112">
        <v>0</v>
      </c>
      <c r="V112">
        <v>0</v>
      </c>
      <c r="W112">
        <v>0</v>
      </c>
      <c r="X112">
        <v>0</v>
      </c>
      <c r="Y112">
        <f t="shared" si="24"/>
        <v>-2.6036199999999999E-2</v>
      </c>
      <c r="Z112">
        <f t="shared" si="13"/>
        <v>-1.83952E-2</v>
      </c>
      <c r="AA112">
        <f t="shared" si="14"/>
        <v>-1.8439799999999999E-2</v>
      </c>
      <c r="AB112">
        <f t="shared" si="15"/>
        <v>-6.2871399999999994E-2</v>
      </c>
      <c r="AD112">
        <v>0</v>
      </c>
      <c r="AE112">
        <v>483.32424700000001</v>
      </c>
      <c r="AF112">
        <v>0</v>
      </c>
      <c r="AG112">
        <v>0</v>
      </c>
      <c r="AH112">
        <v>0</v>
      </c>
      <c r="AI112">
        <v>0</v>
      </c>
      <c r="AJ112">
        <f t="shared" si="25"/>
        <v>-3.5554199999999994E-2</v>
      </c>
      <c r="AK112">
        <f t="shared" si="16"/>
        <v>-2.46346E-2</v>
      </c>
      <c r="AL112">
        <f t="shared" si="17"/>
        <v>-2.4071200000000001E-2</v>
      </c>
      <c r="AM112">
        <f t="shared" si="18"/>
        <v>-8.4259600000000018E-2</v>
      </c>
      <c r="AO112">
        <v>0</v>
      </c>
      <c r="AP112">
        <v>588.66942200000005</v>
      </c>
      <c r="AQ112">
        <v>0</v>
      </c>
      <c r="AR112">
        <v>0</v>
      </c>
      <c r="AS112">
        <v>0</v>
      </c>
      <c r="AT112">
        <v>0</v>
      </c>
      <c r="AU112">
        <f t="shared" si="26"/>
        <v>-5.0215199999999995E-2</v>
      </c>
      <c r="AV112">
        <f t="shared" si="19"/>
        <v>-3.2423200000000006E-2</v>
      </c>
      <c r="AW112">
        <f t="shared" si="20"/>
        <v>-3.2771800000000004E-2</v>
      </c>
      <c r="AX112">
        <f t="shared" si="21"/>
        <v>-0.11541019999999999</v>
      </c>
      <c r="AZ112">
        <v>0</v>
      </c>
      <c r="BA112">
        <v>701.45578499999999</v>
      </c>
      <c r="BB112">
        <v>0</v>
      </c>
      <c r="BC112">
        <v>0</v>
      </c>
      <c r="BD112">
        <v>0</v>
      </c>
      <c r="BE112">
        <v>0</v>
      </c>
      <c r="BF112">
        <f t="shared" si="27"/>
        <v>-6.58522E-2</v>
      </c>
      <c r="BG112">
        <f t="shared" si="28"/>
        <v>-4.1260200000000004E-2</v>
      </c>
      <c r="BH112">
        <f t="shared" si="29"/>
        <v>-4.6377199999999993E-2</v>
      </c>
      <c r="BI112">
        <f t="shared" si="30"/>
        <v>-0.15348999999999999</v>
      </c>
    </row>
    <row r="113" spans="8:61" x14ac:dyDescent="0.2">
      <c r="H113">
        <v>1000000</v>
      </c>
      <c r="I113">
        <v>299.52369099999999</v>
      </c>
      <c r="J113">
        <v>2.1205000000000002E-2</v>
      </c>
      <c r="K113">
        <v>1.3125E-2</v>
      </c>
      <c r="L113">
        <v>1.2553E-2</v>
      </c>
      <c r="M113">
        <v>4.6882E-2</v>
      </c>
      <c r="N113">
        <f t="shared" si="23"/>
        <v>1.5066000000000038E-3</v>
      </c>
      <c r="O113">
        <f t="shared" si="10"/>
        <v>4.3439999999999972E-4</v>
      </c>
      <c r="P113">
        <f t="shared" si="11"/>
        <v>-2.0520000000000087E-4</v>
      </c>
      <c r="Q113">
        <f t="shared" si="12"/>
        <v>1.7348000000000016E-3</v>
      </c>
      <c r="S113">
        <v>1000000</v>
      </c>
      <c r="T113">
        <v>386.81767200000002</v>
      </c>
      <c r="U113">
        <v>2.6959E-2</v>
      </c>
      <c r="V113">
        <v>1.8456E-2</v>
      </c>
      <c r="W113">
        <v>1.9043000000000001E-2</v>
      </c>
      <c r="X113">
        <v>6.4458000000000001E-2</v>
      </c>
      <c r="Y113">
        <f t="shared" si="24"/>
        <v>9.228000000000014E-4</v>
      </c>
      <c r="Z113">
        <f t="shared" si="13"/>
        <v>6.0799999999999743E-5</v>
      </c>
      <c r="AA113">
        <f t="shared" si="14"/>
        <v>6.0320000000000165E-4</v>
      </c>
      <c r="AB113">
        <f t="shared" si="15"/>
        <v>1.5866000000000074E-3</v>
      </c>
      <c r="AD113">
        <v>1000000</v>
      </c>
      <c r="AE113">
        <v>492.15204299999999</v>
      </c>
      <c r="AF113">
        <v>4.2464000000000002E-2</v>
      </c>
      <c r="AG113">
        <v>2.5878999999999999E-2</v>
      </c>
      <c r="AH113">
        <v>2.7965E-2</v>
      </c>
      <c r="AI113">
        <v>9.6308000000000005E-2</v>
      </c>
      <c r="AJ113">
        <f t="shared" si="25"/>
        <v>6.9098000000000076E-3</v>
      </c>
      <c r="AK113">
        <f t="shared" si="16"/>
        <v>1.2443999999999997E-3</v>
      </c>
      <c r="AL113">
        <f t="shared" si="17"/>
        <v>3.8937999999999993E-3</v>
      </c>
      <c r="AM113">
        <f t="shared" si="18"/>
        <v>1.2048399999999987E-2</v>
      </c>
      <c r="AO113">
        <v>1000000</v>
      </c>
      <c r="AP113">
        <v>588.00598000000002</v>
      </c>
      <c r="AQ113">
        <v>5.5829999999999998E-2</v>
      </c>
      <c r="AR113">
        <v>3.5406E-2</v>
      </c>
      <c r="AS113">
        <v>3.5311000000000002E-2</v>
      </c>
      <c r="AT113">
        <v>0.12654699999999999</v>
      </c>
      <c r="AU113">
        <f t="shared" si="26"/>
        <v>5.6148000000000031E-3</v>
      </c>
      <c r="AV113">
        <f t="shared" si="19"/>
        <v>2.9827999999999938E-3</v>
      </c>
      <c r="AW113">
        <f t="shared" si="20"/>
        <v>2.5391999999999984E-3</v>
      </c>
      <c r="AX113">
        <f t="shared" si="21"/>
        <v>1.1136800000000002E-2</v>
      </c>
      <c r="AZ113">
        <v>1000000</v>
      </c>
      <c r="BA113">
        <v>696.54255000000001</v>
      </c>
      <c r="BB113">
        <v>9.2837000000000003E-2</v>
      </c>
      <c r="BC113">
        <v>7.2849999999999998E-2</v>
      </c>
      <c r="BD113">
        <v>9.7073000000000007E-2</v>
      </c>
      <c r="BE113">
        <v>0.26276100000000002</v>
      </c>
      <c r="BF113">
        <f t="shared" ref="BF113:BF140" si="39">BB113-BF$53</f>
        <v>2.6984800000000003E-2</v>
      </c>
      <c r="BG113">
        <f t="shared" ref="BG113:BG140" si="40">BC113-BG$53</f>
        <v>3.1589799999999994E-2</v>
      </c>
      <c r="BH113">
        <f t="shared" ref="BH113:BH140" si="41">BD113-BH$53</f>
        <v>5.0695800000000013E-2</v>
      </c>
      <c r="BI113">
        <f t="shared" ref="BI113:BI140" si="42">BE113-BI$53</f>
        <v>0.10927100000000003</v>
      </c>
    </row>
    <row r="114" spans="8:61" x14ac:dyDescent="0.2">
      <c r="H114">
        <v>2000000</v>
      </c>
      <c r="I114">
        <v>294.07968799999998</v>
      </c>
      <c r="J114">
        <v>2.0471E-2</v>
      </c>
      <c r="K114">
        <v>1.3228E-2</v>
      </c>
      <c r="L114">
        <v>1.34E-2</v>
      </c>
      <c r="M114">
        <v>4.7100000000000003E-2</v>
      </c>
      <c r="N114">
        <f t="shared" si="23"/>
        <v>7.7260000000000176E-4</v>
      </c>
      <c r="O114">
        <f t="shared" si="10"/>
        <v>5.3740000000000038E-4</v>
      </c>
      <c r="P114">
        <f t="shared" si="11"/>
        <v>6.4179999999999966E-4</v>
      </c>
      <c r="Q114">
        <f t="shared" si="12"/>
        <v>1.9528000000000045E-3</v>
      </c>
      <c r="S114">
        <v>2000000</v>
      </c>
      <c r="T114">
        <v>398.26425399999999</v>
      </c>
      <c r="U114">
        <v>2.7379000000000001E-2</v>
      </c>
      <c r="V114">
        <v>2.102E-2</v>
      </c>
      <c r="W114">
        <v>2.0052E-2</v>
      </c>
      <c r="X114">
        <v>6.8450999999999998E-2</v>
      </c>
      <c r="Y114">
        <f t="shared" si="24"/>
        <v>1.3428000000000016E-3</v>
      </c>
      <c r="Z114">
        <f t="shared" si="13"/>
        <v>2.6248E-3</v>
      </c>
      <c r="AA114">
        <f t="shared" si="14"/>
        <v>1.6122000000000011E-3</v>
      </c>
      <c r="AB114">
        <f t="shared" si="15"/>
        <v>5.579600000000004E-3</v>
      </c>
      <c r="AD114">
        <v>2000000</v>
      </c>
      <c r="AE114">
        <v>492.34987000000001</v>
      </c>
      <c r="AF114">
        <v>3.7351000000000002E-2</v>
      </c>
      <c r="AG114">
        <v>2.4479000000000001E-2</v>
      </c>
      <c r="AH114">
        <v>2.6950999999999999E-2</v>
      </c>
      <c r="AI114">
        <v>8.8782E-2</v>
      </c>
      <c r="AJ114">
        <f t="shared" si="25"/>
        <v>1.7968000000000081E-3</v>
      </c>
      <c r="AK114">
        <f t="shared" si="16"/>
        <v>-1.5559999999999879E-4</v>
      </c>
      <c r="AL114">
        <f t="shared" si="17"/>
        <v>2.8797999999999983E-3</v>
      </c>
      <c r="AM114">
        <f t="shared" si="18"/>
        <v>4.522399999999982E-3</v>
      </c>
      <c r="AO114">
        <v>2000000</v>
      </c>
      <c r="AP114">
        <v>595.95698600000003</v>
      </c>
      <c r="AQ114">
        <v>6.0033999999999997E-2</v>
      </c>
      <c r="AR114">
        <v>5.8224999999999999E-2</v>
      </c>
      <c r="AS114">
        <v>7.4150999999999995E-2</v>
      </c>
      <c r="AT114">
        <v>0.192409</v>
      </c>
      <c r="AU114">
        <f t="shared" si="26"/>
        <v>9.8188000000000025E-3</v>
      </c>
      <c r="AV114">
        <f t="shared" si="19"/>
        <v>2.5801799999999993E-2</v>
      </c>
      <c r="AW114">
        <f t="shared" si="20"/>
        <v>4.1379199999999991E-2</v>
      </c>
      <c r="AX114">
        <f t="shared" si="21"/>
        <v>7.6998800000000006E-2</v>
      </c>
      <c r="AZ114">
        <v>2000000</v>
      </c>
      <c r="BA114">
        <v>699.55650000000003</v>
      </c>
      <c r="BB114">
        <v>0.10113</v>
      </c>
      <c r="BC114">
        <v>8.9372999999999994E-2</v>
      </c>
      <c r="BD114">
        <v>0.13384199999999999</v>
      </c>
      <c r="BE114">
        <v>0.32434499999999999</v>
      </c>
      <c r="BF114">
        <f t="shared" si="39"/>
        <v>3.5277799999999998E-2</v>
      </c>
      <c r="BG114">
        <f t="shared" si="40"/>
        <v>4.811279999999999E-2</v>
      </c>
      <c r="BH114">
        <f t="shared" si="41"/>
        <v>8.7464799999999995E-2</v>
      </c>
      <c r="BI114">
        <f t="shared" si="42"/>
        <v>0.17085500000000001</v>
      </c>
    </row>
    <row r="115" spans="8:61" x14ac:dyDescent="0.2">
      <c r="H115">
        <v>3000000</v>
      </c>
      <c r="I115">
        <v>293.27994100000001</v>
      </c>
      <c r="J115">
        <v>1.9791E-2</v>
      </c>
      <c r="K115">
        <v>1.3398999999999999E-2</v>
      </c>
      <c r="L115">
        <v>1.3816E-2</v>
      </c>
      <c r="M115">
        <v>4.7005999999999999E-2</v>
      </c>
      <c r="N115">
        <f t="shared" si="23"/>
        <v>9.2600000000001709E-5</v>
      </c>
      <c r="O115">
        <f t="shared" si="10"/>
        <v>7.0839999999999965E-4</v>
      </c>
      <c r="P115">
        <f t="shared" si="11"/>
        <v>1.0577999999999994E-3</v>
      </c>
      <c r="Q115">
        <f t="shared" si="12"/>
        <v>1.8588000000000007E-3</v>
      </c>
      <c r="S115">
        <v>3000000</v>
      </c>
      <c r="T115">
        <v>393.35432100000003</v>
      </c>
      <c r="U115">
        <v>2.9446E-2</v>
      </c>
      <c r="V115">
        <v>2.2231000000000001E-2</v>
      </c>
      <c r="W115">
        <v>2.0282999999999999E-2</v>
      </c>
      <c r="X115">
        <v>7.1959999999999996E-2</v>
      </c>
      <c r="Y115">
        <f t="shared" si="24"/>
        <v>3.409800000000001E-3</v>
      </c>
      <c r="Z115">
        <f t="shared" si="13"/>
        <v>3.8358000000000003E-3</v>
      </c>
      <c r="AA115">
        <f t="shared" si="14"/>
        <v>1.8431999999999997E-3</v>
      </c>
      <c r="AB115">
        <f t="shared" si="15"/>
        <v>9.0886000000000022E-3</v>
      </c>
      <c r="AD115">
        <v>3000000</v>
      </c>
      <c r="AE115">
        <v>481.97152499999999</v>
      </c>
      <c r="AF115">
        <v>3.8565000000000002E-2</v>
      </c>
      <c r="AG115">
        <v>2.8743000000000001E-2</v>
      </c>
      <c r="AH115">
        <v>3.2976999999999999E-2</v>
      </c>
      <c r="AI115">
        <v>0.100285</v>
      </c>
      <c r="AJ115">
        <f t="shared" si="25"/>
        <v>3.0108000000000079E-3</v>
      </c>
      <c r="AK115">
        <f t="shared" si="16"/>
        <v>4.1084000000000016E-3</v>
      </c>
      <c r="AL115">
        <f t="shared" si="17"/>
        <v>8.9057999999999984E-3</v>
      </c>
      <c r="AM115">
        <f t="shared" si="18"/>
        <v>1.6025399999999981E-2</v>
      </c>
      <c r="AO115">
        <v>3000000</v>
      </c>
      <c r="AP115">
        <v>609.63580300000001</v>
      </c>
      <c r="AQ115">
        <v>5.8168999999999998E-2</v>
      </c>
      <c r="AR115">
        <v>6.8439E-2</v>
      </c>
      <c r="AS115">
        <v>8.1876000000000004E-2</v>
      </c>
      <c r="AT115">
        <v>0.208484</v>
      </c>
      <c r="AU115">
        <f t="shared" si="26"/>
        <v>7.9538000000000039E-3</v>
      </c>
      <c r="AV115">
        <f t="shared" si="19"/>
        <v>3.6015799999999994E-2</v>
      </c>
      <c r="AW115">
        <f t="shared" si="20"/>
        <v>4.9104200000000001E-2</v>
      </c>
      <c r="AX115">
        <f t="shared" si="21"/>
        <v>9.3073800000000012E-2</v>
      </c>
      <c r="AZ115">
        <v>3000000</v>
      </c>
      <c r="BA115">
        <v>703.459339</v>
      </c>
      <c r="BB115">
        <v>0.110003</v>
      </c>
      <c r="BC115">
        <v>0.12618399999999999</v>
      </c>
      <c r="BD115">
        <v>0.15267900000000001</v>
      </c>
      <c r="BE115">
        <v>0.38886599999999999</v>
      </c>
      <c r="BF115">
        <f t="shared" si="39"/>
        <v>4.4150800000000004E-2</v>
      </c>
      <c r="BG115">
        <f t="shared" si="40"/>
        <v>8.4923799999999994E-2</v>
      </c>
      <c r="BH115">
        <f t="shared" si="41"/>
        <v>0.10630180000000002</v>
      </c>
      <c r="BI115">
        <f t="shared" si="42"/>
        <v>0.235376</v>
      </c>
    </row>
    <row r="116" spans="8:61" x14ac:dyDescent="0.2">
      <c r="H116">
        <v>4000000</v>
      </c>
      <c r="I116">
        <v>297.84440499999999</v>
      </c>
      <c r="J116">
        <v>1.9675999999999999E-2</v>
      </c>
      <c r="K116">
        <v>1.504E-2</v>
      </c>
      <c r="L116">
        <v>1.43E-2</v>
      </c>
      <c r="M116">
        <v>4.9015999999999997E-2</v>
      </c>
      <c r="N116">
        <f t="shared" si="23"/>
        <v>-2.239999999999881E-5</v>
      </c>
      <c r="O116">
        <f t="shared" si="10"/>
        <v>2.3493999999999998E-3</v>
      </c>
      <c r="P116">
        <f t="shared" si="11"/>
        <v>1.5417999999999994E-3</v>
      </c>
      <c r="Q116">
        <f t="shared" si="12"/>
        <v>3.8687999999999986E-3</v>
      </c>
      <c r="S116">
        <v>4000000</v>
      </c>
      <c r="T116">
        <v>399.18373800000001</v>
      </c>
      <c r="U116">
        <v>2.7990000000000001E-2</v>
      </c>
      <c r="V116">
        <v>1.9678000000000001E-2</v>
      </c>
      <c r="W116">
        <v>2.1173999999999998E-2</v>
      </c>
      <c r="X116">
        <v>6.8842E-2</v>
      </c>
      <c r="Y116">
        <f t="shared" si="24"/>
        <v>1.9538000000000021E-3</v>
      </c>
      <c r="Z116">
        <f t="shared" si="13"/>
        <v>1.2828000000000006E-3</v>
      </c>
      <c r="AA116">
        <f t="shared" si="14"/>
        <v>2.7341999999999991E-3</v>
      </c>
      <c r="AB116">
        <f t="shared" si="15"/>
        <v>5.9706000000000065E-3</v>
      </c>
      <c r="AD116">
        <v>4000000</v>
      </c>
      <c r="AE116">
        <v>487.05934500000001</v>
      </c>
      <c r="AF116">
        <v>4.2562000000000003E-2</v>
      </c>
      <c r="AG116">
        <v>3.1975999999999997E-2</v>
      </c>
      <c r="AH116">
        <v>4.3659999999999997E-2</v>
      </c>
      <c r="AI116">
        <v>0.118198</v>
      </c>
      <c r="AJ116">
        <f t="shared" si="25"/>
        <v>7.0078000000000085E-3</v>
      </c>
      <c r="AK116">
        <f t="shared" si="16"/>
        <v>7.3413999999999979E-3</v>
      </c>
      <c r="AL116">
        <f t="shared" si="17"/>
        <v>1.9588799999999996E-2</v>
      </c>
      <c r="AM116">
        <f t="shared" si="18"/>
        <v>3.393839999999998E-2</v>
      </c>
      <c r="AO116">
        <v>4000000</v>
      </c>
      <c r="AP116">
        <v>582.36353399999996</v>
      </c>
      <c r="AQ116">
        <v>6.2368E-2</v>
      </c>
      <c r="AR116">
        <v>7.8320000000000001E-2</v>
      </c>
      <c r="AS116">
        <v>9.4793000000000002E-2</v>
      </c>
      <c r="AT116">
        <v>0.235481</v>
      </c>
      <c r="AU116">
        <f t="shared" si="26"/>
        <v>1.2152800000000005E-2</v>
      </c>
      <c r="AV116">
        <f t="shared" si="19"/>
        <v>4.5896799999999995E-2</v>
      </c>
      <c r="AW116">
        <f t="shared" si="20"/>
        <v>6.2021199999999999E-2</v>
      </c>
      <c r="AX116">
        <f t="shared" si="21"/>
        <v>0.12007080000000001</v>
      </c>
      <c r="AZ116">
        <v>4000000</v>
      </c>
      <c r="BA116">
        <v>700.40015300000005</v>
      </c>
      <c r="BB116">
        <v>0.12356</v>
      </c>
      <c r="BC116">
        <v>0.181726</v>
      </c>
      <c r="BD116">
        <v>0.19685900000000001</v>
      </c>
      <c r="BE116">
        <v>0.50214499999999995</v>
      </c>
      <c r="BF116">
        <f t="shared" si="39"/>
        <v>5.7707800000000004E-2</v>
      </c>
      <c r="BG116">
        <f t="shared" si="40"/>
        <v>0.1404658</v>
      </c>
      <c r="BH116">
        <f t="shared" si="41"/>
        <v>0.1504818</v>
      </c>
      <c r="BI116">
        <f t="shared" si="42"/>
        <v>0.34865499999999994</v>
      </c>
    </row>
    <row r="117" spans="8:61" x14ac:dyDescent="0.2">
      <c r="H117">
        <v>5000000</v>
      </c>
      <c r="I117">
        <v>297.89607899999999</v>
      </c>
      <c r="J117">
        <v>1.9824000000000001E-2</v>
      </c>
      <c r="K117">
        <v>1.2869E-2</v>
      </c>
      <c r="L117">
        <v>1.3426E-2</v>
      </c>
      <c r="M117">
        <v>4.6119E-2</v>
      </c>
      <c r="N117">
        <f t="shared" si="23"/>
        <v>1.2560000000000349E-4</v>
      </c>
      <c r="O117">
        <f t="shared" si="10"/>
        <v>1.7840000000000043E-4</v>
      </c>
      <c r="P117">
        <f t="shared" si="11"/>
        <v>6.6779999999999964E-4</v>
      </c>
      <c r="Q117">
        <f t="shared" si="12"/>
        <v>9.7180000000000183E-4</v>
      </c>
      <c r="S117">
        <v>5000000</v>
      </c>
      <c r="T117">
        <v>400.88620800000001</v>
      </c>
      <c r="U117">
        <v>2.8052000000000001E-2</v>
      </c>
      <c r="V117">
        <v>1.9931999999999998E-2</v>
      </c>
      <c r="W117">
        <v>2.1957000000000001E-2</v>
      </c>
      <c r="X117">
        <v>6.9941000000000003E-2</v>
      </c>
      <c r="Y117">
        <f t="shared" si="24"/>
        <v>2.0158000000000016E-3</v>
      </c>
      <c r="Z117">
        <f t="shared" si="13"/>
        <v>1.5367999999999979E-3</v>
      </c>
      <c r="AA117">
        <f t="shared" si="14"/>
        <v>3.5172000000000016E-3</v>
      </c>
      <c r="AB117">
        <f t="shared" si="15"/>
        <v>7.0696000000000092E-3</v>
      </c>
      <c r="AD117">
        <v>5000000</v>
      </c>
      <c r="AE117">
        <v>488.59522800000002</v>
      </c>
      <c r="AF117">
        <v>4.2866000000000001E-2</v>
      </c>
      <c r="AG117">
        <v>3.4326000000000002E-2</v>
      </c>
      <c r="AH117">
        <v>4.2827999999999998E-2</v>
      </c>
      <c r="AI117">
        <v>0.12002</v>
      </c>
      <c r="AJ117">
        <f t="shared" si="25"/>
        <v>7.3118000000000072E-3</v>
      </c>
      <c r="AK117">
        <f t="shared" si="16"/>
        <v>9.6914000000000028E-3</v>
      </c>
      <c r="AL117">
        <f t="shared" si="17"/>
        <v>1.8756799999999997E-2</v>
      </c>
      <c r="AM117">
        <f t="shared" si="18"/>
        <v>3.5760399999999984E-2</v>
      </c>
      <c r="AO117">
        <v>5000000</v>
      </c>
      <c r="AP117">
        <v>587.29723000000001</v>
      </c>
      <c r="AQ117">
        <v>6.4446000000000003E-2</v>
      </c>
      <c r="AR117">
        <v>9.5057000000000003E-2</v>
      </c>
      <c r="AS117">
        <v>0.112774</v>
      </c>
      <c r="AT117">
        <v>0.27227800000000002</v>
      </c>
      <c r="AU117">
        <f t="shared" si="26"/>
        <v>1.4230800000000009E-2</v>
      </c>
      <c r="AV117">
        <f t="shared" si="19"/>
        <v>6.2633799999999989E-2</v>
      </c>
      <c r="AW117">
        <f t="shared" si="20"/>
        <v>8.0002199999999996E-2</v>
      </c>
      <c r="AX117">
        <f t="shared" si="21"/>
        <v>0.15686780000000003</v>
      </c>
      <c r="AZ117">
        <v>5000000</v>
      </c>
      <c r="BA117">
        <v>710.38016100000004</v>
      </c>
      <c r="BB117">
        <v>0.14744499999999999</v>
      </c>
      <c r="BC117">
        <v>0.19638900000000001</v>
      </c>
      <c r="BD117">
        <v>0.27529100000000001</v>
      </c>
      <c r="BE117">
        <v>0.61912500000000004</v>
      </c>
      <c r="BF117">
        <f t="shared" si="39"/>
        <v>8.1592799999999993E-2</v>
      </c>
      <c r="BG117">
        <f t="shared" si="40"/>
        <v>0.15512880000000001</v>
      </c>
      <c r="BH117">
        <f t="shared" si="41"/>
        <v>0.2289138</v>
      </c>
      <c r="BI117">
        <f t="shared" si="42"/>
        <v>0.46563500000000002</v>
      </c>
    </row>
    <row r="118" spans="8:61" x14ac:dyDescent="0.2">
      <c r="H118">
        <v>6000000</v>
      </c>
      <c r="I118">
        <v>291.00521400000002</v>
      </c>
      <c r="J118">
        <v>2.0192999999999999E-2</v>
      </c>
      <c r="K118">
        <v>1.3226999999999999E-2</v>
      </c>
      <c r="L118">
        <v>1.3823E-2</v>
      </c>
      <c r="M118">
        <v>4.7243E-2</v>
      </c>
      <c r="N118">
        <f t="shared" si="23"/>
        <v>4.9460000000000129E-4</v>
      </c>
      <c r="O118">
        <f t="shared" si="10"/>
        <v>5.3639999999999938E-4</v>
      </c>
      <c r="P118">
        <f t="shared" si="11"/>
        <v>1.0647999999999994E-3</v>
      </c>
      <c r="Q118">
        <f t="shared" si="12"/>
        <v>2.0958000000000018E-3</v>
      </c>
      <c r="S118">
        <v>6000000</v>
      </c>
      <c r="T118">
        <v>397.27892200000002</v>
      </c>
      <c r="U118">
        <v>2.9373E-2</v>
      </c>
      <c r="V118">
        <v>1.9684E-2</v>
      </c>
      <c r="W118">
        <v>2.0621E-2</v>
      </c>
      <c r="X118">
        <v>6.9679000000000005E-2</v>
      </c>
      <c r="Y118">
        <f t="shared" si="24"/>
        <v>3.3368000000000009E-3</v>
      </c>
      <c r="Z118">
        <f t="shared" si="13"/>
        <v>1.2887999999999997E-3</v>
      </c>
      <c r="AA118">
        <f t="shared" si="14"/>
        <v>2.1812000000000012E-3</v>
      </c>
      <c r="AB118">
        <f t="shared" si="15"/>
        <v>6.8076000000000109E-3</v>
      </c>
      <c r="AD118">
        <v>6000000</v>
      </c>
      <c r="AE118">
        <v>488.66904</v>
      </c>
      <c r="AF118">
        <v>4.4999999999999998E-2</v>
      </c>
      <c r="AG118">
        <v>3.1136E-2</v>
      </c>
      <c r="AH118">
        <v>4.9325000000000001E-2</v>
      </c>
      <c r="AI118">
        <v>0.12546099999999999</v>
      </c>
      <c r="AJ118">
        <f t="shared" si="25"/>
        <v>9.4458000000000042E-3</v>
      </c>
      <c r="AK118">
        <f t="shared" si="16"/>
        <v>6.5014000000000009E-3</v>
      </c>
      <c r="AL118">
        <f t="shared" si="17"/>
        <v>2.52538E-2</v>
      </c>
      <c r="AM118">
        <f t="shared" si="18"/>
        <v>4.1201399999999971E-2</v>
      </c>
      <c r="AO118">
        <v>6000000</v>
      </c>
      <c r="AP118">
        <v>612.94448599999998</v>
      </c>
      <c r="AQ118">
        <v>6.9906999999999997E-2</v>
      </c>
      <c r="AR118">
        <v>0.10085</v>
      </c>
      <c r="AS118">
        <v>0.13175700000000001</v>
      </c>
      <c r="AT118">
        <v>0.30251499999999998</v>
      </c>
      <c r="AU118">
        <f t="shared" si="26"/>
        <v>1.9691800000000002E-2</v>
      </c>
      <c r="AV118">
        <f t="shared" si="19"/>
        <v>6.8426799999999982E-2</v>
      </c>
      <c r="AW118">
        <f t="shared" si="20"/>
        <v>9.8985200000000009E-2</v>
      </c>
      <c r="AX118">
        <f t="shared" si="21"/>
        <v>0.18710479999999999</v>
      </c>
      <c r="AZ118">
        <v>6000000</v>
      </c>
      <c r="BA118">
        <v>710.82281799999998</v>
      </c>
      <c r="BB118">
        <v>0.17843300000000001</v>
      </c>
      <c r="BC118">
        <v>0.25439400000000001</v>
      </c>
      <c r="BD118">
        <v>0.36032799999999998</v>
      </c>
      <c r="BE118">
        <v>0.79315500000000005</v>
      </c>
      <c r="BF118">
        <f t="shared" si="39"/>
        <v>0.11258080000000001</v>
      </c>
      <c r="BG118">
        <f t="shared" si="40"/>
        <v>0.21313380000000001</v>
      </c>
      <c r="BH118">
        <f t="shared" si="41"/>
        <v>0.31395079999999997</v>
      </c>
      <c r="BI118">
        <f t="shared" si="42"/>
        <v>0.63966500000000004</v>
      </c>
    </row>
    <row r="119" spans="8:61" x14ac:dyDescent="0.2">
      <c r="H119">
        <v>7000000</v>
      </c>
      <c r="I119">
        <v>298.047236</v>
      </c>
      <c r="J119">
        <v>2.1519E-2</v>
      </c>
      <c r="K119">
        <v>1.3264E-2</v>
      </c>
      <c r="L119">
        <v>1.3514E-2</v>
      </c>
      <c r="M119">
        <v>4.8297E-2</v>
      </c>
      <c r="N119">
        <f t="shared" si="23"/>
        <v>1.8206000000000021E-3</v>
      </c>
      <c r="O119">
        <f t="shared" si="10"/>
        <v>5.7339999999999995E-4</v>
      </c>
      <c r="P119">
        <f t="shared" si="11"/>
        <v>7.5579999999999918E-4</v>
      </c>
      <c r="Q119">
        <f t="shared" si="12"/>
        <v>3.1498000000000012E-3</v>
      </c>
      <c r="S119">
        <v>7000000</v>
      </c>
      <c r="T119">
        <v>406.010471</v>
      </c>
      <c r="U119">
        <v>2.8197E-2</v>
      </c>
      <c r="V119">
        <v>1.8062999999999999E-2</v>
      </c>
      <c r="W119">
        <v>2.1618999999999999E-2</v>
      </c>
      <c r="X119">
        <v>6.7879999999999996E-2</v>
      </c>
      <c r="Y119">
        <f t="shared" si="24"/>
        <v>2.1608000000000009E-3</v>
      </c>
      <c r="Z119">
        <f t="shared" si="13"/>
        <v>-3.3220000000000124E-4</v>
      </c>
      <c r="AA119">
        <f t="shared" si="14"/>
        <v>3.1792000000000001E-3</v>
      </c>
      <c r="AB119">
        <f t="shared" si="15"/>
        <v>5.0086000000000019E-3</v>
      </c>
      <c r="AD119">
        <v>7000000</v>
      </c>
      <c r="AE119">
        <v>495.46166599999998</v>
      </c>
      <c r="AF119">
        <v>4.0579999999999998E-2</v>
      </c>
      <c r="AG119">
        <v>3.3388000000000001E-2</v>
      </c>
      <c r="AH119">
        <v>5.3932000000000001E-2</v>
      </c>
      <c r="AI119">
        <v>0.12790000000000001</v>
      </c>
      <c r="AJ119">
        <f t="shared" si="25"/>
        <v>5.0258000000000039E-3</v>
      </c>
      <c r="AK119">
        <f t="shared" si="16"/>
        <v>8.7534000000000015E-3</v>
      </c>
      <c r="AL119">
        <f t="shared" si="17"/>
        <v>2.98608E-2</v>
      </c>
      <c r="AM119">
        <f t="shared" si="18"/>
        <v>4.3640399999999996E-2</v>
      </c>
      <c r="AO119">
        <v>7000000</v>
      </c>
      <c r="AP119">
        <v>584.78039999999999</v>
      </c>
      <c r="AQ119">
        <v>7.9459000000000002E-2</v>
      </c>
      <c r="AR119">
        <v>0.116812</v>
      </c>
      <c r="AS119">
        <v>0.141765</v>
      </c>
      <c r="AT119">
        <v>0.33803699999999998</v>
      </c>
      <c r="AU119">
        <f t="shared" si="26"/>
        <v>2.9243800000000007E-2</v>
      </c>
      <c r="AV119">
        <f t="shared" si="19"/>
        <v>8.4388799999999986E-2</v>
      </c>
      <c r="AW119">
        <f t="shared" si="20"/>
        <v>0.1089932</v>
      </c>
      <c r="AX119">
        <f t="shared" si="21"/>
        <v>0.22262679999999999</v>
      </c>
      <c r="AZ119">
        <v>7000000</v>
      </c>
      <c r="BA119">
        <v>690.70512599999995</v>
      </c>
      <c r="BB119">
        <v>0.21940699999999999</v>
      </c>
      <c r="BC119">
        <v>0.28295100000000001</v>
      </c>
      <c r="BD119">
        <v>0.40589900000000001</v>
      </c>
      <c r="BE119">
        <v>0.90825699999999998</v>
      </c>
      <c r="BF119">
        <f t="shared" si="39"/>
        <v>0.15355479999999999</v>
      </c>
      <c r="BG119">
        <f t="shared" si="40"/>
        <v>0.24169080000000001</v>
      </c>
      <c r="BH119">
        <f t="shared" si="41"/>
        <v>0.3595218</v>
      </c>
      <c r="BI119">
        <f t="shared" si="42"/>
        <v>0.75476699999999997</v>
      </c>
    </row>
    <row r="120" spans="8:61" x14ac:dyDescent="0.2">
      <c r="H120">
        <v>8000000</v>
      </c>
      <c r="I120">
        <v>295.970597</v>
      </c>
      <c r="J120">
        <v>1.8565000000000002E-2</v>
      </c>
      <c r="K120">
        <v>1.3098E-2</v>
      </c>
      <c r="L120">
        <v>1.4272999999999999E-2</v>
      </c>
      <c r="M120">
        <v>4.5935999999999998E-2</v>
      </c>
      <c r="N120">
        <f t="shared" si="23"/>
        <v>-1.1333999999999962E-3</v>
      </c>
      <c r="O120">
        <f t="shared" si="10"/>
        <v>4.0740000000000047E-4</v>
      </c>
      <c r="P120">
        <f t="shared" si="11"/>
        <v>1.5147999999999984E-3</v>
      </c>
      <c r="Q120">
        <f t="shared" si="12"/>
        <v>7.8879999999999922E-4</v>
      </c>
      <c r="S120">
        <v>8000000</v>
      </c>
      <c r="T120">
        <v>406.58397100000002</v>
      </c>
      <c r="U120">
        <v>2.7444E-2</v>
      </c>
      <c r="V120">
        <v>2.0594000000000001E-2</v>
      </c>
      <c r="W120">
        <v>2.1165E-2</v>
      </c>
      <c r="X120">
        <v>6.9202E-2</v>
      </c>
      <c r="Y120">
        <f t="shared" si="24"/>
        <v>1.4078000000000007E-3</v>
      </c>
      <c r="Z120">
        <f t="shared" si="13"/>
        <v>2.1988000000000008E-3</v>
      </c>
      <c r="AA120">
        <f t="shared" si="14"/>
        <v>2.7252000000000005E-3</v>
      </c>
      <c r="AB120">
        <f t="shared" si="15"/>
        <v>6.3306000000000057E-3</v>
      </c>
      <c r="AD120">
        <v>8000000</v>
      </c>
      <c r="AE120">
        <v>501.25497999999999</v>
      </c>
      <c r="AF120">
        <v>4.1975999999999999E-2</v>
      </c>
      <c r="AG120">
        <v>4.2125000000000003E-2</v>
      </c>
      <c r="AH120">
        <v>6.5326999999999996E-2</v>
      </c>
      <c r="AI120">
        <v>0.14942800000000001</v>
      </c>
      <c r="AJ120">
        <f t="shared" si="25"/>
        <v>6.4218000000000053E-3</v>
      </c>
      <c r="AK120">
        <f t="shared" si="16"/>
        <v>1.7490400000000003E-2</v>
      </c>
      <c r="AL120">
        <f t="shared" si="17"/>
        <v>4.1255799999999995E-2</v>
      </c>
      <c r="AM120">
        <f t="shared" si="18"/>
        <v>6.5168399999999987E-2</v>
      </c>
      <c r="AO120">
        <v>8000000</v>
      </c>
      <c r="AP120">
        <v>593.22391700000003</v>
      </c>
      <c r="AQ120">
        <v>7.8483999999999998E-2</v>
      </c>
      <c r="AR120">
        <v>0.13595299999999999</v>
      </c>
      <c r="AS120">
        <v>0.17299</v>
      </c>
      <c r="AT120">
        <v>0.38742700000000002</v>
      </c>
      <c r="AU120">
        <f t="shared" si="26"/>
        <v>2.8268800000000004E-2</v>
      </c>
      <c r="AV120">
        <f t="shared" si="19"/>
        <v>0.10352979999999998</v>
      </c>
      <c r="AW120">
        <f t="shared" si="20"/>
        <v>0.14021820000000002</v>
      </c>
      <c r="AX120">
        <f t="shared" si="21"/>
        <v>0.27201680000000006</v>
      </c>
      <c r="AZ120">
        <v>8000000</v>
      </c>
      <c r="BA120">
        <v>691.491221</v>
      </c>
      <c r="BB120">
        <v>0.22437299999999999</v>
      </c>
      <c r="BC120">
        <v>0.327212</v>
      </c>
      <c r="BD120">
        <v>0.45974100000000001</v>
      </c>
      <c r="BE120">
        <v>1.0113259999999999</v>
      </c>
      <c r="BF120">
        <f t="shared" si="39"/>
        <v>0.15852079999999999</v>
      </c>
      <c r="BG120">
        <f t="shared" si="40"/>
        <v>0.28595179999999998</v>
      </c>
      <c r="BH120">
        <f t="shared" si="41"/>
        <v>0.4133638</v>
      </c>
      <c r="BI120">
        <f t="shared" si="42"/>
        <v>0.85783599999999993</v>
      </c>
    </row>
    <row r="121" spans="8:61" x14ac:dyDescent="0.2">
      <c r="H121">
        <v>9000000</v>
      </c>
      <c r="I121">
        <v>297.859283</v>
      </c>
      <c r="J121">
        <v>2.0275000000000001E-2</v>
      </c>
      <c r="K121">
        <v>1.3171E-2</v>
      </c>
      <c r="L121">
        <v>1.2448000000000001E-2</v>
      </c>
      <c r="M121">
        <v>4.5893999999999997E-2</v>
      </c>
      <c r="N121">
        <f t="shared" si="23"/>
        <v>5.766000000000035E-4</v>
      </c>
      <c r="O121">
        <f t="shared" si="10"/>
        <v>4.8040000000000062E-4</v>
      </c>
      <c r="P121">
        <f t="shared" si="11"/>
        <v>-3.1020000000000006E-4</v>
      </c>
      <c r="Q121">
        <f t="shared" si="12"/>
        <v>7.4679999999999885E-4</v>
      </c>
      <c r="S121">
        <v>9000000</v>
      </c>
      <c r="T121">
        <v>401.672169</v>
      </c>
      <c r="U121">
        <v>2.6096999999999999E-2</v>
      </c>
      <c r="V121">
        <v>1.9272999999999998E-2</v>
      </c>
      <c r="W121">
        <v>2.4015999999999999E-2</v>
      </c>
      <c r="X121">
        <v>6.9387000000000004E-2</v>
      </c>
      <c r="Y121">
        <f t="shared" si="24"/>
        <v>6.0799999999999743E-5</v>
      </c>
      <c r="Z121">
        <f t="shared" si="13"/>
        <v>8.7779999999999803E-4</v>
      </c>
      <c r="AA121">
        <f t="shared" si="14"/>
        <v>5.5761999999999999E-3</v>
      </c>
      <c r="AB121">
        <f t="shared" si="15"/>
        <v>6.5156000000000103E-3</v>
      </c>
      <c r="AD121">
        <v>9000000</v>
      </c>
      <c r="AE121">
        <v>492.732169</v>
      </c>
      <c r="AF121">
        <v>4.3519000000000002E-2</v>
      </c>
      <c r="AG121">
        <v>4.2776000000000002E-2</v>
      </c>
      <c r="AH121">
        <v>7.4746999999999994E-2</v>
      </c>
      <c r="AI121">
        <v>0.16104199999999999</v>
      </c>
      <c r="AJ121">
        <f t="shared" si="25"/>
        <v>7.964800000000008E-3</v>
      </c>
      <c r="AK121">
        <f t="shared" si="16"/>
        <v>1.8141400000000002E-2</v>
      </c>
      <c r="AL121">
        <f t="shared" si="17"/>
        <v>5.0675799999999993E-2</v>
      </c>
      <c r="AM121">
        <f t="shared" si="18"/>
        <v>7.6782399999999973E-2</v>
      </c>
      <c r="AO121">
        <v>9000000</v>
      </c>
      <c r="AP121">
        <v>579.30280800000003</v>
      </c>
      <c r="AQ121">
        <v>8.5455000000000003E-2</v>
      </c>
      <c r="AR121">
        <v>0.152314</v>
      </c>
      <c r="AS121">
        <v>0.20413600000000001</v>
      </c>
      <c r="AT121">
        <v>0.44190499999999999</v>
      </c>
      <c r="AU121">
        <f t="shared" si="26"/>
        <v>3.5239800000000009E-2</v>
      </c>
      <c r="AV121">
        <f t="shared" si="19"/>
        <v>0.11989079999999999</v>
      </c>
      <c r="AW121">
        <f t="shared" si="20"/>
        <v>0.17136420000000002</v>
      </c>
      <c r="AX121">
        <f t="shared" si="21"/>
        <v>0.32649479999999997</v>
      </c>
      <c r="AZ121">
        <v>9000000</v>
      </c>
      <c r="BA121">
        <v>686.71522200000004</v>
      </c>
      <c r="BB121">
        <v>0.24449599999999999</v>
      </c>
      <c r="BC121">
        <v>0.36737300000000001</v>
      </c>
      <c r="BD121">
        <v>0.48038700000000001</v>
      </c>
      <c r="BE121">
        <v>1.092257</v>
      </c>
      <c r="BF121">
        <f t="shared" si="39"/>
        <v>0.17864379999999999</v>
      </c>
      <c r="BG121">
        <f t="shared" si="40"/>
        <v>0.32611279999999998</v>
      </c>
      <c r="BH121">
        <f t="shared" si="41"/>
        <v>0.4340098</v>
      </c>
      <c r="BI121">
        <f t="shared" si="42"/>
        <v>0.93876700000000002</v>
      </c>
    </row>
    <row r="122" spans="8:61" x14ac:dyDescent="0.2">
      <c r="H122">
        <v>10000000</v>
      </c>
      <c r="I122">
        <v>290.53146400000003</v>
      </c>
      <c r="J122">
        <v>2.0951999999999998E-2</v>
      </c>
      <c r="K122">
        <v>1.4739E-2</v>
      </c>
      <c r="L122">
        <v>1.3093E-2</v>
      </c>
      <c r="M122">
        <v>4.8785000000000002E-2</v>
      </c>
      <c r="N122">
        <f t="shared" si="23"/>
        <v>1.2536000000000005E-3</v>
      </c>
      <c r="O122">
        <f t="shared" si="10"/>
        <v>2.0484000000000006E-3</v>
      </c>
      <c r="P122">
        <f t="shared" si="11"/>
        <v>3.3479999999999968E-4</v>
      </c>
      <c r="Q122">
        <f t="shared" si="12"/>
        <v>3.6378000000000035E-3</v>
      </c>
      <c r="S122">
        <v>10000000</v>
      </c>
      <c r="T122">
        <v>400.19997000000001</v>
      </c>
      <c r="U122">
        <v>2.7441E-2</v>
      </c>
      <c r="V122">
        <v>2.2416999999999999E-2</v>
      </c>
      <c r="W122">
        <v>2.2423999999999999E-2</v>
      </c>
      <c r="X122">
        <v>7.2281999999999999E-2</v>
      </c>
      <c r="Y122">
        <f t="shared" si="24"/>
        <v>1.4048000000000012E-3</v>
      </c>
      <c r="Z122">
        <f t="shared" si="13"/>
        <v>4.021799999999999E-3</v>
      </c>
      <c r="AA122">
        <f t="shared" si="14"/>
        <v>3.9842000000000002E-3</v>
      </c>
      <c r="AB122">
        <f t="shared" si="15"/>
        <v>9.4106000000000051E-3</v>
      </c>
      <c r="AD122">
        <v>10000000</v>
      </c>
      <c r="AE122">
        <v>491.82382999999999</v>
      </c>
      <c r="AF122">
        <v>4.6396E-2</v>
      </c>
      <c r="AG122">
        <v>4.5946000000000001E-2</v>
      </c>
      <c r="AH122">
        <v>7.2928000000000007E-2</v>
      </c>
      <c r="AI122">
        <v>0.165269</v>
      </c>
      <c r="AJ122">
        <f t="shared" si="25"/>
        <v>1.0841800000000006E-2</v>
      </c>
      <c r="AK122">
        <f t="shared" si="16"/>
        <v>2.1311400000000001E-2</v>
      </c>
      <c r="AL122">
        <f t="shared" si="17"/>
        <v>4.8856800000000006E-2</v>
      </c>
      <c r="AM122">
        <f t="shared" si="18"/>
        <v>8.1009399999999981E-2</v>
      </c>
      <c r="AO122">
        <v>10000000</v>
      </c>
      <c r="AP122">
        <v>598.09911999999997</v>
      </c>
      <c r="AQ122">
        <v>8.7108000000000005E-2</v>
      </c>
      <c r="AR122">
        <v>0.160883</v>
      </c>
      <c r="AS122">
        <v>0.209226</v>
      </c>
      <c r="AT122">
        <v>0.45721800000000001</v>
      </c>
      <c r="AU122">
        <f t="shared" si="26"/>
        <v>3.689280000000001E-2</v>
      </c>
      <c r="AV122">
        <f t="shared" si="19"/>
        <v>0.12845979999999999</v>
      </c>
      <c r="AW122">
        <f t="shared" si="20"/>
        <v>0.17645420000000001</v>
      </c>
      <c r="AX122">
        <f t="shared" si="21"/>
        <v>0.34180779999999999</v>
      </c>
      <c r="AZ122">
        <v>10000000</v>
      </c>
      <c r="BA122">
        <v>717.43726000000004</v>
      </c>
      <c r="BB122">
        <v>0.27881699999999998</v>
      </c>
      <c r="BC122">
        <v>0.38969799999999999</v>
      </c>
      <c r="BD122">
        <v>0.53906100000000001</v>
      </c>
      <c r="BE122">
        <v>1.207576</v>
      </c>
      <c r="BF122">
        <f t="shared" si="39"/>
        <v>0.21296479999999998</v>
      </c>
      <c r="BG122">
        <f t="shared" si="40"/>
        <v>0.34843779999999996</v>
      </c>
      <c r="BH122">
        <f t="shared" si="41"/>
        <v>0.49268380000000001</v>
      </c>
      <c r="BI122">
        <f t="shared" si="42"/>
        <v>1.0540860000000001</v>
      </c>
    </row>
    <row r="123" spans="8:61" x14ac:dyDescent="0.2">
      <c r="H123">
        <v>0</v>
      </c>
      <c r="I123">
        <v>290.91407500000003</v>
      </c>
      <c r="J123">
        <v>0</v>
      </c>
      <c r="K123">
        <v>0</v>
      </c>
      <c r="L123">
        <v>0</v>
      </c>
      <c r="M123">
        <v>0</v>
      </c>
      <c r="N123">
        <f t="shared" si="23"/>
        <v>-1.9698399999999998E-2</v>
      </c>
      <c r="O123">
        <f>K123-O$53</f>
        <v>-1.26906E-2</v>
      </c>
      <c r="P123">
        <f t="shared" si="11"/>
        <v>-1.2758200000000001E-2</v>
      </c>
      <c r="Q123">
        <f t="shared" si="12"/>
        <v>-4.5147199999999998E-2</v>
      </c>
      <c r="S123">
        <v>0</v>
      </c>
      <c r="T123">
        <v>400.93401499999999</v>
      </c>
      <c r="U123">
        <v>0</v>
      </c>
      <c r="V123">
        <v>0</v>
      </c>
      <c r="W123">
        <v>0</v>
      </c>
      <c r="X123">
        <v>0</v>
      </c>
      <c r="Y123">
        <f t="shared" si="24"/>
        <v>-2.6036199999999999E-2</v>
      </c>
      <c r="Z123">
        <f t="shared" si="13"/>
        <v>-1.83952E-2</v>
      </c>
      <c r="AA123">
        <f t="shared" si="14"/>
        <v>-1.8439799999999999E-2</v>
      </c>
      <c r="AB123">
        <f t="shared" si="15"/>
        <v>-6.2871399999999994E-2</v>
      </c>
      <c r="AD123">
        <v>0</v>
      </c>
      <c r="AE123">
        <v>502.83873899999998</v>
      </c>
      <c r="AF123">
        <v>0</v>
      </c>
      <c r="AG123">
        <v>0</v>
      </c>
      <c r="AH123">
        <v>0</v>
      </c>
      <c r="AI123">
        <v>0</v>
      </c>
      <c r="AJ123">
        <f t="shared" si="25"/>
        <v>-3.5554199999999994E-2</v>
      </c>
      <c r="AK123">
        <f t="shared" si="16"/>
        <v>-2.46346E-2</v>
      </c>
      <c r="AL123">
        <f t="shared" si="17"/>
        <v>-2.4071200000000001E-2</v>
      </c>
      <c r="AM123">
        <f t="shared" si="18"/>
        <v>-8.4259600000000018E-2</v>
      </c>
      <c r="AO123">
        <v>0</v>
      </c>
      <c r="AP123">
        <v>602.98930600000006</v>
      </c>
      <c r="AQ123">
        <v>0</v>
      </c>
      <c r="AR123">
        <v>0</v>
      </c>
      <c r="AS123">
        <v>0</v>
      </c>
      <c r="AT123">
        <v>0</v>
      </c>
      <c r="AU123">
        <f t="shared" si="26"/>
        <v>-5.0215199999999995E-2</v>
      </c>
      <c r="AV123">
        <f t="shared" si="19"/>
        <v>-3.2423200000000006E-2</v>
      </c>
      <c r="AW123">
        <f t="shared" si="20"/>
        <v>-3.2771800000000004E-2</v>
      </c>
      <c r="AX123">
        <f t="shared" si="21"/>
        <v>-0.11541019999999999</v>
      </c>
      <c r="AZ123">
        <v>0</v>
      </c>
      <c r="BA123">
        <v>673.07815100000005</v>
      </c>
      <c r="BB123">
        <v>0</v>
      </c>
      <c r="BC123">
        <v>0</v>
      </c>
      <c r="BD123">
        <v>0</v>
      </c>
      <c r="BE123">
        <v>0</v>
      </c>
      <c r="BF123">
        <f t="shared" si="39"/>
        <v>-6.58522E-2</v>
      </c>
      <c r="BG123">
        <f t="shared" si="40"/>
        <v>-4.1260200000000004E-2</v>
      </c>
      <c r="BH123">
        <f t="shared" si="41"/>
        <v>-4.6377199999999993E-2</v>
      </c>
      <c r="BI123">
        <f t="shared" si="42"/>
        <v>-0.15348999999999999</v>
      </c>
    </row>
    <row r="124" spans="8:61" x14ac:dyDescent="0.2">
      <c r="H124">
        <v>1000000</v>
      </c>
      <c r="I124">
        <v>300.88333</v>
      </c>
      <c r="J124">
        <v>2.0150999999999999E-2</v>
      </c>
      <c r="K124">
        <v>1.3691999999999999E-2</v>
      </c>
      <c r="L124">
        <v>1.2576E-2</v>
      </c>
      <c r="M124">
        <v>4.6419000000000002E-2</v>
      </c>
      <c r="N124">
        <f t="shared" si="23"/>
        <v>4.5260000000000092E-4</v>
      </c>
      <c r="O124">
        <f t="shared" si="10"/>
        <v>1.0013999999999995E-3</v>
      </c>
      <c r="P124">
        <f t="shared" si="11"/>
        <v>-1.8220000000000042E-4</v>
      </c>
      <c r="Q124">
        <f t="shared" si="12"/>
        <v>1.2718000000000035E-3</v>
      </c>
      <c r="S124">
        <v>1000000</v>
      </c>
      <c r="T124">
        <v>399.16430200000002</v>
      </c>
      <c r="U124">
        <v>2.8497000000000001E-2</v>
      </c>
      <c r="V124">
        <v>1.8277000000000002E-2</v>
      </c>
      <c r="W124">
        <v>1.9643999999999998E-2</v>
      </c>
      <c r="X124">
        <v>6.6418000000000005E-2</v>
      </c>
      <c r="Y124">
        <f t="shared" si="24"/>
        <v>2.4608000000000026E-3</v>
      </c>
      <c r="Z124">
        <f t="shared" si="13"/>
        <v>-1.1819999999999886E-4</v>
      </c>
      <c r="AA124">
        <f t="shared" si="14"/>
        <v>1.204199999999999E-3</v>
      </c>
      <c r="AB124">
        <f t="shared" si="15"/>
        <v>3.5466000000000109E-3</v>
      </c>
      <c r="AD124">
        <v>1000000</v>
      </c>
      <c r="AE124">
        <v>504.44503700000001</v>
      </c>
      <c r="AF124">
        <v>3.6866000000000003E-2</v>
      </c>
      <c r="AG124">
        <v>2.5477E-2</v>
      </c>
      <c r="AH124">
        <v>2.4839E-2</v>
      </c>
      <c r="AI124">
        <v>8.7181999999999996E-2</v>
      </c>
      <c r="AJ124">
        <f t="shared" si="25"/>
        <v>1.3118000000000088E-3</v>
      </c>
      <c r="AK124">
        <f t="shared" si="16"/>
        <v>8.4240000000000009E-4</v>
      </c>
      <c r="AL124">
        <f t="shared" si="17"/>
        <v>7.6779999999999904E-4</v>
      </c>
      <c r="AM124">
        <f t="shared" si="18"/>
        <v>2.9223999999999778E-3</v>
      </c>
      <c r="AO124">
        <v>1000000</v>
      </c>
      <c r="AP124">
        <v>583.62912200000005</v>
      </c>
      <c r="AQ124">
        <v>5.2023E-2</v>
      </c>
      <c r="AR124">
        <v>4.3699000000000002E-2</v>
      </c>
      <c r="AS124">
        <v>4.0358999999999999E-2</v>
      </c>
      <c r="AT124">
        <v>0.13608200000000001</v>
      </c>
      <c r="AU124">
        <f t="shared" si="26"/>
        <v>1.8078000000000052E-3</v>
      </c>
      <c r="AV124">
        <f t="shared" si="19"/>
        <v>1.1275799999999996E-2</v>
      </c>
      <c r="AW124">
        <f t="shared" si="20"/>
        <v>7.5871999999999953E-3</v>
      </c>
      <c r="AX124">
        <f t="shared" si="21"/>
        <v>2.0671800000000018E-2</v>
      </c>
      <c r="AZ124">
        <v>1000000</v>
      </c>
      <c r="BA124">
        <v>712.92227800000001</v>
      </c>
      <c r="BB124">
        <v>8.5126999999999994E-2</v>
      </c>
      <c r="BC124">
        <v>8.0271999999999996E-2</v>
      </c>
      <c r="BD124">
        <v>8.9913999999999994E-2</v>
      </c>
      <c r="BE124">
        <v>0.25531300000000001</v>
      </c>
      <c r="BF124">
        <f t="shared" si="39"/>
        <v>1.9274799999999995E-2</v>
      </c>
      <c r="BG124">
        <f t="shared" si="40"/>
        <v>3.9011799999999992E-2</v>
      </c>
      <c r="BH124">
        <f t="shared" si="41"/>
        <v>4.35368E-2</v>
      </c>
      <c r="BI124">
        <f t="shared" si="42"/>
        <v>0.10182300000000002</v>
      </c>
    </row>
    <row r="125" spans="8:61" x14ac:dyDescent="0.2">
      <c r="H125">
        <v>2000000</v>
      </c>
      <c r="I125">
        <v>297.42700300000001</v>
      </c>
      <c r="J125">
        <v>1.9243E-2</v>
      </c>
      <c r="K125">
        <v>1.2881999999999999E-2</v>
      </c>
      <c r="L125">
        <v>1.2576E-2</v>
      </c>
      <c r="M125">
        <v>4.4701999999999999E-2</v>
      </c>
      <c r="N125">
        <f t="shared" si="23"/>
        <v>-4.5539999999999817E-4</v>
      </c>
      <c r="O125">
        <f t="shared" si="10"/>
        <v>1.9139999999999956E-4</v>
      </c>
      <c r="P125">
        <f t="shared" si="11"/>
        <v>-1.8220000000000042E-4</v>
      </c>
      <c r="Q125">
        <f t="shared" si="12"/>
        <v>-4.4519999999999976E-4</v>
      </c>
      <c r="S125">
        <v>2000000</v>
      </c>
      <c r="T125">
        <v>399.35491000000002</v>
      </c>
      <c r="U125">
        <v>2.7961E-2</v>
      </c>
      <c r="V125">
        <v>1.8550000000000001E-2</v>
      </c>
      <c r="W125">
        <v>2.2707000000000001E-2</v>
      </c>
      <c r="X125">
        <v>6.9218000000000002E-2</v>
      </c>
      <c r="Y125">
        <f t="shared" si="24"/>
        <v>1.9248000000000008E-3</v>
      </c>
      <c r="Z125">
        <f t="shared" si="13"/>
        <v>1.5480000000000008E-4</v>
      </c>
      <c r="AA125">
        <f t="shared" si="14"/>
        <v>4.2672000000000022E-3</v>
      </c>
      <c r="AB125">
        <f t="shared" si="15"/>
        <v>6.3466000000000078E-3</v>
      </c>
      <c r="AD125">
        <v>2000000</v>
      </c>
      <c r="AE125">
        <v>491.65859699999999</v>
      </c>
      <c r="AF125">
        <v>3.7851999999999997E-2</v>
      </c>
      <c r="AG125">
        <v>2.7192999999999998E-2</v>
      </c>
      <c r="AH125">
        <v>2.7112000000000001E-2</v>
      </c>
      <c r="AI125">
        <v>9.2156000000000002E-2</v>
      </c>
      <c r="AJ125">
        <f t="shared" si="25"/>
        <v>2.2978000000000026E-3</v>
      </c>
      <c r="AK125">
        <f t="shared" si="16"/>
        <v>2.5583999999999989E-3</v>
      </c>
      <c r="AL125">
        <f t="shared" si="17"/>
        <v>3.0407999999999998E-3</v>
      </c>
      <c r="AM125">
        <f t="shared" si="18"/>
        <v>7.896399999999984E-3</v>
      </c>
      <c r="AO125">
        <v>2000000</v>
      </c>
      <c r="AP125">
        <v>603.72699399999999</v>
      </c>
      <c r="AQ125">
        <v>6.4624000000000001E-2</v>
      </c>
      <c r="AR125">
        <v>5.3476999999999997E-2</v>
      </c>
      <c r="AS125">
        <v>5.2075999999999997E-2</v>
      </c>
      <c r="AT125">
        <v>0.17017699999999999</v>
      </c>
      <c r="AU125">
        <f t="shared" si="26"/>
        <v>1.4408800000000006E-2</v>
      </c>
      <c r="AV125">
        <f t="shared" si="19"/>
        <v>2.1053799999999991E-2</v>
      </c>
      <c r="AW125">
        <f t="shared" si="20"/>
        <v>1.9304199999999994E-2</v>
      </c>
      <c r="AX125">
        <f t="shared" si="21"/>
        <v>5.4766800000000004E-2</v>
      </c>
      <c r="AZ125">
        <v>2000000</v>
      </c>
      <c r="BA125">
        <v>691.742031</v>
      </c>
      <c r="BB125">
        <v>0.124693</v>
      </c>
      <c r="BC125">
        <v>0.11521099999999999</v>
      </c>
      <c r="BD125">
        <v>0.120907</v>
      </c>
      <c r="BE125">
        <v>0.36081200000000002</v>
      </c>
      <c r="BF125">
        <f t="shared" si="39"/>
        <v>5.8840799999999999E-2</v>
      </c>
      <c r="BG125">
        <f t="shared" si="40"/>
        <v>7.3950799999999983E-2</v>
      </c>
      <c r="BH125">
        <f t="shared" si="41"/>
        <v>7.4529800000000007E-2</v>
      </c>
      <c r="BI125">
        <f t="shared" si="42"/>
        <v>0.20732200000000003</v>
      </c>
    </row>
    <row r="126" spans="8:61" x14ac:dyDescent="0.2">
      <c r="H126">
        <v>3000000</v>
      </c>
      <c r="I126">
        <v>307.15631000000002</v>
      </c>
      <c r="J126">
        <v>2.0506E-2</v>
      </c>
      <c r="K126">
        <v>1.3261999999999999E-2</v>
      </c>
      <c r="L126">
        <v>1.3128000000000001E-2</v>
      </c>
      <c r="M126">
        <v>4.6896E-2</v>
      </c>
      <c r="N126">
        <f t="shared" si="23"/>
        <v>8.0760000000000207E-4</v>
      </c>
      <c r="O126">
        <f t="shared" si="10"/>
        <v>5.7139999999999969E-4</v>
      </c>
      <c r="P126">
        <f t="shared" si="11"/>
        <v>3.6979999999999999E-4</v>
      </c>
      <c r="Q126">
        <f t="shared" si="12"/>
        <v>1.7488000000000017E-3</v>
      </c>
      <c r="S126">
        <v>3000000</v>
      </c>
      <c r="T126">
        <v>386.78762499999999</v>
      </c>
      <c r="U126">
        <v>2.7889000000000001E-2</v>
      </c>
      <c r="V126">
        <v>1.7975999999999999E-2</v>
      </c>
      <c r="W126">
        <v>2.1534000000000001E-2</v>
      </c>
      <c r="X126">
        <v>6.7399000000000001E-2</v>
      </c>
      <c r="Y126">
        <f t="shared" si="24"/>
        <v>1.8528000000000017E-3</v>
      </c>
      <c r="Z126">
        <f t="shared" si="13"/>
        <v>-4.1920000000000152E-4</v>
      </c>
      <c r="AA126">
        <f t="shared" si="14"/>
        <v>3.0942000000000018E-3</v>
      </c>
      <c r="AB126">
        <f t="shared" si="15"/>
        <v>4.5276000000000066E-3</v>
      </c>
      <c r="AD126">
        <v>3000000</v>
      </c>
      <c r="AE126">
        <v>504.38098300000001</v>
      </c>
      <c r="AF126">
        <v>3.8656999999999997E-2</v>
      </c>
      <c r="AG126">
        <v>2.7354E-2</v>
      </c>
      <c r="AH126">
        <v>2.6637000000000001E-2</v>
      </c>
      <c r="AI126">
        <v>9.2648999999999995E-2</v>
      </c>
      <c r="AJ126">
        <f t="shared" si="25"/>
        <v>3.1028000000000028E-3</v>
      </c>
      <c r="AK126">
        <f t="shared" si="16"/>
        <v>2.7194000000000003E-3</v>
      </c>
      <c r="AL126">
        <f t="shared" si="17"/>
        <v>2.5658E-3</v>
      </c>
      <c r="AM126">
        <f t="shared" si="18"/>
        <v>8.3893999999999774E-3</v>
      </c>
      <c r="AO126">
        <v>3000000</v>
      </c>
      <c r="AP126">
        <v>603.96187399999997</v>
      </c>
      <c r="AQ126">
        <v>6.5043000000000004E-2</v>
      </c>
      <c r="AR126">
        <v>8.1672999999999996E-2</v>
      </c>
      <c r="AS126">
        <v>8.1429000000000001E-2</v>
      </c>
      <c r="AT126">
        <v>0.22814499999999999</v>
      </c>
      <c r="AU126">
        <f t="shared" si="26"/>
        <v>1.4827800000000009E-2</v>
      </c>
      <c r="AV126">
        <f t="shared" si="19"/>
        <v>4.9249799999999989E-2</v>
      </c>
      <c r="AW126">
        <f t="shared" si="20"/>
        <v>4.8657199999999998E-2</v>
      </c>
      <c r="AX126">
        <f t="shared" si="21"/>
        <v>0.1127348</v>
      </c>
      <c r="AZ126">
        <v>3000000</v>
      </c>
      <c r="BA126">
        <v>702.33959000000004</v>
      </c>
      <c r="BB126">
        <v>0.13347800000000001</v>
      </c>
      <c r="BC126">
        <v>0.14036100000000001</v>
      </c>
      <c r="BD126">
        <v>0.147368</v>
      </c>
      <c r="BE126">
        <v>0.421207</v>
      </c>
      <c r="BF126">
        <f t="shared" si="39"/>
        <v>6.7625800000000014E-2</v>
      </c>
      <c r="BG126">
        <f t="shared" si="40"/>
        <v>9.9100800000000017E-2</v>
      </c>
      <c r="BH126">
        <f t="shared" si="41"/>
        <v>0.10099080000000001</v>
      </c>
      <c r="BI126">
        <f t="shared" si="42"/>
        <v>0.26771699999999998</v>
      </c>
    </row>
    <row r="127" spans="8:61" x14ac:dyDescent="0.2">
      <c r="H127">
        <v>4000000</v>
      </c>
      <c r="I127">
        <v>294.203777</v>
      </c>
      <c r="J127">
        <v>2.0892000000000001E-2</v>
      </c>
      <c r="K127">
        <v>1.3363999999999999E-2</v>
      </c>
      <c r="L127">
        <v>1.3051E-2</v>
      </c>
      <c r="M127">
        <v>4.7307000000000002E-2</v>
      </c>
      <c r="N127">
        <f t="shared" si="23"/>
        <v>1.193600000000003E-3</v>
      </c>
      <c r="O127">
        <f t="shared" si="10"/>
        <v>6.7339999999999935E-4</v>
      </c>
      <c r="P127">
        <f t="shared" si="11"/>
        <v>2.9279999999999931E-4</v>
      </c>
      <c r="Q127">
        <f t="shared" si="12"/>
        <v>2.1598000000000034E-3</v>
      </c>
      <c r="S127">
        <v>4000000</v>
      </c>
      <c r="T127">
        <v>397.40281599999997</v>
      </c>
      <c r="U127">
        <v>2.8826999999999998E-2</v>
      </c>
      <c r="V127">
        <v>1.7979999999999999E-2</v>
      </c>
      <c r="W127">
        <v>1.9262999999999999E-2</v>
      </c>
      <c r="X127">
        <v>6.6070000000000004E-2</v>
      </c>
      <c r="Y127">
        <f t="shared" si="24"/>
        <v>2.7907999999999995E-3</v>
      </c>
      <c r="Z127">
        <f t="shared" si="13"/>
        <v>-4.1520000000000098E-4</v>
      </c>
      <c r="AA127">
        <f t="shared" si="14"/>
        <v>8.2319999999999963E-4</v>
      </c>
      <c r="AB127">
        <f t="shared" si="15"/>
        <v>3.1986000000000098E-3</v>
      </c>
      <c r="AD127">
        <v>4000000</v>
      </c>
      <c r="AE127">
        <v>505.93992600000001</v>
      </c>
      <c r="AF127">
        <v>4.3299999999999998E-2</v>
      </c>
      <c r="AG127">
        <v>3.8979E-2</v>
      </c>
      <c r="AH127">
        <v>3.8516000000000002E-2</v>
      </c>
      <c r="AI127">
        <v>0.120794</v>
      </c>
      <c r="AJ127">
        <f t="shared" si="25"/>
        <v>7.7458000000000041E-3</v>
      </c>
      <c r="AK127">
        <f t="shared" si="16"/>
        <v>1.43444E-2</v>
      </c>
      <c r="AL127">
        <f t="shared" si="17"/>
        <v>1.4444800000000001E-2</v>
      </c>
      <c r="AM127">
        <f t="shared" si="18"/>
        <v>3.6534399999999981E-2</v>
      </c>
      <c r="AO127">
        <v>4000000</v>
      </c>
      <c r="AP127">
        <v>583.863384</v>
      </c>
      <c r="AQ127">
        <v>7.3746999999999993E-2</v>
      </c>
      <c r="AR127">
        <v>9.0665999999999997E-2</v>
      </c>
      <c r="AS127">
        <v>9.5009999999999997E-2</v>
      </c>
      <c r="AT127">
        <v>0.25942300000000001</v>
      </c>
      <c r="AU127">
        <f t="shared" si="26"/>
        <v>2.3531799999999999E-2</v>
      </c>
      <c r="AV127">
        <f t="shared" si="19"/>
        <v>5.824279999999999E-2</v>
      </c>
      <c r="AW127">
        <f t="shared" si="20"/>
        <v>6.2238199999999994E-2</v>
      </c>
      <c r="AX127">
        <f t="shared" si="21"/>
        <v>0.14401280000000002</v>
      </c>
      <c r="AZ127">
        <v>4000000</v>
      </c>
      <c r="BA127">
        <v>689.37060499999995</v>
      </c>
      <c r="BB127">
        <v>0.14000000000000001</v>
      </c>
      <c r="BC127">
        <v>0.16192000000000001</v>
      </c>
      <c r="BD127">
        <v>0.15312500000000001</v>
      </c>
      <c r="BE127">
        <v>0.45504600000000001</v>
      </c>
      <c r="BF127">
        <f t="shared" si="39"/>
        <v>7.4147800000000014E-2</v>
      </c>
      <c r="BG127">
        <f t="shared" si="40"/>
        <v>0.12065980000000001</v>
      </c>
      <c r="BH127">
        <f t="shared" si="41"/>
        <v>0.10674780000000002</v>
      </c>
      <c r="BI127">
        <f t="shared" si="42"/>
        <v>0.30155600000000005</v>
      </c>
    </row>
    <row r="128" spans="8:61" x14ac:dyDescent="0.2">
      <c r="H128">
        <v>5000000</v>
      </c>
      <c r="I128">
        <v>300.95421599999997</v>
      </c>
      <c r="J128">
        <v>1.9456999999999999E-2</v>
      </c>
      <c r="K128">
        <v>1.3200999999999999E-2</v>
      </c>
      <c r="L128">
        <v>1.2205000000000001E-2</v>
      </c>
      <c r="M128">
        <v>4.4863E-2</v>
      </c>
      <c r="N128">
        <f t="shared" si="23"/>
        <v>-2.4139999999999925E-4</v>
      </c>
      <c r="O128">
        <f t="shared" si="10"/>
        <v>5.103999999999994E-4</v>
      </c>
      <c r="P128">
        <f t="shared" si="11"/>
        <v>-5.5320000000000022E-4</v>
      </c>
      <c r="Q128">
        <f t="shared" si="12"/>
        <v>-2.8419999999999834E-4</v>
      </c>
      <c r="S128">
        <v>5000000</v>
      </c>
      <c r="T128">
        <v>389.79376200000002</v>
      </c>
      <c r="U128">
        <v>2.9236999999999999E-2</v>
      </c>
      <c r="V128">
        <v>1.9216E-2</v>
      </c>
      <c r="W128">
        <v>2.0974E-2</v>
      </c>
      <c r="X128">
        <v>6.9426000000000002E-2</v>
      </c>
      <c r="Y128">
        <f t="shared" si="24"/>
        <v>3.2008000000000002E-3</v>
      </c>
      <c r="Z128">
        <f t="shared" si="13"/>
        <v>8.208E-4</v>
      </c>
      <c r="AA128">
        <f t="shared" si="14"/>
        <v>2.5342000000000003E-3</v>
      </c>
      <c r="AB128">
        <f t="shared" si="15"/>
        <v>6.5546000000000076E-3</v>
      </c>
      <c r="AD128">
        <v>5000000</v>
      </c>
      <c r="AE128">
        <v>496.42792800000001</v>
      </c>
      <c r="AF128">
        <v>4.4641E-2</v>
      </c>
      <c r="AG128">
        <v>4.9433999999999999E-2</v>
      </c>
      <c r="AH128">
        <v>4.3478999999999997E-2</v>
      </c>
      <c r="AI128">
        <v>0.13755400000000001</v>
      </c>
      <c r="AJ128">
        <f t="shared" si="25"/>
        <v>9.086800000000006E-3</v>
      </c>
      <c r="AK128">
        <f t="shared" si="16"/>
        <v>2.4799399999999999E-2</v>
      </c>
      <c r="AL128">
        <f t="shared" si="17"/>
        <v>1.9407799999999996E-2</v>
      </c>
      <c r="AM128">
        <f t="shared" si="18"/>
        <v>5.3294399999999992E-2</v>
      </c>
      <c r="AO128">
        <v>5000000</v>
      </c>
      <c r="AP128">
        <v>588.04330800000002</v>
      </c>
      <c r="AQ128">
        <v>8.0445000000000003E-2</v>
      </c>
      <c r="AR128">
        <v>0.10659</v>
      </c>
      <c r="AS128">
        <v>0.13218199999999999</v>
      </c>
      <c r="AT128">
        <v>0.319218</v>
      </c>
      <c r="AU128">
        <f t="shared" si="26"/>
        <v>3.0229800000000008E-2</v>
      </c>
      <c r="AV128">
        <f t="shared" si="19"/>
        <v>7.4166800000000005E-2</v>
      </c>
      <c r="AW128">
        <f t="shared" si="20"/>
        <v>9.941019999999999E-2</v>
      </c>
      <c r="AX128">
        <f t="shared" si="21"/>
        <v>0.20380780000000001</v>
      </c>
      <c r="AZ128">
        <v>5000000</v>
      </c>
      <c r="BA128">
        <v>691.95671900000002</v>
      </c>
      <c r="BB128">
        <v>0.16275000000000001</v>
      </c>
      <c r="BC128">
        <v>0.22003400000000001</v>
      </c>
      <c r="BD128">
        <v>0.214951</v>
      </c>
      <c r="BE128">
        <v>0.59773500000000002</v>
      </c>
      <c r="BF128">
        <f t="shared" si="39"/>
        <v>9.6897800000000006E-2</v>
      </c>
      <c r="BG128">
        <f t="shared" si="40"/>
        <v>0.17877380000000001</v>
      </c>
      <c r="BH128">
        <f t="shared" si="41"/>
        <v>0.1685738</v>
      </c>
      <c r="BI128">
        <f t="shared" si="42"/>
        <v>0.444245</v>
      </c>
    </row>
    <row r="129" spans="8:61" x14ac:dyDescent="0.2">
      <c r="H129">
        <v>6000000</v>
      </c>
      <c r="I129">
        <v>301.78142400000002</v>
      </c>
      <c r="J129">
        <v>2.1135999999999999E-2</v>
      </c>
      <c r="K129">
        <v>1.2382000000000001E-2</v>
      </c>
      <c r="L129">
        <v>1.3775000000000001E-2</v>
      </c>
      <c r="M129">
        <v>4.7293000000000002E-2</v>
      </c>
      <c r="N129">
        <f t="shared" si="23"/>
        <v>1.4376000000000007E-3</v>
      </c>
      <c r="O129">
        <f t="shared" si="10"/>
        <v>-3.0859999999999915E-4</v>
      </c>
      <c r="P129">
        <f t="shared" si="11"/>
        <v>1.0168E-3</v>
      </c>
      <c r="Q129">
        <f t="shared" si="12"/>
        <v>2.1458000000000033E-3</v>
      </c>
      <c r="S129">
        <v>6000000</v>
      </c>
      <c r="T129">
        <v>391.409851</v>
      </c>
      <c r="U129">
        <v>2.9336999999999998E-2</v>
      </c>
      <c r="V129">
        <v>1.8907E-2</v>
      </c>
      <c r="W129">
        <v>2.0007E-2</v>
      </c>
      <c r="X129">
        <v>6.8251000000000006E-2</v>
      </c>
      <c r="Y129">
        <f t="shared" si="24"/>
        <v>3.3007999999999996E-3</v>
      </c>
      <c r="Z129">
        <f t="shared" si="13"/>
        <v>5.1179999999999976E-4</v>
      </c>
      <c r="AA129">
        <f t="shared" si="14"/>
        <v>1.5672000000000012E-3</v>
      </c>
      <c r="AB129">
        <f t="shared" si="15"/>
        <v>5.3796000000000121E-3</v>
      </c>
      <c r="AD129">
        <v>6000000</v>
      </c>
      <c r="AE129">
        <v>512.16284399999995</v>
      </c>
      <c r="AF129">
        <v>4.4356E-2</v>
      </c>
      <c r="AG129">
        <v>4.6845999999999999E-2</v>
      </c>
      <c r="AH129">
        <v>4.2035999999999997E-2</v>
      </c>
      <c r="AI129">
        <v>0.133238</v>
      </c>
      <c r="AJ129">
        <f t="shared" si="25"/>
        <v>8.8018000000000055E-3</v>
      </c>
      <c r="AK129">
        <f t="shared" si="16"/>
        <v>2.2211399999999999E-2</v>
      </c>
      <c r="AL129">
        <f t="shared" si="17"/>
        <v>1.7964799999999996E-2</v>
      </c>
      <c r="AM129">
        <f t="shared" si="18"/>
        <v>4.8978399999999978E-2</v>
      </c>
      <c r="AO129">
        <v>6000000</v>
      </c>
      <c r="AP129">
        <v>608.25709600000005</v>
      </c>
      <c r="AQ129">
        <v>8.5499000000000006E-2</v>
      </c>
      <c r="AR129">
        <v>0.127943</v>
      </c>
      <c r="AS129">
        <v>0.163355</v>
      </c>
      <c r="AT129">
        <v>0.37679699999999999</v>
      </c>
      <c r="AU129">
        <f t="shared" si="26"/>
        <v>3.5283800000000011E-2</v>
      </c>
      <c r="AV129">
        <f t="shared" si="19"/>
        <v>9.5519799999999988E-2</v>
      </c>
      <c r="AW129">
        <f t="shared" si="20"/>
        <v>0.13058320000000001</v>
      </c>
      <c r="AX129">
        <f t="shared" si="21"/>
        <v>0.26138680000000003</v>
      </c>
      <c r="AZ129">
        <v>6000000</v>
      </c>
      <c r="BA129">
        <v>677.288138</v>
      </c>
      <c r="BB129">
        <v>0.18367700000000001</v>
      </c>
      <c r="BC129">
        <v>0.266073</v>
      </c>
      <c r="BD129">
        <v>0.25111600000000001</v>
      </c>
      <c r="BE129">
        <v>0.70086499999999996</v>
      </c>
      <c r="BF129">
        <f t="shared" si="39"/>
        <v>0.11782480000000001</v>
      </c>
      <c r="BG129">
        <f t="shared" si="40"/>
        <v>0.22481280000000001</v>
      </c>
      <c r="BH129">
        <f t="shared" si="41"/>
        <v>0.2047388</v>
      </c>
      <c r="BI129">
        <f t="shared" si="42"/>
        <v>0.54737499999999994</v>
      </c>
    </row>
    <row r="130" spans="8:61" x14ac:dyDescent="0.2">
      <c r="H130">
        <v>7000000</v>
      </c>
      <c r="I130">
        <v>293.81467099999998</v>
      </c>
      <c r="J130">
        <v>1.9819E-2</v>
      </c>
      <c r="K130">
        <v>1.3323E-2</v>
      </c>
      <c r="L130">
        <v>1.2761E-2</v>
      </c>
      <c r="M130">
        <v>4.5901999999999998E-2</v>
      </c>
      <c r="N130">
        <f t="shared" si="23"/>
        <v>1.2060000000000196E-4</v>
      </c>
      <c r="O130">
        <f t="shared" si="10"/>
        <v>6.3239999999999998E-4</v>
      </c>
      <c r="P130">
        <f t="shared" si="11"/>
        <v>2.7999999999989839E-6</v>
      </c>
      <c r="Q130">
        <f t="shared" si="12"/>
        <v>7.5479999999999992E-4</v>
      </c>
      <c r="S130">
        <v>7000000</v>
      </c>
      <c r="T130">
        <v>399.52202199999999</v>
      </c>
      <c r="U130">
        <v>2.9923999999999999E-2</v>
      </c>
      <c r="V130">
        <v>2.0785999999999999E-2</v>
      </c>
      <c r="W130">
        <v>2.4813999999999999E-2</v>
      </c>
      <c r="X130">
        <v>7.5523000000000007E-2</v>
      </c>
      <c r="Y130">
        <f t="shared" si="24"/>
        <v>3.8878000000000003E-3</v>
      </c>
      <c r="Z130">
        <f t="shared" si="13"/>
        <v>2.3907999999999985E-3</v>
      </c>
      <c r="AA130">
        <f t="shared" si="14"/>
        <v>6.3742E-3</v>
      </c>
      <c r="AB130">
        <f t="shared" si="15"/>
        <v>1.2651600000000013E-2</v>
      </c>
      <c r="AD130">
        <v>7000000</v>
      </c>
      <c r="AE130">
        <v>503.68345900000003</v>
      </c>
      <c r="AF130">
        <v>4.3881999999999997E-2</v>
      </c>
      <c r="AG130">
        <v>5.2020999999999998E-2</v>
      </c>
      <c r="AH130">
        <v>6.5662999999999999E-2</v>
      </c>
      <c r="AI130">
        <v>0.16156599999999999</v>
      </c>
      <c r="AJ130">
        <f t="shared" si="25"/>
        <v>8.3278000000000033E-3</v>
      </c>
      <c r="AK130">
        <f t="shared" si="16"/>
        <v>2.7386399999999998E-2</v>
      </c>
      <c r="AL130">
        <f t="shared" si="17"/>
        <v>4.1591799999999998E-2</v>
      </c>
      <c r="AM130">
        <f t="shared" si="18"/>
        <v>7.730639999999997E-2</v>
      </c>
      <c r="AO130">
        <v>7000000</v>
      </c>
      <c r="AP130">
        <v>597.93066399999998</v>
      </c>
      <c r="AQ130">
        <v>8.2011000000000001E-2</v>
      </c>
      <c r="AR130">
        <v>0.14879400000000001</v>
      </c>
      <c r="AS130">
        <v>0.184254</v>
      </c>
      <c r="AT130">
        <v>0.41505900000000001</v>
      </c>
      <c r="AU130">
        <f t="shared" si="26"/>
        <v>3.1795800000000006E-2</v>
      </c>
      <c r="AV130">
        <f t="shared" si="19"/>
        <v>0.1163708</v>
      </c>
      <c r="AW130">
        <f t="shared" si="20"/>
        <v>0.15148220000000001</v>
      </c>
      <c r="AX130">
        <f t="shared" si="21"/>
        <v>0.29964880000000005</v>
      </c>
      <c r="AZ130">
        <v>7000000</v>
      </c>
      <c r="BA130">
        <v>679.18485699999997</v>
      </c>
      <c r="BB130">
        <v>0.18520300000000001</v>
      </c>
      <c r="BC130">
        <v>0.26991300000000001</v>
      </c>
      <c r="BD130">
        <v>0.28328999999999999</v>
      </c>
      <c r="BE130">
        <v>0.73840600000000001</v>
      </c>
      <c r="BF130">
        <f t="shared" si="39"/>
        <v>0.11935080000000001</v>
      </c>
      <c r="BG130">
        <f t="shared" si="40"/>
        <v>0.22865280000000002</v>
      </c>
      <c r="BH130">
        <f t="shared" si="41"/>
        <v>0.23691279999999998</v>
      </c>
      <c r="BI130">
        <f t="shared" si="42"/>
        <v>0.58491599999999999</v>
      </c>
    </row>
    <row r="131" spans="8:61" x14ac:dyDescent="0.2">
      <c r="H131">
        <v>8000000</v>
      </c>
      <c r="I131">
        <v>292.30847699999998</v>
      </c>
      <c r="J131">
        <v>1.9921999999999999E-2</v>
      </c>
      <c r="K131">
        <v>1.2621E-2</v>
      </c>
      <c r="L131">
        <v>1.193E-2</v>
      </c>
      <c r="M131">
        <v>4.4474E-2</v>
      </c>
      <c r="N131">
        <f t="shared" si="23"/>
        <v>2.2360000000000088E-4</v>
      </c>
      <c r="O131">
        <f t="shared" si="10"/>
        <v>-6.9599999999999523E-5</v>
      </c>
      <c r="P131">
        <f t="shared" si="11"/>
        <v>-8.2820000000000116E-4</v>
      </c>
      <c r="Q131">
        <f t="shared" si="12"/>
        <v>-6.731999999999988E-4</v>
      </c>
      <c r="S131">
        <v>8000000</v>
      </c>
      <c r="T131">
        <v>405.51384899999999</v>
      </c>
      <c r="U131">
        <v>3.0044999999999999E-2</v>
      </c>
      <c r="V131">
        <v>2.1871999999999999E-2</v>
      </c>
      <c r="W131">
        <v>2.7278E-2</v>
      </c>
      <c r="X131">
        <v>7.9196000000000003E-2</v>
      </c>
      <c r="Y131">
        <f t="shared" si="24"/>
        <v>4.0087999999999999E-3</v>
      </c>
      <c r="Z131">
        <f t="shared" si="13"/>
        <v>3.4767999999999986E-3</v>
      </c>
      <c r="AA131">
        <f t="shared" si="14"/>
        <v>8.8382000000000009E-3</v>
      </c>
      <c r="AB131">
        <f t="shared" si="15"/>
        <v>1.6324600000000009E-2</v>
      </c>
      <c r="AD131">
        <v>8000000</v>
      </c>
      <c r="AE131">
        <v>497.51592799999997</v>
      </c>
      <c r="AF131">
        <v>4.3687999999999998E-2</v>
      </c>
      <c r="AG131">
        <v>7.9704999999999998E-2</v>
      </c>
      <c r="AH131">
        <v>6.0312999999999999E-2</v>
      </c>
      <c r="AI131">
        <v>0.18370600000000001</v>
      </c>
      <c r="AJ131">
        <f t="shared" si="25"/>
        <v>8.1338000000000035E-3</v>
      </c>
      <c r="AK131">
        <f t="shared" si="16"/>
        <v>5.5070399999999999E-2</v>
      </c>
      <c r="AL131">
        <f t="shared" si="17"/>
        <v>3.6241799999999998E-2</v>
      </c>
      <c r="AM131">
        <f t="shared" si="18"/>
        <v>9.944639999999999E-2</v>
      </c>
      <c r="AO131">
        <v>8000000</v>
      </c>
      <c r="AP131">
        <v>586.63034700000003</v>
      </c>
      <c r="AQ131">
        <v>8.4779999999999994E-2</v>
      </c>
      <c r="AR131">
        <v>0.15068899999999999</v>
      </c>
      <c r="AS131">
        <v>0.19025700000000001</v>
      </c>
      <c r="AT131">
        <v>0.42572599999999999</v>
      </c>
      <c r="AU131">
        <f t="shared" si="26"/>
        <v>3.45648E-2</v>
      </c>
      <c r="AV131">
        <f t="shared" si="19"/>
        <v>0.11826579999999998</v>
      </c>
      <c r="AW131">
        <f t="shared" si="20"/>
        <v>0.15748519999999999</v>
      </c>
      <c r="AX131">
        <f t="shared" si="21"/>
        <v>0.31031580000000003</v>
      </c>
      <c r="AZ131">
        <v>8000000</v>
      </c>
      <c r="BA131">
        <v>679.04321800000002</v>
      </c>
      <c r="BB131">
        <v>0.19941400000000001</v>
      </c>
      <c r="BC131">
        <v>0.28895700000000002</v>
      </c>
      <c r="BD131">
        <v>0.30924400000000002</v>
      </c>
      <c r="BE131">
        <v>0.79761400000000005</v>
      </c>
      <c r="BF131">
        <f t="shared" si="39"/>
        <v>0.13356180000000001</v>
      </c>
      <c r="BG131">
        <f t="shared" si="40"/>
        <v>0.24769680000000002</v>
      </c>
      <c r="BH131">
        <f t="shared" si="41"/>
        <v>0.26286680000000001</v>
      </c>
      <c r="BI131">
        <f t="shared" si="42"/>
        <v>0.64412400000000003</v>
      </c>
    </row>
    <row r="132" spans="8:61" x14ac:dyDescent="0.2">
      <c r="H132">
        <v>9000000</v>
      </c>
      <c r="I132">
        <v>293.06725499999999</v>
      </c>
      <c r="J132">
        <v>1.9497E-2</v>
      </c>
      <c r="K132">
        <v>1.2494999999999999E-2</v>
      </c>
      <c r="L132">
        <v>1.1755E-2</v>
      </c>
      <c r="M132">
        <v>4.3747000000000001E-2</v>
      </c>
      <c r="N132">
        <f t="shared" si="23"/>
        <v>-2.0139999999999741E-4</v>
      </c>
      <c r="O132">
        <f t="shared" si="10"/>
        <v>-1.9560000000000063E-4</v>
      </c>
      <c r="P132">
        <f t="shared" si="11"/>
        <v>-1.003200000000001E-3</v>
      </c>
      <c r="Q132">
        <f t="shared" si="12"/>
        <v>-1.4001999999999973E-3</v>
      </c>
      <c r="S132">
        <v>9000000</v>
      </c>
      <c r="T132">
        <v>383.01829900000001</v>
      </c>
      <c r="U132">
        <v>3.0674E-2</v>
      </c>
      <c r="V132">
        <v>2.2075999999999998E-2</v>
      </c>
      <c r="W132">
        <v>2.7987999999999999E-2</v>
      </c>
      <c r="X132">
        <v>8.0737000000000003E-2</v>
      </c>
      <c r="Y132">
        <f t="shared" si="24"/>
        <v>4.6378000000000009E-3</v>
      </c>
      <c r="Z132">
        <f t="shared" si="13"/>
        <v>3.680799999999998E-3</v>
      </c>
      <c r="AA132">
        <f t="shared" si="14"/>
        <v>9.5481999999999997E-3</v>
      </c>
      <c r="AB132">
        <f t="shared" si="15"/>
        <v>1.7865600000000009E-2</v>
      </c>
      <c r="AD132">
        <v>9000000</v>
      </c>
      <c r="AE132">
        <v>505.907083</v>
      </c>
      <c r="AF132">
        <v>4.5517000000000002E-2</v>
      </c>
      <c r="AG132">
        <v>5.5678999999999999E-2</v>
      </c>
      <c r="AH132">
        <v>6.5724000000000005E-2</v>
      </c>
      <c r="AI132">
        <v>0.16691900000000001</v>
      </c>
      <c r="AJ132">
        <f t="shared" si="25"/>
        <v>9.9628000000000078E-3</v>
      </c>
      <c r="AK132">
        <f t="shared" si="16"/>
        <v>3.10444E-2</v>
      </c>
      <c r="AL132">
        <f t="shared" si="17"/>
        <v>4.1652800000000004E-2</v>
      </c>
      <c r="AM132">
        <f t="shared" si="18"/>
        <v>8.2659399999999994E-2</v>
      </c>
      <c r="AO132">
        <v>9000000</v>
      </c>
      <c r="AP132">
        <v>603.99255700000003</v>
      </c>
      <c r="AQ132">
        <v>8.4528000000000006E-2</v>
      </c>
      <c r="AR132">
        <v>0.16272200000000001</v>
      </c>
      <c r="AS132">
        <v>0.22239200000000001</v>
      </c>
      <c r="AT132">
        <v>0.46964099999999998</v>
      </c>
      <c r="AU132">
        <f t="shared" si="26"/>
        <v>3.4312800000000011E-2</v>
      </c>
      <c r="AV132">
        <f t="shared" si="19"/>
        <v>0.13029879999999999</v>
      </c>
      <c r="AW132">
        <f t="shared" si="20"/>
        <v>0.18962020000000002</v>
      </c>
      <c r="AX132">
        <f t="shared" si="21"/>
        <v>0.35423079999999996</v>
      </c>
      <c r="AZ132">
        <v>9000000</v>
      </c>
      <c r="BA132">
        <v>706.19387600000005</v>
      </c>
      <c r="BB132">
        <v>0.20635600000000001</v>
      </c>
      <c r="BC132">
        <v>0.318774</v>
      </c>
      <c r="BD132">
        <v>0.34686400000000001</v>
      </c>
      <c r="BE132">
        <v>0.87199400000000005</v>
      </c>
      <c r="BF132">
        <f t="shared" si="39"/>
        <v>0.14050380000000001</v>
      </c>
      <c r="BG132">
        <f t="shared" si="40"/>
        <v>0.27751379999999998</v>
      </c>
      <c r="BH132">
        <f t="shared" si="41"/>
        <v>0.3004868</v>
      </c>
      <c r="BI132">
        <f t="shared" si="42"/>
        <v>0.71850400000000003</v>
      </c>
    </row>
    <row r="133" spans="8:61" x14ac:dyDescent="0.2">
      <c r="H133">
        <v>10000000</v>
      </c>
      <c r="I133">
        <v>294.27994999999999</v>
      </c>
      <c r="J133">
        <v>2.0250000000000001E-2</v>
      </c>
      <c r="K133">
        <v>1.3558000000000001E-2</v>
      </c>
      <c r="L133">
        <v>1.2905E-2</v>
      </c>
      <c r="M133">
        <v>4.6712999999999998E-2</v>
      </c>
      <c r="N133">
        <f t="shared" si="23"/>
        <v>5.5160000000000278E-4</v>
      </c>
      <c r="O133">
        <f t="shared" si="10"/>
        <v>8.6740000000000081E-4</v>
      </c>
      <c r="P133">
        <f t="shared" si="11"/>
        <v>1.4679999999999901E-4</v>
      </c>
      <c r="Q133">
        <f t="shared" si="12"/>
        <v>1.5657999999999991E-3</v>
      </c>
      <c r="S133">
        <v>10000000</v>
      </c>
      <c r="T133">
        <v>400.83879000000002</v>
      </c>
      <c r="U133">
        <v>3.0828999999999999E-2</v>
      </c>
      <c r="V133">
        <v>2.2790000000000001E-2</v>
      </c>
      <c r="W133">
        <v>2.9652000000000001E-2</v>
      </c>
      <c r="X133">
        <v>8.3270999999999998E-2</v>
      </c>
      <c r="Y133">
        <f t="shared" si="24"/>
        <v>4.7927999999999998E-3</v>
      </c>
      <c r="Z133">
        <f t="shared" si="13"/>
        <v>4.3948000000000008E-3</v>
      </c>
      <c r="AA133">
        <f t="shared" si="14"/>
        <v>1.1212200000000002E-2</v>
      </c>
      <c r="AB133">
        <f t="shared" si="15"/>
        <v>2.0399600000000004E-2</v>
      </c>
      <c r="AD133">
        <v>10000000</v>
      </c>
      <c r="AE133">
        <v>498.13863099999998</v>
      </c>
      <c r="AF133">
        <v>4.6461000000000002E-2</v>
      </c>
      <c r="AG133">
        <v>5.7482999999999999E-2</v>
      </c>
      <c r="AH133">
        <v>7.5366000000000002E-2</v>
      </c>
      <c r="AI133">
        <v>0.17931</v>
      </c>
      <c r="AJ133">
        <f t="shared" si="25"/>
        <v>1.0906800000000008E-2</v>
      </c>
      <c r="AK133">
        <f t="shared" si="16"/>
        <v>3.28484E-2</v>
      </c>
      <c r="AL133">
        <f t="shared" si="17"/>
        <v>5.1294800000000002E-2</v>
      </c>
      <c r="AM133">
        <f t="shared" si="18"/>
        <v>9.5050399999999979E-2</v>
      </c>
      <c r="AO133">
        <v>10000000</v>
      </c>
      <c r="AP133">
        <v>591.14502400000003</v>
      </c>
      <c r="AQ133">
        <v>9.0520000000000003E-2</v>
      </c>
      <c r="AR133">
        <v>0.18095600000000001</v>
      </c>
      <c r="AS133">
        <v>0.24099799999999999</v>
      </c>
      <c r="AT133">
        <v>0.51247399999999999</v>
      </c>
      <c r="AU133">
        <f t="shared" si="26"/>
        <v>4.0304800000000009E-2</v>
      </c>
      <c r="AV133">
        <f t="shared" si="19"/>
        <v>0.14853279999999999</v>
      </c>
      <c r="AW133">
        <f t="shared" si="20"/>
        <v>0.20822619999999997</v>
      </c>
      <c r="AX133">
        <f t="shared" si="21"/>
        <v>0.39706379999999997</v>
      </c>
      <c r="AZ133">
        <v>10000000</v>
      </c>
      <c r="BA133">
        <v>709.22657100000004</v>
      </c>
      <c r="BB133">
        <v>0.22029699999999999</v>
      </c>
      <c r="BC133">
        <v>0.37368400000000002</v>
      </c>
      <c r="BD133">
        <v>0.39070500000000002</v>
      </c>
      <c r="BE133">
        <v>0.98468599999999995</v>
      </c>
      <c r="BF133">
        <f t="shared" si="39"/>
        <v>0.15444479999999999</v>
      </c>
      <c r="BG133">
        <f t="shared" si="40"/>
        <v>0.33242379999999999</v>
      </c>
      <c r="BH133">
        <f t="shared" si="41"/>
        <v>0.34432780000000002</v>
      </c>
      <c r="BI133">
        <f t="shared" si="42"/>
        <v>0.83119599999999993</v>
      </c>
    </row>
    <row r="134" spans="8:61" x14ac:dyDescent="0.2">
      <c r="H134">
        <v>0</v>
      </c>
      <c r="I134">
        <v>295.42943100000002</v>
      </c>
      <c r="J134">
        <v>0</v>
      </c>
      <c r="K134">
        <v>0</v>
      </c>
      <c r="L134">
        <v>0</v>
      </c>
      <c r="M134">
        <v>0</v>
      </c>
      <c r="N134">
        <f t="shared" si="23"/>
        <v>-1.9698399999999998E-2</v>
      </c>
      <c r="O134">
        <f t="shared" si="10"/>
        <v>-1.26906E-2</v>
      </c>
      <c r="P134">
        <f t="shared" si="11"/>
        <v>-1.2758200000000001E-2</v>
      </c>
      <c r="Q134">
        <f t="shared" si="12"/>
        <v>-4.5147199999999998E-2</v>
      </c>
      <c r="S134">
        <v>0</v>
      </c>
      <c r="T134">
        <v>402.12011000000001</v>
      </c>
      <c r="U134">
        <v>0</v>
      </c>
      <c r="V134">
        <v>0</v>
      </c>
      <c r="W134">
        <v>0</v>
      </c>
      <c r="X134">
        <v>0</v>
      </c>
      <c r="Y134">
        <f t="shared" si="24"/>
        <v>-2.6036199999999999E-2</v>
      </c>
      <c r="Z134">
        <f t="shared" si="13"/>
        <v>-1.83952E-2</v>
      </c>
      <c r="AA134">
        <f t="shared" si="14"/>
        <v>-1.8439799999999999E-2</v>
      </c>
      <c r="AB134">
        <f t="shared" si="15"/>
        <v>-6.2871399999999994E-2</v>
      </c>
      <c r="AD134">
        <v>0</v>
      </c>
      <c r="AE134">
        <v>489.18205799999998</v>
      </c>
      <c r="AF134">
        <v>0</v>
      </c>
      <c r="AG134">
        <v>0</v>
      </c>
      <c r="AH134">
        <v>0</v>
      </c>
      <c r="AI134">
        <v>0</v>
      </c>
      <c r="AJ134">
        <f t="shared" si="25"/>
        <v>-3.5554199999999994E-2</v>
      </c>
      <c r="AK134">
        <f t="shared" si="16"/>
        <v>-2.46346E-2</v>
      </c>
      <c r="AL134">
        <f t="shared" si="17"/>
        <v>-2.4071200000000001E-2</v>
      </c>
      <c r="AM134">
        <f t="shared" si="18"/>
        <v>-8.4259600000000018E-2</v>
      </c>
      <c r="AO134">
        <v>0</v>
      </c>
      <c r="AP134">
        <v>595.39354100000003</v>
      </c>
      <c r="AQ134">
        <v>0</v>
      </c>
      <c r="AR134">
        <v>0</v>
      </c>
      <c r="AS134">
        <v>0</v>
      </c>
      <c r="AT134">
        <v>0</v>
      </c>
      <c r="AU134">
        <f t="shared" si="26"/>
        <v>-5.0215199999999995E-2</v>
      </c>
      <c r="AV134">
        <f t="shared" si="19"/>
        <v>-3.2423200000000006E-2</v>
      </c>
      <c r="AW134">
        <f t="shared" si="20"/>
        <v>-3.2771800000000004E-2</v>
      </c>
      <c r="AX134">
        <f t="shared" si="21"/>
        <v>-0.11541019999999999</v>
      </c>
      <c r="AZ134">
        <v>0</v>
      </c>
      <c r="BA134">
        <v>691.06719399999997</v>
      </c>
      <c r="BB134">
        <v>0</v>
      </c>
      <c r="BC134">
        <v>0</v>
      </c>
      <c r="BD134">
        <v>0</v>
      </c>
      <c r="BE134">
        <v>0</v>
      </c>
      <c r="BF134">
        <f t="shared" si="39"/>
        <v>-6.58522E-2</v>
      </c>
      <c r="BG134">
        <f t="shared" si="40"/>
        <v>-4.1260200000000004E-2</v>
      </c>
      <c r="BH134">
        <f t="shared" si="41"/>
        <v>-4.6377199999999993E-2</v>
      </c>
      <c r="BI134">
        <f t="shared" si="42"/>
        <v>-0.15348999999999999</v>
      </c>
    </row>
    <row r="135" spans="8:61" x14ac:dyDescent="0.2">
      <c r="H135">
        <v>1000000</v>
      </c>
      <c r="I135">
        <v>287.67059799999998</v>
      </c>
      <c r="J135">
        <v>1.9061000000000002E-2</v>
      </c>
      <c r="K135">
        <v>1.2137E-2</v>
      </c>
      <c r="L135">
        <v>1.2137999999999999E-2</v>
      </c>
      <c r="M135">
        <v>4.3337000000000001E-2</v>
      </c>
      <c r="N135">
        <f t="shared" si="23"/>
        <v>-6.373999999999963E-4</v>
      </c>
      <c r="O135">
        <f t="shared" si="10"/>
        <v>-5.5359999999999958E-4</v>
      </c>
      <c r="P135">
        <f t="shared" si="11"/>
        <v>-6.2020000000000131E-4</v>
      </c>
      <c r="Q135">
        <f t="shared" si="12"/>
        <v>-1.8101999999999979E-3</v>
      </c>
      <c r="S135">
        <v>1000000</v>
      </c>
      <c r="T135">
        <v>383.38261299999999</v>
      </c>
      <c r="U135">
        <v>2.7539000000000001E-2</v>
      </c>
      <c r="V135">
        <v>2.3751999999999999E-2</v>
      </c>
      <c r="W135">
        <v>1.9918999999999999E-2</v>
      </c>
      <c r="X135">
        <v>7.1209999999999996E-2</v>
      </c>
      <c r="Y135">
        <f t="shared" si="24"/>
        <v>1.5028000000000021E-3</v>
      </c>
      <c r="Z135">
        <f t="shared" si="13"/>
        <v>5.3567999999999984E-3</v>
      </c>
      <c r="AA135">
        <f t="shared" si="14"/>
        <v>1.4792E-3</v>
      </c>
      <c r="AB135">
        <f t="shared" si="15"/>
        <v>8.3386000000000016E-3</v>
      </c>
      <c r="AD135">
        <v>1000000</v>
      </c>
      <c r="AE135">
        <v>500.45982099999998</v>
      </c>
      <c r="AF135">
        <v>3.7089999999999998E-2</v>
      </c>
      <c r="AG135">
        <v>2.9378999999999999E-2</v>
      </c>
      <c r="AH135">
        <v>2.7730000000000001E-2</v>
      </c>
      <c r="AI135">
        <v>9.4199000000000005E-2</v>
      </c>
      <c r="AJ135">
        <f t="shared" si="25"/>
        <v>1.5358000000000038E-3</v>
      </c>
      <c r="AK135">
        <f t="shared" si="16"/>
        <v>4.7443999999999993E-3</v>
      </c>
      <c r="AL135">
        <f t="shared" si="17"/>
        <v>3.6588000000000002E-3</v>
      </c>
      <c r="AM135">
        <f t="shared" si="18"/>
        <v>9.9393999999999871E-3</v>
      </c>
      <c r="AO135">
        <v>1000000</v>
      </c>
      <c r="AP135">
        <v>613.19808599999999</v>
      </c>
      <c r="AQ135">
        <v>5.2847999999999999E-2</v>
      </c>
      <c r="AR135">
        <v>4.9077000000000003E-2</v>
      </c>
      <c r="AS135">
        <v>6.3552999999999998E-2</v>
      </c>
      <c r="AT135">
        <v>0.16547899999999999</v>
      </c>
      <c r="AU135">
        <f t="shared" si="26"/>
        <v>2.6328000000000046E-3</v>
      </c>
      <c r="AV135">
        <f t="shared" si="19"/>
        <v>1.6653799999999996E-2</v>
      </c>
      <c r="AW135">
        <f t="shared" si="20"/>
        <v>3.0781199999999995E-2</v>
      </c>
      <c r="AX135">
        <f t="shared" si="21"/>
        <v>5.0068799999999997E-2</v>
      </c>
      <c r="AZ135">
        <v>1000000</v>
      </c>
      <c r="BA135">
        <v>695.48661700000002</v>
      </c>
      <c r="BB135">
        <v>9.0576000000000004E-2</v>
      </c>
      <c r="BC135">
        <v>8.6368E-2</v>
      </c>
      <c r="BD135">
        <v>0.11385099999999999</v>
      </c>
      <c r="BE135">
        <v>0.29079500000000003</v>
      </c>
      <c r="BF135">
        <f t="shared" si="39"/>
        <v>2.4723800000000004E-2</v>
      </c>
      <c r="BG135">
        <f t="shared" si="40"/>
        <v>4.5107799999999997E-2</v>
      </c>
      <c r="BH135">
        <f t="shared" si="41"/>
        <v>6.74738E-2</v>
      </c>
      <c r="BI135">
        <f t="shared" si="42"/>
        <v>0.13730500000000004</v>
      </c>
    </row>
    <row r="136" spans="8:61" x14ac:dyDescent="0.2">
      <c r="H136">
        <v>2000000</v>
      </c>
      <c r="I136">
        <v>295.00831099999999</v>
      </c>
      <c r="J136">
        <v>1.8710999999999998E-2</v>
      </c>
      <c r="K136">
        <v>1.2825E-2</v>
      </c>
      <c r="L136">
        <v>1.2293E-2</v>
      </c>
      <c r="M136">
        <v>4.3830000000000001E-2</v>
      </c>
      <c r="N136">
        <f t="shared" si="23"/>
        <v>-9.8739999999999939E-4</v>
      </c>
      <c r="O136">
        <f t="shared" si="10"/>
        <v>1.343999999999998E-4</v>
      </c>
      <c r="P136">
        <f t="shared" si="11"/>
        <v>-4.6520000000000068E-4</v>
      </c>
      <c r="Q136">
        <f t="shared" si="12"/>
        <v>-1.3171999999999975E-3</v>
      </c>
      <c r="S136">
        <v>2000000</v>
      </c>
      <c r="T136">
        <v>393.28033199999999</v>
      </c>
      <c r="U136">
        <v>2.8988E-2</v>
      </c>
      <c r="V136">
        <v>2.5509E-2</v>
      </c>
      <c r="W136">
        <v>2.2922000000000001E-2</v>
      </c>
      <c r="X136">
        <v>7.7419000000000002E-2</v>
      </c>
      <c r="Y136">
        <f t="shared" si="24"/>
        <v>2.951800000000001E-3</v>
      </c>
      <c r="Z136">
        <f t="shared" si="13"/>
        <v>7.1138E-3</v>
      </c>
      <c r="AA136">
        <f t="shared" si="14"/>
        <v>4.4822000000000022E-3</v>
      </c>
      <c r="AB136">
        <f t="shared" si="15"/>
        <v>1.4547600000000008E-2</v>
      </c>
      <c r="AD136">
        <v>2000000</v>
      </c>
      <c r="AE136">
        <v>498.15158300000002</v>
      </c>
      <c r="AF136">
        <v>3.6032000000000002E-2</v>
      </c>
      <c r="AG136">
        <v>2.8629999999999999E-2</v>
      </c>
      <c r="AH136">
        <v>2.7959999999999999E-2</v>
      </c>
      <c r="AI136">
        <v>9.2620999999999995E-2</v>
      </c>
      <c r="AJ136">
        <f t="shared" si="25"/>
        <v>4.7780000000000739E-4</v>
      </c>
      <c r="AK136">
        <f t="shared" si="16"/>
        <v>3.9953999999999996E-3</v>
      </c>
      <c r="AL136">
        <f t="shared" si="17"/>
        <v>3.8887999999999978E-3</v>
      </c>
      <c r="AM136">
        <f t="shared" si="18"/>
        <v>8.3613999999999772E-3</v>
      </c>
      <c r="AO136">
        <v>2000000</v>
      </c>
      <c r="AP136">
        <v>597.94563800000003</v>
      </c>
      <c r="AQ136">
        <v>5.4746000000000003E-2</v>
      </c>
      <c r="AR136">
        <v>5.0383999999999998E-2</v>
      </c>
      <c r="AS136">
        <v>6.9009000000000001E-2</v>
      </c>
      <c r="AT136">
        <v>0.17413899999999999</v>
      </c>
      <c r="AU136">
        <f t="shared" si="26"/>
        <v>4.5308000000000084E-3</v>
      </c>
      <c r="AV136">
        <f t="shared" si="19"/>
        <v>1.7960799999999992E-2</v>
      </c>
      <c r="AW136">
        <f t="shared" si="20"/>
        <v>3.6237199999999997E-2</v>
      </c>
      <c r="AX136">
        <f t="shared" si="21"/>
        <v>5.8728799999999998E-2</v>
      </c>
      <c r="AZ136">
        <v>2000000</v>
      </c>
      <c r="BA136">
        <v>707.22212000000002</v>
      </c>
      <c r="BB136">
        <v>0.10251</v>
      </c>
      <c r="BC136">
        <v>0.116911</v>
      </c>
      <c r="BD136">
        <v>0.13808400000000001</v>
      </c>
      <c r="BE136">
        <v>0.35750500000000002</v>
      </c>
      <c r="BF136">
        <f t="shared" si="39"/>
        <v>3.6657800000000004E-2</v>
      </c>
      <c r="BG136">
        <f t="shared" si="40"/>
        <v>7.565079999999999E-2</v>
      </c>
      <c r="BH136">
        <f t="shared" si="41"/>
        <v>9.1706800000000019E-2</v>
      </c>
      <c r="BI136">
        <f t="shared" si="42"/>
        <v>0.20401500000000003</v>
      </c>
    </row>
    <row r="137" spans="8:61" x14ac:dyDescent="0.2">
      <c r="H137">
        <v>3000000</v>
      </c>
      <c r="I137">
        <v>292.38424199999997</v>
      </c>
      <c r="J137">
        <v>1.975E-2</v>
      </c>
      <c r="K137">
        <v>1.2385999999999999E-2</v>
      </c>
      <c r="L137">
        <v>1.2569E-2</v>
      </c>
      <c r="M137">
        <v>4.4705000000000002E-2</v>
      </c>
      <c r="N137">
        <f t="shared" si="23"/>
        <v>5.1600000000002338E-5</v>
      </c>
      <c r="O137">
        <f t="shared" si="10"/>
        <v>-3.0460000000000036E-4</v>
      </c>
      <c r="P137">
        <f t="shared" si="11"/>
        <v>-1.8920000000000048E-4</v>
      </c>
      <c r="Q137">
        <f t="shared" si="12"/>
        <v>-4.4219999999999676E-4</v>
      </c>
      <c r="S137">
        <v>3000000</v>
      </c>
      <c r="T137">
        <v>394.37136800000002</v>
      </c>
      <c r="U137">
        <v>2.8752E-2</v>
      </c>
      <c r="V137">
        <v>2.1371000000000001E-2</v>
      </c>
      <c r="W137">
        <v>1.8904000000000001E-2</v>
      </c>
      <c r="X137">
        <v>6.9027000000000005E-2</v>
      </c>
      <c r="Y137">
        <f t="shared" si="24"/>
        <v>2.7158000000000009E-3</v>
      </c>
      <c r="Z137">
        <f t="shared" si="13"/>
        <v>2.9758000000000007E-3</v>
      </c>
      <c r="AA137">
        <f t="shared" si="14"/>
        <v>4.6420000000000142E-4</v>
      </c>
      <c r="AB137">
        <f t="shared" si="15"/>
        <v>6.1556000000000111E-3</v>
      </c>
      <c r="AD137">
        <v>3000000</v>
      </c>
      <c r="AE137">
        <v>504.96882399999998</v>
      </c>
      <c r="AF137">
        <v>3.73E-2</v>
      </c>
      <c r="AG137">
        <v>2.8330999999999999E-2</v>
      </c>
      <c r="AH137">
        <v>3.0476E-2</v>
      </c>
      <c r="AI137">
        <v>9.6106999999999998E-2</v>
      </c>
      <c r="AJ137">
        <f t="shared" si="25"/>
        <v>1.7458000000000057E-3</v>
      </c>
      <c r="AK137">
        <f t="shared" si="16"/>
        <v>3.696399999999999E-3</v>
      </c>
      <c r="AL137">
        <f t="shared" si="17"/>
        <v>6.4047999999999987E-3</v>
      </c>
      <c r="AM137">
        <f t="shared" si="18"/>
        <v>1.184739999999998E-2</v>
      </c>
      <c r="AO137">
        <v>3000000</v>
      </c>
      <c r="AP137">
        <v>595.87091799999996</v>
      </c>
      <c r="AQ137">
        <v>6.1482000000000002E-2</v>
      </c>
      <c r="AR137">
        <v>5.9161999999999999E-2</v>
      </c>
      <c r="AS137">
        <v>7.8067999999999999E-2</v>
      </c>
      <c r="AT137">
        <v>0.198712</v>
      </c>
      <c r="AU137">
        <f t="shared" si="26"/>
        <v>1.1266800000000007E-2</v>
      </c>
      <c r="AV137">
        <f t="shared" si="19"/>
        <v>2.6738799999999993E-2</v>
      </c>
      <c r="AW137">
        <f t="shared" si="20"/>
        <v>4.5296199999999995E-2</v>
      </c>
      <c r="AX137">
        <f t="shared" si="21"/>
        <v>8.3301800000000009E-2</v>
      </c>
      <c r="AZ137">
        <v>3000000</v>
      </c>
      <c r="BA137">
        <v>690.38119800000004</v>
      </c>
      <c r="BB137">
        <v>0.104301</v>
      </c>
      <c r="BC137">
        <v>0.124973</v>
      </c>
      <c r="BD137">
        <v>0.188469</v>
      </c>
      <c r="BE137">
        <v>0.41774299999999998</v>
      </c>
      <c r="BF137">
        <f t="shared" si="39"/>
        <v>3.8448800000000005E-2</v>
      </c>
      <c r="BG137">
        <f t="shared" si="40"/>
        <v>8.3712800000000004E-2</v>
      </c>
      <c r="BH137">
        <f t="shared" si="41"/>
        <v>0.14209179999999999</v>
      </c>
      <c r="BI137">
        <f t="shared" si="42"/>
        <v>0.26425299999999996</v>
      </c>
    </row>
    <row r="138" spans="8:61" x14ac:dyDescent="0.2">
      <c r="H138">
        <v>4000000</v>
      </c>
      <c r="I138">
        <v>298.22859499999998</v>
      </c>
      <c r="J138">
        <v>1.9511000000000001E-2</v>
      </c>
      <c r="K138">
        <v>1.2574E-2</v>
      </c>
      <c r="L138">
        <v>1.2322E-2</v>
      </c>
      <c r="M138">
        <v>4.4407000000000002E-2</v>
      </c>
      <c r="N138">
        <f t="shared" si="23"/>
        <v>-1.8739999999999729E-4</v>
      </c>
      <c r="O138">
        <f t="shared" si="10"/>
        <v>-1.1659999999999969E-4</v>
      </c>
      <c r="P138">
        <f t="shared" si="11"/>
        <v>-4.3620000000000117E-4</v>
      </c>
      <c r="Q138">
        <f t="shared" si="12"/>
        <v>-7.4019999999999642E-4</v>
      </c>
      <c r="S138">
        <v>4000000</v>
      </c>
      <c r="T138">
        <v>407.233789</v>
      </c>
      <c r="U138">
        <v>2.6615E-2</v>
      </c>
      <c r="V138">
        <v>2.5663999999999999E-2</v>
      </c>
      <c r="W138">
        <v>2.1541000000000001E-2</v>
      </c>
      <c r="X138">
        <v>7.3819999999999997E-2</v>
      </c>
      <c r="Y138">
        <f t="shared" si="24"/>
        <v>5.7880000000000084E-4</v>
      </c>
      <c r="Z138">
        <f t="shared" si="13"/>
        <v>7.2687999999999989E-3</v>
      </c>
      <c r="AA138">
        <f t="shared" si="14"/>
        <v>3.1012000000000019E-3</v>
      </c>
      <c r="AB138">
        <f t="shared" si="15"/>
        <v>1.0948600000000003E-2</v>
      </c>
      <c r="AD138">
        <v>4000000</v>
      </c>
      <c r="AE138">
        <v>493.33686399999999</v>
      </c>
      <c r="AF138">
        <v>3.8917E-2</v>
      </c>
      <c r="AG138">
        <v>3.2390000000000002E-2</v>
      </c>
      <c r="AH138">
        <v>3.7957999999999999E-2</v>
      </c>
      <c r="AI138">
        <v>0.109264</v>
      </c>
      <c r="AJ138">
        <f t="shared" si="25"/>
        <v>3.3628000000000061E-3</v>
      </c>
      <c r="AK138">
        <f t="shared" si="16"/>
        <v>7.7554000000000026E-3</v>
      </c>
      <c r="AL138">
        <f t="shared" si="17"/>
        <v>1.3886799999999998E-2</v>
      </c>
      <c r="AM138">
        <f t="shared" si="18"/>
        <v>2.5004399999999982E-2</v>
      </c>
      <c r="AO138">
        <v>4000000</v>
      </c>
      <c r="AP138">
        <v>591.57343400000002</v>
      </c>
      <c r="AQ138">
        <v>6.8779000000000007E-2</v>
      </c>
      <c r="AR138">
        <v>6.4612000000000003E-2</v>
      </c>
      <c r="AS138">
        <v>0.107168</v>
      </c>
      <c r="AT138">
        <v>0.240559</v>
      </c>
      <c r="AU138">
        <f t="shared" si="26"/>
        <v>1.8563800000000012E-2</v>
      </c>
      <c r="AV138">
        <f t="shared" si="19"/>
        <v>3.2188799999999997E-2</v>
      </c>
      <c r="AW138">
        <f t="shared" si="20"/>
        <v>7.4396199999999996E-2</v>
      </c>
      <c r="AX138">
        <f t="shared" si="21"/>
        <v>0.1251488</v>
      </c>
      <c r="AZ138">
        <v>4000000</v>
      </c>
      <c r="BA138">
        <v>688.41161199999999</v>
      </c>
      <c r="BB138">
        <v>0.124755</v>
      </c>
      <c r="BC138">
        <v>0.16220300000000001</v>
      </c>
      <c r="BD138">
        <v>0.24764800000000001</v>
      </c>
      <c r="BE138">
        <v>0.534605</v>
      </c>
      <c r="BF138">
        <f t="shared" si="39"/>
        <v>5.8902800000000005E-2</v>
      </c>
      <c r="BG138">
        <f t="shared" si="40"/>
        <v>0.12094280000000002</v>
      </c>
      <c r="BH138">
        <f t="shared" si="41"/>
        <v>0.20127080000000003</v>
      </c>
      <c r="BI138">
        <f t="shared" si="42"/>
        <v>0.38111499999999998</v>
      </c>
    </row>
    <row r="139" spans="8:61" x14ac:dyDescent="0.2">
      <c r="H139">
        <v>5000000</v>
      </c>
      <c r="I139">
        <v>302.05291899999997</v>
      </c>
      <c r="J139">
        <v>1.8627000000000001E-2</v>
      </c>
      <c r="K139">
        <v>1.3610000000000001E-2</v>
      </c>
      <c r="L139">
        <v>1.2274E-2</v>
      </c>
      <c r="M139">
        <v>4.4511000000000002E-2</v>
      </c>
      <c r="N139">
        <f t="shared" si="23"/>
        <v>-1.0713999999999967E-3</v>
      </c>
      <c r="O139">
        <f t="shared" si="10"/>
        <v>9.1940000000000077E-4</v>
      </c>
      <c r="P139">
        <f t="shared" si="11"/>
        <v>-4.842000000000006E-4</v>
      </c>
      <c r="Q139">
        <f t="shared" si="12"/>
        <v>-6.3619999999999649E-4</v>
      </c>
      <c r="S139">
        <v>5000000</v>
      </c>
      <c r="T139">
        <v>394.90311800000001</v>
      </c>
      <c r="U139">
        <v>2.7306E-2</v>
      </c>
      <c r="V139">
        <v>2.5482000000000001E-2</v>
      </c>
      <c r="W139">
        <v>2.1694000000000001E-2</v>
      </c>
      <c r="X139">
        <v>7.4481000000000006E-2</v>
      </c>
      <c r="Y139">
        <f t="shared" si="24"/>
        <v>1.2698000000000015E-3</v>
      </c>
      <c r="Z139">
        <f t="shared" si="13"/>
        <v>7.0868000000000007E-3</v>
      </c>
      <c r="AA139">
        <f t="shared" si="14"/>
        <v>3.2542000000000022E-3</v>
      </c>
      <c r="AB139">
        <f t="shared" si="15"/>
        <v>1.1609600000000012E-2</v>
      </c>
      <c r="AD139">
        <v>5000000</v>
      </c>
      <c r="AE139">
        <v>496.92998699999998</v>
      </c>
      <c r="AF139">
        <v>3.8850999999999997E-2</v>
      </c>
      <c r="AG139">
        <v>3.9956999999999999E-2</v>
      </c>
      <c r="AH139">
        <v>3.3870999999999998E-2</v>
      </c>
      <c r="AI139">
        <v>0.112678</v>
      </c>
      <c r="AJ139">
        <f t="shared" si="25"/>
        <v>3.2968000000000025E-3</v>
      </c>
      <c r="AK139">
        <f t="shared" si="16"/>
        <v>1.53224E-2</v>
      </c>
      <c r="AL139">
        <f t="shared" si="17"/>
        <v>9.7997999999999974E-3</v>
      </c>
      <c r="AM139">
        <f t="shared" si="18"/>
        <v>2.8418399999999983E-2</v>
      </c>
      <c r="AO139">
        <v>5000000</v>
      </c>
      <c r="AP139">
        <v>596.98135400000001</v>
      </c>
      <c r="AQ139">
        <v>6.5579999999999999E-2</v>
      </c>
      <c r="AR139">
        <v>7.4464000000000002E-2</v>
      </c>
      <c r="AS139">
        <v>0.11550000000000001</v>
      </c>
      <c r="AT139">
        <v>0.25554399999999999</v>
      </c>
      <c r="AU139">
        <f t="shared" si="26"/>
        <v>1.5364800000000005E-2</v>
      </c>
      <c r="AV139">
        <f t="shared" si="19"/>
        <v>4.2040799999999996E-2</v>
      </c>
      <c r="AW139">
        <f t="shared" si="20"/>
        <v>8.2728200000000002E-2</v>
      </c>
      <c r="AX139">
        <f t="shared" si="21"/>
        <v>0.1401338</v>
      </c>
      <c r="AZ139">
        <v>5000000</v>
      </c>
      <c r="BA139">
        <v>691.48321799999997</v>
      </c>
      <c r="BB139">
        <v>0.14088800000000001</v>
      </c>
      <c r="BC139">
        <v>0.21431700000000001</v>
      </c>
      <c r="BD139">
        <v>0.331928</v>
      </c>
      <c r="BE139">
        <v>0.68713299999999999</v>
      </c>
      <c r="BF139">
        <f t="shared" si="39"/>
        <v>7.5035800000000014E-2</v>
      </c>
      <c r="BG139">
        <f t="shared" si="40"/>
        <v>0.17305680000000001</v>
      </c>
      <c r="BH139">
        <f t="shared" si="41"/>
        <v>0.28555079999999999</v>
      </c>
      <c r="BI139">
        <f t="shared" si="42"/>
        <v>0.53364299999999998</v>
      </c>
    </row>
    <row r="140" spans="8:61" x14ac:dyDescent="0.2">
      <c r="H140">
        <v>6000000</v>
      </c>
      <c r="I140">
        <v>307.69061900000003</v>
      </c>
      <c r="J140">
        <v>1.8844E-2</v>
      </c>
      <c r="K140">
        <v>1.3686E-2</v>
      </c>
      <c r="L140">
        <v>1.3001E-2</v>
      </c>
      <c r="M140">
        <v>4.5532000000000003E-2</v>
      </c>
      <c r="N140">
        <f t="shared" si="23"/>
        <v>-8.5439999999999822E-4</v>
      </c>
      <c r="O140">
        <f t="shared" si="10"/>
        <v>9.9540000000000045E-4</v>
      </c>
      <c r="P140">
        <f t="shared" si="11"/>
        <v>2.4279999999999961E-4</v>
      </c>
      <c r="Q140">
        <f t="shared" si="12"/>
        <v>3.8480000000000458E-4</v>
      </c>
      <c r="S140">
        <v>6000000</v>
      </c>
      <c r="T140">
        <v>399.38657899999998</v>
      </c>
      <c r="U140">
        <v>2.9892999999999999E-2</v>
      </c>
      <c r="V140">
        <v>2.2297999999999998E-2</v>
      </c>
      <c r="W140">
        <v>1.9498999999999999E-2</v>
      </c>
      <c r="X140">
        <v>7.1690000000000004E-2</v>
      </c>
      <c r="Y140">
        <f t="shared" si="24"/>
        <v>3.8568000000000005E-3</v>
      </c>
      <c r="Z140">
        <f t="shared" si="13"/>
        <v>3.9027999999999979E-3</v>
      </c>
      <c r="AA140">
        <f t="shared" si="14"/>
        <v>1.0591999999999997E-3</v>
      </c>
      <c r="AB140">
        <f t="shared" si="15"/>
        <v>8.8186000000000098E-3</v>
      </c>
      <c r="AD140">
        <v>6000000</v>
      </c>
      <c r="AE140">
        <v>487.96490899999998</v>
      </c>
      <c r="AF140">
        <v>4.0024999999999998E-2</v>
      </c>
      <c r="AG140">
        <v>4.3513000000000003E-2</v>
      </c>
      <c r="AH140">
        <v>3.6152999999999998E-2</v>
      </c>
      <c r="AI140">
        <v>0.11969100000000001</v>
      </c>
      <c r="AJ140">
        <f t="shared" si="25"/>
        <v>4.4708000000000039E-3</v>
      </c>
      <c r="AK140">
        <f t="shared" si="16"/>
        <v>1.8878400000000004E-2</v>
      </c>
      <c r="AL140">
        <f t="shared" si="17"/>
        <v>1.2081799999999997E-2</v>
      </c>
      <c r="AM140">
        <f t="shared" si="18"/>
        <v>3.5431399999999988E-2</v>
      </c>
      <c r="AO140">
        <v>6000000</v>
      </c>
      <c r="AP140">
        <v>607.73538799999994</v>
      </c>
      <c r="AQ140">
        <v>7.5754000000000002E-2</v>
      </c>
      <c r="AR140">
        <v>9.3079999999999996E-2</v>
      </c>
      <c r="AS140">
        <v>0.13356399999999999</v>
      </c>
      <c r="AT140">
        <v>0.302398</v>
      </c>
      <c r="AU140">
        <f t="shared" si="26"/>
        <v>2.5538800000000007E-2</v>
      </c>
      <c r="AV140">
        <f t="shared" si="19"/>
        <v>6.065679999999999E-2</v>
      </c>
      <c r="AW140">
        <f t="shared" si="20"/>
        <v>0.10079219999999998</v>
      </c>
      <c r="AX140">
        <f t="shared" si="21"/>
        <v>0.18698780000000001</v>
      </c>
      <c r="AZ140">
        <v>6000000</v>
      </c>
      <c r="BA140">
        <v>702.02993200000003</v>
      </c>
      <c r="BB140">
        <v>0.15020600000000001</v>
      </c>
      <c r="BC140">
        <v>0.24627099999999999</v>
      </c>
      <c r="BD140">
        <v>0.36691400000000002</v>
      </c>
      <c r="BE140">
        <v>0.76339000000000001</v>
      </c>
      <c r="BF140">
        <f t="shared" si="39"/>
        <v>8.4353800000000007E-2</v>
      </c>
      <c r="BG140">
        <f t="shared" si="40"/>
        <v>0.20501079999999999</v>
      </c>
      <c r="BH140">
        <f t="shared" si="41"/>
        <v>0.32053680000000001</v>
      </c>
      <c r="BI140">
        <f t="shared" si="42"/>
        <v>0.6099</v>
      </c>
    </row>
    <row r="141" spans="8:61" x14ac:dyDescent="0.2">
      <c r="H141">
        <v>7000000</v>
      </c>
      <c r="I141">
        <v>298.91455000000002</v>
      </c>
      <c r="J141">
        <v>2.0025999999999999E-2</v>
      </c>
      <c r="K141">
        <v>1.3610000000000001E-2</v>
      </c>
      <c r="L141">
        <v>1.319E-2</v>
      </c>
      <c r="M141">
        <v>4.6826E-2</v>
      </c>
      <c r="N141">
        <f t="shared" si="23"/>
        <v>3.2760000000000081E-4</v>
      </c>
      <c r="O141">
        <f t="shared" si="10"/>
        <v>9.1940000000000077E-4</v>
      </c>
      <c r="P141">
        <f t="shared" si="11"/>
        <v>4.3179999999999955E-4</v>
      </c>
      <c r="Q141">
        <f t="shared" si="12"/>
        <v>1.6788000000000011E-3</v>
      </c>
      <c r="S141">
        <v>7000000</v>
      </c>
      <c r="T141">
        <v>398.80163299999998</v>
      </c>
      <c r="U141">
        <v>2.7247E-2</v>
      </c>
      <c r="V141">
        <v>2.2015E-2</v>
      </c>
      <c r="W141">
        <v>2.0421999999999999E-2</v>
      </c>
      <c r="X141">
        <v>6.9683999999999996E-2</v>
      </c>
      <c r="Y141">
        <f t="shared" si="24"/>
        <v>1.2108000000000015E-3</v>
      </c>
      <c r="Z141">
        <f t="shared" si="13"/>
        <v>3.6197999999999994E-3</v>
      </c>
      <c r="AA141">
        <f t="shared" si="14"/>
        <v>1.9821999999999999E-3</v>
      </c>
      <c r="AB141">
        <f t="shared" si="15"/>
        <v>6.812600000000002E-3</v>
      </c>
      <c r="AD141">
        <v>7000000</v>
      </c>
      <c r="AE141">
        <v>501.86049300000002</v>
      </c>
      <c r="AF141">
        <v>4.3817000000000002E-2</v>
      </c>
      <c r="AG141">
        <v>4.1333000000000002E-2</v>
      </c>
      <c r="AH141">
        <v>3.7213000000000003E-2</v>
      </c>
      <c r="AI141">
        <v>0.122363</v>
      </c>
      <c r="AJ141">
        <f t="shared" si="25"/>
        <v>8.2628000000000076E-3</v>
      </c>
      <c r="AK141">
        <f t="shared" si="16"/>
        <v>1.6698400000000002E-2</v>
      </c>
      <c r="AL141">
        <f t="shared" si="17"/>
        <v>1.3141800000000002E-2</v>
      </c>
      <c r="AM141">
        <f t="shared" si="18"/>
        <v>3.8103399999999982E-2</v>
      </c>
      <c r="AO141">
        <v>7000000</v>
      </c>
      <c r="AP141">
        <v>595.01370099999997</v>
      </c>
      <c r="AQ141">
        <v>9.5918000000000003E-2</v>
      </c>
      <c r="AR141">
        <v>0.126778</v>
      </c>
      <c r="AS141">
        <v>0.16409499999999999</v>
      </c>
      <c r="AT141">
        <v>0.386791</v>
      </c>
      <c r="AU141">
        <f t="shared" si="26"/>
        <v>4.5702800000000009E-2</v>
      </c>
      <c r="AV141">
        <f t="shared" si="19"/>
        <v>9.4354799999999989E-2</v>
      </c>
      <c r="AW141">
        <f t="shared" si="20"/>
        <v>0.13132319999999997</v>
      </c>
      <c r="AX141">
        <f t="shared" si="21"/>
        <v>0.27138079999999998</v>
      </c>
      <c r="AZ141">
        <v>7000000</v>
      </c>
      <c r="BA141">
        <v>700.44668200000001</v>
      </c>
      <c r="BB141">
        <v>0.17528299999999999</v>
      </c>
      <c r="BC141">
        <v>0.27922599999999997</v>
      </c>
      <c r="BD141">
        <v>0.39894400000000002</v>
      </c>
      <c r="BE141">
        <v>0.85345300000000002</v>
      </c>
      <c r="BF141">
        <f t="shared" ref="BF141:BF150" si="43">BB141-BF$53</f>
        <v>0.10943079999999999</v>
      </c>
      <c r="BG141">
        <f t="shared" ref="BG141:BG150" si="44">BC141-BG$53</f>
        <v>0.23796579999999998</v>
      </c>
      <c r="BH141">
        <f t="shared" ref="BH141:BH150" si="45">BD141-BH$53</f>
        <v>0.35256680000000001</v>
      </c>
      <c r="BI141">
        <f t="shared" ref="BI141:BI150" si="46">BE141-BI$53</f>
        <v>0.699963</v>
      </c>
    </row>
    <row r="142" spans="8:61" x14ac:dyDescent="0.2">
      <c r="H142">
        <v>8000000</v>
      </c>
      <c r="I142">
        <v>300.413411</v>
      </c>
      <c r="J142">
        <v>2.0455000000000001E-2</v>
      </c>
      <c r="K142">
        <v>1.3892E-2</v>
      </c>
      <c r="L142">
        <v>1.2367E-2</v>
      </c>
      <c r="M142">
        <v>4.6715E-2</v>
      </c>
      <c r="N142">
        <f t="shared" si="23"/>
        <v>7.566000000000031E-4</v>
      </c>
      <c r="O142">
        <f t="shared" si="10"/>
        <v>1.2014E-3</v>
      </c>
      <c r="P142">
        <f t="shared" si="11"/>
        <v>-3.9120000000000127E-4</v>
      </c>
      <c r="Q142">
        <f t="shared" si="12"/>
        <v>1.5678000000000011E-3</v>
      </c>
      <c r="S142">
        <v>8000000</v>
      </c>
      <c r="T142">
        <v>391.672279</v>
      </c>
      <c r="U142">
        <v>2.9020000000000001E-2</v>
      </c>
      <c r="V142">
        <v>2.5964000000000001E-2</v>
      </c>
      <c r="W142">
        <v>2.1447999999999998E-2</v>
      </c>
      <c r="X142">
        <v>7.6432E-2</v>
      </c>
      <c r="Y142">
        <f t="shared" si="24"/>
        <v>2.9838000000000017E-3</v>
      </c>
      <c r="Z142">
        <f t="shared" si="13"/>
        <v>7.5688000000000005E-3</v>
      </c>
      <c r="AA142">
        <f t="shared" si="14"/>
        <v>3.0081999999999991E-3</v>
      </c>
      <c r="AB142">
        <f t="shared" si="15"/>
        <v>1.3560600000000006E-2</v>
      </c>
      <c r="AD142">
        <v>8000000</v>
      </c>
      <c r="AE142">
        <v>510.51276200000001</v>
      </c>
      <c r="AF142">
        <v>4.1468999999999999E-2</v>
      </c>
      <c r="AG142">
        <v>4.6106000000000001E-2</v>
      </c>
      <c r="AH142">
        <v>4.0160000000000001E-2</v>
      </c>
      <c r="AI142">
        <v>0.12773499999999999</v>
      </c>
      <c r="AJ142">
        <f t="shared" si="25"/>
        <v>5.9148000000000048E-3</v>
      </c>
      <c r="AK142">
        <f t="shared" si="16"/>
        <v>2.1471400000000002E-2</v>
      </c>
      <c r="AL142">
        <f t="shared" si="17"/>
        <v>1.60888E-2</v>
      </c>
      <c r="AM142">
        <f t="shared" si="18"/>
        <v>4.347539999999997E-2</v>
      </c>
      <c r="AO142">
        <v>8000000</v>
      </c>
      <c r="AP142">
        <v>600.32515000000001</v>
      </c>
      <c r="AQ142">
        <v>0.106502</v>
      </c>
      <c r="AR142">
        <v>0.14685100000000001</v>
      </c>
      <c r="AS142">
        <v>0.178452</v>
      </c>
      <c r="AT142">
        <v>0.43180499999999999</v>
      </c>
      <c r="AU142">
        <f t="shared" si="26"/>
        <v>5.6286800000000005E-2</v>
      </c>
      <c r="AV142">
        <f t="shared" si="19"/>
        <v>0.1144278</v>
      </c>
      <c r="AW142">
        <f t="shared" si="20"/>
        <v>0.14568019999999998</v>
      </c>
      <c r="AX142">
        <f t="shared" si="21"/>
        <v>0.31639479999999998</v>
      </c>
      <c r="AZ142">
        <v>8000000</v>
      </c>
      <c r="BA142">
        <v>681.77257499999996</v>
      </c>
      <c r="BB142">
        <v>0.19270699999999999</v>
      </c>
      <c r="BC142">
        <v>0.29760900000000001</v>
      </c>
      <c r="BD142">
        <v>0.43757800000000002</v>
      </c>
      <c r="BE142">
        <v>0.927894</v>
      </c>
      <c r="BF142">
        <f t="shared" si="43"/>
        <v>0.12685479999999999</v>
      </c>
      <c r="BG142">
        <f t="shared" si="44"/>
        <v>0.25634879999999999</v>
      </c>
      <c r="BH142">
        <f t="shared" si="45"/>
        <v>0.39120080000000002</v>
      </c>
      <c r="BI142">
        <f t="shared" si="46"/>
        <v>0.77440399999999998</v>
      </c>
    </row>
    <row r="143" spans="8:61" x14ac:dyDescent="0.2">
      <c r="H143">
        <v>9000000</v>
      </c>
      <c r="I143">
        <v>302.47028399999999</v>
      </c>
      <c r="J143">
        <v>1.8367999999999999E-2</v>
      </c>
      <c r="K143">
        <v>1.3195999999999999E-2</v>
      </c>
      <c r="L143">
        <v>1.3544E-2</v>
      </c>
      <c r="M143">
        <v>4.5108000000000002E-2</v>
      </c>
      <c r="N143">
        <f t="shared" si="23"/>
        <v>-1.3303999999999989E-3</v>
      </c>
      <c r="O143">
        <f t="shared" si="10"/>
        <v>5.053999999999996E-4</v>
      </c>
      <c r="P143">
        <f t="shared" si="11"/>
        <v>7.8579999999999969E-4</v>
      </c>
      <c r="Q143">
        <f t="shared" si="12"/>
        <v>-3.9199999999996182E-5</v>
      </c>
      <c r="S143">
        <v>9000000</v>
      </c>
      <c r="T143">
        <v>401.86096099999997</v>
      </c>
      <c r="U143">
        <v>2.9333999999999999E-2</v>
      </c>
      <c r="V143">
        <v>2.6128999999999999E-2</v>
      </c>
      <c r="W143">
        <v>2.2981000000000001E-2</v>
      </c>
      <c r="X143">
        <v>7.8444E-2</v>
      </c>
      <c r="Y143">
        <f t="shared" si="24"/>
        <v>3.2978E-3</v>
      </c>
      <c r="Z143">
        <f t="shared" si="13"/>
        <v>7.733799999999999E-3</v>
      </c>
      <c r="AA143">
        <f t="shared" si="14"/>
        <v>4.5412000000000022E-3</v>
      </c>
      <c r="AB143">
        <f t="shared" si="15"/>
        <v>1.5572600000000006E-2</v>
      </c>
      <c r="AD143">
        <v>9000000</v>
      </c>
      <c r="AE143">
        <v>499.73577799999998</v>
      </c>
      <c r="AF143">
        <v>4.1309999999999999E-2</v>
      </c>
      <c r="AG143">
        <v>4.7091000000000001E-2</v>
      </c>
      <c r="AH143">
        <v>4.6337000000000003E-2</v>
      </c>
      <c r="AI143">
        <v>0.134738</v>
      </c>
      <c r="AJ143">
        <f t="shared" si="25"/>
        <v>5.7558000000000054E-3</v>
      </c>
      <c r="AK143">
        <f t="shared" si="16"/>
        <v>2.2456400000000001E-2</v>
      </c>
      <c r="AL143">
        <f t="shared" si="17"/>
        <v>2.2265800000000002E-2</v>
      </c>
      <c r="AM143">
        <f t="shared" si="18"/>
        <v>5.0478399999999979E-2</v>
      </c>
      <c r="AO143">
        <v>9000000</v>
      </c>
      <c r="AP143">
        <v>599.49053100000003</v>
      </c>
      <c r="AQ143">
        <v>0.10363600000000001</v>
      </c>
      <c r="AR143">
        <v>0.156777</v>
      </c>
      <c r="AS143">
        <v>0.18684000000000001</v>
      </c>
      <c r="AT143">
        <v>0.44725300000000001</v>
      </c>
      <c r="AU143">
        <f t="shared" si="26"/>
        <v>5.3420800000000011E-2</v>
      </c>
      <c r="AV143">
        <f t="shared" si="19"/>
        <v>0.12435379999999999</v>
      </c>
      <c r="AW143">
        <f t="shared" si="20"/>
        <v>0.15406819999999999</v>
      </c>
      <c r="AX143">
        <f t="shared" si="21"/>
        <v>0.33184279999999999</v>
      </c>
      <c r="AZ143">
        <v>9000000</v>
      </c>
      <c r="BA143">
        <v>697.70722599999999</v>
      </c>
      <c r="BB143">
        <v>0.19745499999999999</v>
      </c>
      <c r="BC143">
        <v>0.32755400000000001</v>
      </c>
      <c r="BD143">
        <v>0.51012500000000005</v>
      </c>
      <c r="BE143">
        <v>1.035134</v>
      </c>
      <c r="BF143">
        <f t="shared" si="43"/>
        <v>0.13160279999999999</v>
      </c>
      <c r="BG143">
        <f t="shared" si="44"/>
        <v>0.28629379999999999</v>
      </c>
      <c r="BH143">
        <f t="shared" si="45"/>
        <v>0.46374780000000004</v>
      </c>
      <c r="BI143">
        <f t="shared" si="46"/>
        <v>0.88164399999999998</v>
      </c>
    </row>
    <row r="144" spans="8:61" x14ac:dyDescent="0.2">
      <c r="H144">
        <v>10000000</v>
      </c>
      <c r="I144">
        <v>296.54459800000001</v>
      </c>
      <c r="J144">
        <v>1.9688000000000001E-2</v>
      </c>
      <c r="K144">
        <v>1.2961E-2</v>
      </c>
      <c r="L144">
        <v>1.2681E-2</v>
      </c>
      <c r="M144">
        <v>4.5330000000000002E-2</v>
      </c>
      <c r="N144">
        <f t="shared" si="23"/>
        <v>-1.0399999999997217E-5</v>
      </c>
      <c r="O144">
        <f t="shared" si="10"/>
        <v>2.704000000000005E-4</v>
      </c>
      <c r="P144">
        <f t="shared" si="11"/>
        <v>-7.7200000000001226E-5</v>
      </c>
      <c r="Q144">
        <f t="shared" si="12"/>
        <v>1.8280000000000379E-4</v>
      </c>
      <c r="S144">
        <v>10000000</v>
      </c>
      <c r="T144">
        <v>391.89014900000001</v>
      </c>
      <c r="U144">
        <v>2.7376999999999999E-2</v>
      </c>
      <c r="V144">
        <v>2.1037E-2</v>
      </c>
      <c r="W144">
        <v>2.0423E-2</v>
      </c>
      <c r="X144">
        <v>6.8836999999999995E-2</v>
      </c>
      <c r="Y144">
        <f t="shared" si="24"/>
        <v>1.3407999999999996E-3</v>
      </c>
      <c r="Z144">
        <f t="shared" si="13"/>
        <v>2.6417999999999997E-3</v>
      </c>
      <c r="AA144">
        <f t="shared" si="14"/>
        <v>1.9832000000000009E-3</v>
      </c>
      <c r="AB144">
        <f t="shared" si="15"/>
        <v>5.9656000000000015E-3</v>
      </c>
      <c r="AD144">
        <v>10000000</v>
      </c>
      <c r="AE144">
        <v>505.38266399999998</v>
      </c>
      <c r="AF144">
        <v>4.5211000000000001E-2</v>
      </c>
      <c r="AG144">
        <v>4.7995000000000003E-2</v>
      </c>
      <c r="AH144">
        <v>5.2609999999999997E-2</v>
      </c>
      <c r="AI144">
        <v>0.145816</v>
      </c>
      <c r="AJ144">
        <f t="shared" si="25"/>
        <v>9.656800000000007E-3</v>
      </c>
      <c r="AK144">
        <f t="shared" si="16"/>
        <v>2.3360400000000003E-2</v>
      </c>
      <c r="AL144">
        <f t="shared" si="17"/>
        <v>2.8538799999999996E-2</v>
      </c>
      <c r="AM144">
        <f t="shared" si="18"/>
        <v>6.1556399999999983E-2</v>
      </c>
      <c r="AO144">
        <v>10000000</v>
      </c>
      <c r="AP144">
        <v>597.24380499999995</v>
      </c>
      <c r="AQ144">
        <v>0.11605600000000001</v>
      </c>
      <c r="AR144">
        <v>0.168069</v>
      </c>
      <c r="AS144">
        <v>0.19579199999999999</v>
      </c>
      <c r="AT144">
        <v>0.47991699999999998</v>
      </c>
      <c r="AU144">
        <f t="shared" si="26"/>
        <v>6.5840800000000005E-2</v>
      </c>
      <c r="AV144">
        <f t="shared" si="19"/>
        <v>0.13564579999999998</v>
      </c>
      <c r="AW144">
        <f t="shared" si="20"/>
        <v>0.1630202</v>
      </c>
      <c r="AX144">
        <f t="shared" si="21"/>
        <v>0.36450680000000002</v>
      </c>
      <c r="AZ144">
        <v>10000000</v>
      </c>
      <c r="BA144">
        <v>715.55592100000001</v>
      </c>
      <c r="BB144">
        <v>0.220695</v>
      </c>
      <c r="BC144">
        <v>0.38469799999999998</v>
      </c>
      <c r="BD144">
        <v>0.55776700000000001</v>
      </c>
      <c r="BE144">
        <v>1.1631590000000001</v>
      </c>
      <c r="BF144">
        <f t="shared" si="43"/>
        <v>0.1548428</v>
      </c>
      <c r="BG144">
        <f t="shared" si="44"/>
        <v>0.34343779999999996</v>
      </c>
      <c r="BH144">
        <f t="shared" si="45"/>
        <v>0.51138980000000001</v>
      </c>
      <c r="BI144">
        <f t="shared" si="46"/>
        <v>1.0096690000000001</v>
      </c>
    </row>
    <row r="145" spans="8:61" x14ac:dyDescent="0.2">
      <c r="H145">
        <v>0</v>
      </c>
      <c r="I145">
        <v>294.88230800000002</v>
      </c>
      <c r="J145">
        <v>0</v>
      </c>
      <c r="K145">
        <v>0</v>
      </c>
      <c r="L145">
        <v>0</v>
      </c>
      <c r="M145">
        <v>0</v>
      </c>
      <c r="N145">
        <f t="shared" si="23"/>
        <v>-1.9698399999999998E-2</v>
      </c>
      <c r="O145">
        <f t="shared" si="10"/>
        <v>-1.26906E-2</v>
      </c>
      <c r="P145">
        <f t="shared" si="11"/>
        <v>-1.2758200000000001E-2</v>
      </c>
      <c r="Q145">
        <f t="shared" si="12"/>
        <v>-4.5147199999999998E-2</v>
      </c>
      <c r="S145">
        <v>0</v>
      </c>
      <c r="T145">
        <v>399.31329299999999</v>
      </c>
      <c r="U145">
        <v>0</v>
      </c>
      <c r="V145">
        <v>0</v>
      </c>
      <c r="W145">
        <v>0</v>
      </c>
      <c r="X145">
        <v>0</v>
      </c>
      <c r="Y145">
        <f t="shared" si="24"/>
        <v>-2.6036199999999999E-2</v>
      </c>
      <c r="Z145">
        <f t="shared" si="13"/>
        <v>-1.83952E-2</v>
      </c>
      <c r="AA145">
        <f t="shared" si="14"/>
        <v>-1.8439799999999999E-2</v>
      </c>
      <c r="AB145">
        <f t="shared" si="15"/>
        <v>-6.2871399999999994E-2</v>
      </c>
      <c r="AD145">
        <v>0</v>
      </c>
      <c r="AE145">
        <v>493.40007000000003</v>
      </c>
      <c r="AF145">
        <v>0</v>
      </c>
      <c r="AG145">
        <v>0</v>
      </c>
      <c r="AH145">
        <v>0</v>
      </c>
      <c r="AI145">
        <v>0</v>
      </c>
      <c r="AJ145">
        <f t="shared" si="25"/>
        <v>-3.5554199999999994E-2</v>
      </c>
      <c r="AK145">
        <f t="shared" si="16"/>
        <v>-2.46346E-2</v>
      </c>
      <c r="AL145">
        <f t="shared" si="17"/>
        <v>-2.4071200000000001E-2</v>
      </c>
      <c r="AM145">
        <f t="shared" si="18"/>
        <v>-8.4259600000000018E-2</v>
      </c>
      <c r="AO145">
        <v>0</v>
      </c>
      <c r="AP145">
        <v>581.48814800000002</v>
      </c>
      <c r="AQ145">
        <v>0</v>
      </c>
      <c r="AR145">
        <v>0</v>
      </c>
      <c r="AS145">
        <v>0</v>
      </c>
      <c r="AT145">
        <v>0</v>
      </c>
      <c r="AU145">
        <f t="shared" si="26"/>
        <v>-5.0215199999999995E-2</v>
      </c>
      <c r="AV145">
        <f t="shared" si="19"/>
        <v>-3.2423200000000006E-2</v>
      </c>
      <c r="AW145">
        <f t="shared" si="20"/>
        <v>-3.2771800000000004E-2</v>
      </c>
      <c r="AX145">
        <f t="shared" si="21"/>
        <v>-0.11541019999999999</v>
      </c>
      <c r="AZ145">
        <v>0</v>
      </c>
      <c r="BA145">
        <v>704.57332699999995</v>
      </c>
      <c r="BB145">
        <v>0</v>
      </c>
      <c r="BC145">
        <v>0</v>
      </c>
      <c r="BD145">
        <v>0</v>
      </c>
      <c r="BE145">
        <v>0</v>
      </c>
      <c r="BF145">
        <f t="shared" si="43"/>
        <v>-6.58522E-2</v>
      </c>
      <c r="BG145">
        <f t="shared" si="44"/>
        <v>-4.1260200000000004E-2</v>
      </c>
      <c r="BH145">
        <f t="shared" si="45"/>
        <v>-4.6377199999999993E-2</v>
      </c>
      <c r="BI145">
        <f t="shared" si="46"/>
        <v>-0.15348999999999999</v>
      </c>
    </row>
    <row r="146" spans="8:61" x14ac:dyDescent="0.2">
      <c r="H146">
        <v>1000000</v>
      </c>
      <c r="I146">
        <v>303.35506299999997</v>
      </c>
      <c r="J146">
        <v>1.9452000000000001E-2</v>
      </c>
      <c r="K146">
        <v>1.3844E-2</v>
      </c>
      <c r="L146">
        <v>1.2494999999999999E-2</v>
      </c>
      <c r="M146">
        <v>4.5790999999999998E-2</v>
      </c>
      <c r="N146">
        <f t="shared" si="23"/>
        <v>-2.4639999999999732E-4</v>
      </c>
      <c r="O146">
        <f t="shared" si="10"/>
        <v>1.1534000000000006E-3</v>
      </c>
      <c r="P146">
        <f t="shared" si="11"/>
        <v>-2.6320000000000163E-4</v>
      </c>
      <c r="Q146">
        <f t="shared" si="12"/>
        <v>6.4379999999999993E-4</v>
      </c>
      <c r="S146">
        <v>1000000</v>
      </c>
      <c r="T146">
        <v>395.37048299999998</v>
      </c>
      <c r="U146">
        <v>2.7720999999999999E-2</v>
      </c>
      <c r="V146">
        <v>1.9890000000000001E-2</v>
      </c>
      <c r="W146">
        <v>2.0684999999999999E-2</v>
      </c>
      <c r="X146">
        <v>6.8295999999999996E-2</v>
      </c>
      <c r="Y146">
        <f t="shared" si="24"/>
        <v>1.6848000000000002E-3</v>
      </c>
      <c r="Z146">
        <f t="shared" si="13"/>
        <v>1.494800000000001E-3</v>
      </c>
      <c r="AA146">
        <f t="shared" si="14"/>
        <v>2.2451999999999993E-3</v>
      </c>
      <c r="AB146">
        <f t="shared" si="15"/>
        <v>5.4246000000000016E-3</v>
      </c>
      <c r="AD146">
        <v>1000000</v>
      </c>
      <c r="AE146">
        <v>494.29199899999998</v>
      </c>
      <c r="AF146">
        <v>3.9302999999999998E-2</v>
      </c>
      <c r="AG146">
        <v>2.4416E-2</v>
      </c>
      <c r="AH146">
        <v>2.8384E-2</v>
      </c>
      <c r="AI146">
        <v>9.2103000000000004E-2</v>
      </c>
      <c r="AJ146">
        <f t="shared" si="25"/>
        <v>3.7488000000000035E-3</v>
      </c>
      <c r="AK146">
        <f t="shared" si="16"/>
        <v>-2.1859999999999935E-4</v>
      </c>
      <c r="AL146">
        <f t="shared" si="17"/>
        <v>4.3127999999999986E-3</v>
      </c>
      <c r="AM146">
        <f t="shared" si="18"/>
        <v>7.8433999999999865E-3</v>
      </c>
      <c r="AO146">
        <v>1000000</v>
      </c>
      <c r="AP146">
        <v>586.49609899999996</v>
      </c>
      <c r="AQ146">
        <v>5.1775000000000002E-2</v>
      </c>
      <c r="AR146">
        <v>3.9626000000000001E-2</v>
      </c>
      <c r="AS146">
        <v>5.8027000000000002E-2</v>
      </c>
      <c r="AT146">
        <v>0.14942900000000001</v>
      </c>
      <c r="AU146">
        <f t="shared" si="26"/>
        <v>1.559800000000007E-3</v>
      </c>
      <c r="AV146">
        <f t="shared" si="19"/>
        <v>7.2027999999999953E-3</v>
      </c>
      <c r="AW146">
        <f t="shared" si="20"/>
        <v>2.5255199999999998E-2</v>
      </c>
      <c r="AX146">
        <f t="shared" si="21"/>
        <v>3.4018800000000016E-2</v>
      </c>
      <c r="AZ146">
        <v>1000000</v>
      </c>
      <c r="BA146">
        <v>682.88989200000003</v>
      </c>
      <c r="BB146">
        <v>9.0276999999999996E-2</v>
      </c>
      <c r="BC146">
        <v>6.9763000000000006E-2</v>
      </c>
      <c r="BD146">
        <v>0.104363</v>
      </c>
      <c r="BE146">
        <v>0.264403</v>
      </c>
      <c r="BF146">
        <f t="shared" si="43"/>
        <v>2.4424799999999997E-2</v>
      </c>
      <c r="BG146">
        <f t="shared" si="44"/>
        <v>2.8502800000000002E-2</v>
      </c>
      <c r="BH146">
        <f t="shared" si="45"/>
        <v>5.7985800000000004E-2</v>
      </c>
      <c r="BI146">
        <f t="shared" si="46"/>
        <v>0.11091300000000001</v>
      </c>
    </row>
    <row r="147" spans="8:61" x14ac:dyDescent="0.2">
      <c r="H147">
        <v>2000000</v>
      </c>
      <c r="I147">
        <v>289.39538199999998</v>
      </c>
      <c r="J147">
        <v>2.0456999999999999E-2</v>
      </c>
      <c r="K147">
        <v>1.3303000000000001E-2</v>
      </c>
      <c r="L147">
        <v>1.3173000000000001E-2</v>
      </c>
      <c r="M147">
        <v>4.6933999999999997E-2</v>
      </c>
      <c r="N147">
        <f t="shared" si="23"/>
        <v>7.5860000000000163E-4</v>
      </c>
      <c r="O147">
        <f t="shared" si="10"/>
        <v>6.1240000000000079E-4</v>
      </c>
      <c r="P147">
        <f t="shared" si="11"/>
        <v>4.1479999999999989E-4</v>
      </c>
      <c r="Q147">
        <f t="shared" si="12"/>
        <v>1.7867999999999981E-3</v>
      </c>
      <c r="S147">
        <v>2000000</v>
      </c>
      <c r="T147">
        <v>402.422573</v>
      </c>
      <c r="U147">
        <v>2.8993000000000001E-2</v>
      </c>
      <c r="V147">
        <v>2.4563999999999999E-2</v>
      </c>
      <c r="W147">
        <v>2.2445E-2</v>
      </c>
      <c r="X147">
        <v>7.6002E-2</v>
      </c>
      <c r="Y147">
        <f t="shared" si="24"/>
        <v>2.9568000000000025E-3</v>
      </c>
      <c r="Z147">
        <f t="shared" si="13"/>
        <v>6.1687999999999986E-3</v>
      </c>
      <c r="AA147">
        <f t="shared" si="14"/>
        <v>4.0052000000000004E-3</v>
      </c>
      <c r="AB147">
        <f t="shared" si="15"/>
        <v>1.3130600000000006E-2</v>
      </c>
      <c r="AD147">
        <v>2000000</v>
      </c>
      <c r="AE147">
        <v>499.03881799999999</v>
      </c>
      <c r="AF147">
        <v>4.2257999999999997E-2</v>
      </c>
      <c r="AG147">
        <v>3.4768E-2</v>
      </c>
      <c r="AH147">
        <v>3.8489000000000002E-2</v>
      </c>
      <c r="AI147">
        <v>0.11551500000000001</v>
      </c>
      <c r="AJ147">
        <f t="shared" si="25"/>
        <v>6.7038000000000028E-3</v>
      </c>
      <c r="AK147">
        <f t="shared" si="16"/>
        <v>1.0133400000000001E-2</v>
      </c>
      <c r="AL147">
        <f t="shared" si="17"/>
        <v>1.4417800000000001E-2</v>
      </c>
      <c r="AM147">
        <f t="shared" si="18"/>
        <v>3.1255399999999989E-2</v>
      </c>
      <c r="AO147">
        <v>2000000</v>
      </c>
      <c r="AP147">
        <v>601.27153999999996</v>
      </c>
      <c r="AQ147">
        <v>6.5125000000000002E-2</v>
      </c>
      <c r="AR147">
        <v>4.8877999999999998E-2</v>
      </c>
      <c r="AS147">
        <v>6.0601000000000002E-2</v>
      </c>
      <c r="AT147">
        <v>0.17460400000000001</v>
      </c>
      <c r="AU147">
        <f t="shared" si="26"/>
        <v>1.4909800000000008E-2</v>
      </c>
      <c r="AV147">
        <f t="shared" si="19"/>
        <v>1.6454799999999992E-2</v>
      </c>
      <c r="AW147">
        <f t="shared" si="20"/>
        <v>2.7829199999999998E-2</v>
      </c>
      <c r="AX147">
        <f t="shared" si="21"/>
        <v>5.9193800000000019E-2</v>
      </c>
      <c r="AZ147">
        <v>2000000</v>
      </c>
      <c r="BA147">
        <v>673.75586699999997</v>
      </c>
      <c r="BB147">
        <v>0.104703</v>
      </c>
      <c r="BC147">
        <v>0.116836</v>
      </c>
      <c r="BD147">
        <v>0.17086499999999999</v>
      </c>
      <c r="BE147">
        <v>0.39240399999999998</v>
      </c>
      <c r="BF147">
        <f t="shared" si="43"/>
        <v>3.8850800000000005E-2</v>
      </c>
      <c r="BG147">
        <f t="shared" si="44"/>
        <v>7.5575799999999999E-2</v>
      </c>
      <c r="BH147">
        <f t="shared" si="45"/>
        <v>0.1244878</v>
      </c>
      <c r="BI147">
        <f t="shared" si="46"/>
        <v>0.23891399999999999</v>
      </c>
    </row>
    <row r="148" spans="8:61" x14ac:dyDescent="0.2">
      <c r="H148">
        <v>3000000</v>
      </c>
      <c r="I148">
        <v>302.94654000000003</v>
      </c>
      <c r="J148">
        <v>2.0386999999999999E-2</v>
      </c>
      <c r="K148">
        <v>1.4222E-2</v>
      </c>
      <c r="L148">
        <v>1.3098E-2</v>
      </c>
      <c r="M148">
        <v>4.7705999999999998E-2</v>
      </c>
      <c r="N148">
        <f t="shared" si="23"/>
        <v>6.8860000000000102E-4</v>
      </c>
      <c r="O148">
        <f t="shared" si="10"/>
        <v>1.5314000000000005E-3</v>
      </c>
      <c r="P148">
        <f t="shared" si="11"/>
        <v>3.3979999999999948E-4</v>
      </c>
      <c r="Q148">
        <f t="shared" si="12"/>
        <v>2.5588E-3</v>
      </c>
      <c r="S148">
        <v>3000000</v>
      </c>
      <c r="T148">
        <v>394.37523099999999</v>
      </c>
      <c r="U148">
        <v>2.8895000000000001E-2</v>
      </c>
      <c r="V148">
        <v>2.7220999999999999E-2</v>
      </c>
      <c r="W148">
        <v>2.4875000000000001E-2</v>
      </c>
      <c r="X148">
        <v>8.0990000000000006E-2</v>
      </c>
      <c r="Y148">
        <f t="shared" si="24"/>
        <v>2.8588000000000016E-3</v>
      </c>
      <c r="Z148">
        <f t="shared" si="13"/>
        <v>8.8257999999999982E-3</v>
      </c>
      <c r="AA148">
        <f t="shared" si="14"/>
        <v>6.435200000000002E-3</v>
      </c>
      <c r="AB148">
        <f t="shared" si="15"/>
        <v>1.8118600000000012E-2</v>
      </c>
      <c r="AD148">
        <v>3000000</v>
      </c>
      <c r="AE148">
        <v>487.230189</v>
      </c>
      <c r="AF148">
        <v>4.1410000000000002E-2</v>
      </c>
      <c r="AG148">
        <v>3.2592999999999997E-2</v>
      </c>
      <c r="AH148">
        <v>4.1506000000000001E-2</v>
      </c>
      <c r="AI148">
        <v>0.115509</v>
      </c>
      <c r="AJ148">
        <f t="shared" si="25"/>
        <v>5.8558000000000082E-3</v>
      </c>
      <c r="AK148">
        <f t="shared" si="16"/>
        <v>7.9583999999999974E-3</v>
      </c>
      <c r="AL148">
        <f t="shared" si="17"/>
        <v>1.74348E-2</v>
      </c>
      <c r="AM148">
        <f t="shared" si="18"/>
        <v>3.1249399999999983E-2</v>
      </c>
      <c r="AO148">
        <v>3000000</v>
      </c>
      <c r="AP148">
        <v>598.12455699999998</v>
      </c>
      <c r="AQ148">
        <v>7.5120000000000006E-2</v>
      </c>
      <c r="AR148">
        <v>5.6571999999999997E-2</v>
      </c>
      <c r="AS148">
        <v>7.4805999999999997E-2</v>
      </c>
      <c r="AT148">
        <v>0.20649899999999999</v>
      </c>
      <c r="AU148">
        <f t="shared" si="26"/>
        <v>2.4904800000000012E-2</v>
      </c>
      <c r="AV148">
        <f t="shared" si="19"/>
        <v>2.4148799999999991E-2</v>
      </c>
      <c r="AW148">
        <f t="shared" si="20"/>
        <v>4.2034199999999994E-2</v>
      </c>
      <c r="AX148">
        <f t="shared" si="21"/>
        <v>9.1088799999999998E-2</v>
      </c>
      <c r="AZ148">
        <v>3000000</v>
      </c>
      <c r="BA148">
        <v>709.31852900000001</v>
      </c>
      <c r="BB148">
        <v>0.113135</v>
      </c>
      <c r="BC148">
        <v>0.13767199999999999</v>
      </c>
      <c r="BD148">
        <v>0.190252</v>
      </c>
      <c r="BE148">
        <v>0.44105800000000001</v>
      </c>
      <c r="BF148">
        <f t="shared" si="43"/>
        <v>4.72828E-2</v>
      </c>
      <c r="BG148">
        <f t="shared" si="44"/>
        <v>9.6411799999999992E-2</v>
      </c>
      <c r="BH148">
        <f t="shared" si="45"/>
        <v>0.14387480000000002</v>
      </c>
      <c r="BI148">
        <f t="shared" si="46"/>
        <v>0.28756800000000005</v>
      </c>
    </row>
    <row r="149" spans="8:61" x14ac:dyDescent="0.2">
      <c r="H149">
        <v>4000000</v>
      </c>
      <c r="I149">
        <v>304.489148</v>
      </c>
      <c r="J149">
        <v>1.9970999999999999E-2</v>
      </c>
      <c r="K149">
        <v>1.3780000000000001E-2</v>
      </c>
      <c r="L149">
        <v>1.3413E-2</v>
      </c>
      <c r="M149">
        <v>4.7163999999999998E-2</v>
      </c>
      <c r="N149">
        <f t="shared" si="23"/>
        <v>2.7260000000000131E-4</v>
      </c>
      <c r="O149">
        <f t="shared" si="10"/>
        <v>1.0894000000000008E-3</v>
      </c>
      <c r="P149">
        <f t="shared" si="11"/>
        <v>6.5479999999999879E-4</v>
      </c>
      <c r="Q149">
        <f t="shared" si="12"/>
        <v>2.0167999999999991E-3</v>
      </c>
      <c r="S149">
        <v>4000000</v>
      </c>
      <c r="T149">
        <v>394.70914399999998</v>
      </c>
      <c r="U149">
        <v>2.9203E-2</v>
      </c>
      <c r="V149">
        <v>2.7549000000000001E-2</v>
      </c>
      <c r="W149">
        <v>2.3540999999999999E-2</v>
      </c>
      <c r="X149">
        <v>8.0293000000000003E-2</v>
      </c>
      <c r="Y149">
        <f t="shared" si="24"/>
        <v>3.1668000000000009E-3</v>
      </c>
      <c r="Z149">
        <f t="shared" si="13"/>
        <v>9.1538000000000001E-3</v>
      </c>
      <c r="AA149">
        <f t="shared" si="14"/>
        <v>5.1012000000000002E-3</v>
      </c>
      <c r="AB149">
        <f t="shared" si="15"/>
        <v>1.7421600000000009E-2</v>
      </c>
      <c r="AD149">
        <v>4000000</v>
      </c>
      <c r="AE149">
        <v>498.62496800000002</v>
      </c>
      <c r="AF149">
        <v>4.2993000000000003E-2</v>
      </c>
      <c r="AG149">
        <v>3.6169E-2</v>
      </c>
      <c r="AH149">
        <v>4.8648999999999998E-2</v>
      </c>
      <c r="AI149">
        <v>0.12781100000000001</v>
      </c>
      <c r="AJ149">
        <f t="shared" si="25"/>
        <v>7.4388000000000093E-3</v>
      </c>
      <c r="AK149">
        <f t="shared" si="16"/>
        <v>1.15344E-2</v>
      </c>
      <c r="AL149">
        <f t="shared" si="17"/>
        <v>2.4577799999999997E-2</v>
      </c>
      <c r="AM149">
        <f t="shared" si="18"/>
        <v>4.355139999999999E-2</v>
      </c>
      <c r="AO149">
        <v>4000000</v>
      </c>
      <c r="AP149">
        <v>583.82577500000002</v>
      </c>
      <c r="AQ149">
        <v>7.8385999999999997E-2</v>
      </c>
      <c r="AR149">
        <v>6.8701999999999999E-2</v>
      </c>
      <c r="AS149">
        <v>7.4545E-2</v>
      </c>
      <c r="AT149">
        <v>0.221633</v>
      </c>
      <c r="AU149">
        <f t="shared" si="26"/>
        <v>2.8170800000000003E-2</v>
      </c>
      <c r="AV149">
        <f t="shared" si="19"/>
        <v>3.6278799999999993E-2</v>
      </c>
      <c r="AW149">
        <f t="shared" si="20"/>
        <v>4.1773199999999996E-2</v>
      </c>
      <c r="AX149">
        <f t="shared" si="21"/>
        <v>0.10622280000000001</v>
      </c>
      <c r="AZ149">
        <v>4000000</v>
      </c>
      <c r="BA149">
        <v>674.70003499999996</v>
      </c>
      <c r="BB149">
        <v>0.138604</v>
      </c>
      <c r="BC149">
        <v>0.181925</v>
      </c>
      <c r="BD149">
        <v>0.24001</v>
      </c>
      <c r="BE149">
        <v>0.56053900000000001</v>
      </c>
      <c r="BF149">
        <f t="shared" si="43"/>
        <v>7.2751800000000005E-2</v>
      </c>
      <c r="BG149">
        <f t="shared" si="44"/>
        <v>0.14066480000000001</v>
      </c>
      <c r="BH149">
        <f t="shared" si="45"/>
        <v>0.19363279999999999</v>
      </c>
      <c r="BI149">
        <f t="shared" si="46"/>
        <v>0.40704899999999999</v>
      </c>
    </row>
    <row r="150" spans="8:61" x14ac:dyDescent="0.2">
      <c r="H150">
        <v>5000000</v>
      </c>
      <c r="I150">
        <v>291.72832699999998</v>
      </c>
      <c r="J150">
        <v>2.0730999999999999E-2</v>
      </c>
      <c r="K150">
        <v>1.3270000000000001E-2</v>
      </c>
      <c r="L150">
        <v>1.3043000000000001E-2</v>
      </c>
      <c r="M150">
        <v>4.7044000000000002E-2</v>
      </c>
      <c r="N150">
        <f t="shared" si="23"/>
        <v>1.0326000000000016E-3</v>
      </c>
      <c r="O150">
        <f t="shared" si="10"/>
        <v>5.7940000000000075E-4</v>
      </c>
      <c r="P150">
        <f t="shared" si="11"/>
        <v>2.8479999999999998E-4</v>
      </c>
      <c r="Q150">
        <f t="shared" si="12"/>
        <v>1.896800000000004E-3</v>
      </c>
      <c r="S150">
        <v>5000000</v>
      </c>
      <c r="T150">
        <v>399.07076899999998</v>
      </c>
      <c r="U150">
        <v>2.9061E-2</v>
      </c>
      <c r="V150">
        <v>3.2518999999999999E-2</v>
      </c>
      <c r="W150">
        <v>2.8784000000000001E-2</v>
      </c>
      <c r="X150">
        <v>9.0364E-2</v>
      </c>
      <c r="Y150">
        <f t="shared" si="24"/>
        <v>3.0248000000000011E-3</v>
      </c>
      <c r="Z150">
        <f t="shared" si="13"/>
        <v>1.4123799999999999E-2</v>
      </c>
      <c r="AA150">
        <f t="shared" si="14"/>
        <v>1.0344200000000001E-2</v>
      </c>
      <c r="AB150">
        <f t="shared" si="15"/>
        <v>2.7492600000000006E-2</v>
      </c>
      <c r="AD150">
        <v>5000000</v>
      </c>
      <c r="AE150">
        <v>506.26590900000002</v>
      </c>
      <c r="AF150">
        <v>4.5025000000000003E-2</v>
      </c>
      <c r="AG150">
        <v>3.6616000000000003E-2</v>
      </c>
      <c r="AH150">
        <v>4.9966000000000003E-2</v>
      </c>
      <c r="AI150">
        <v>0.131606</v>
      </c>
      <c r="AJ150">
        <f t="shared" si="25"/>
        <v>9.4708000000000084E-3</v>
      </c>
      <c r="AK150">
        <f t="shared" si="16"/>
        <v>1.1981400000000003E-2</v>
      </c>
      <c r="AL150">
        <f t="shared" si="17"/>
        <v>2.5894800000000003E-2</v>
      </c>
      <c r="AM150">
        <f t="shared" si="18"/>
        <v>4.7346399999999983E-2</v>
      </c>
      <c r="AO150">
        <v>5000000</v>
      </c>
      <c r="AP150">
        <v>564.42948200000001</v>
      </c>
      <c r="AQ150">
        <v>8.7704000000000004E-2</v>
      </c>
      <c r="AR150">
        <v>7.9154000000000002E-2</v>
      </c>
      <c r="AS150">
        <v>8.0437999999999996E-2</v>
      </c>
      <c r="AT150">
        <v>0.24729599999999999</v>
      </c>
      <c r="AU150">
        <f t="shared" si="26"/>
        <v>3.748880000000001E-2</v>
      </c>
      <c r="AV150">
        <f t="shared" si="19"/>
        <v>4.6730799999999996E-2</v>
      </c>
      <c r="AW150">
        <f t="shared" si="20"/>
        <v>4.7666199999999992E-2</v>
      </c>
      <c r="AX150">
        <f t="shared" si="21"/>
        <v>0.1318858</v>
      </c>
      <c r="AZ150">
        <v>5000000</v>
      </c>
      <c r="BA150">
        <v>665.75677900000005</v>
      </c>
      <c r="BB150">
        <v>0.155027</v>
      </c>
      <c r="BC150">
        <v>0.19465099999999999</v>
      </c>
      <c r="BD150">
        <v>0.25139099999999998</v>
      </c>
      <c r="BE150">
        <v>0.60106899999999996</v>
      </c>
      <c r="BF150">
        <f t="shared" si="43"/>
        <v>8.9174799999999999E-2</v>
      </c>
      <c r="BG150">
        <f t="shared" si="44"/>
        <v>0.15339079999999999</v>
      </c>
      <c r="BH150">
        <f t="shared" si="45"/>
        <v>0.20501379999999997</v>
      </c>
      <c r="BI150">
        <f t="shared" si="46"/>
        <v>0.44757899999999995</v>
      </c>
    </row>
    <row r="151" spans="8:61" x14ac:dyDescent="0.2">
      <c r="H151">
        <v>6000000</v>
      </c>
      <c r="I151">
        <v>303.46717000000001</v>
      </c>
      <c r="J151">
        <v>2.0041E-2</v>
      </c>
      <c r="K151">
        <v>1.5069000000000001E-2</v>
      </c>
      <c r="L151">
        <v>1.5058999999999999E-2</v>
      </c>
      <c r="M151">
        <v>5.0167999999999997E-2</v>
      </c>
      <c r="N151">
        <f t="shared" si="23"/>
        <v>3.4260000000000193E-4</v>
      </c>
      <c r="O151">
        <f t="shared" si="10"/>
        <v>2.378400000000001E-3</v>
      </c>
      <c r="P151">
        <f t="shared" si="11"/>
        <v>2.3007999999999987E-3</v>
      </c>
      <c r="Q151">
        <f t="shared" si="12"/>
        <v>5.0207999999999989E-3</v>
      </c>
      <c r="S151">
        <v>6000000</v>
      </c>
      <c r="T151">
        <v>378.354536</v>
      </c>
      <c r="U151">
        <v>3.2254999999999999E-2</v>
      </c>
      <c r="V151">
        <v>3.1108E-2</v>
      </c>
      <c r="W151">
        <v>2.9586000000000001E-2</v>
      </c>
      <c r="X151">
        <v>9.2948000000000003E-2</v>
      </c>
      <c r="Y151">
        <f t="shared" si="24"/>
        <v>6.2188E-3</v>
      </c>
      <c r="Z151">
        <f t="shared" si="13"/>
        <v>1.27128E-2</v>
      </c>
      <c r="AA151">
        <f t="shared" si="14"/>
        <v>1.1146200000000002E-2</v>
      </c>
      <c r="AB151">
        <f t="shared" si="15"/>
        <v>3.0076600000000009E-2</v>
      </c>
      <c r="AD151">
        <v>6000000</v>
      </c>
      <c r="AE151">
        <v>486.301063</v>
      </c>
      <c r="AF151">
        <v>4.4007999999999999E-2</v>
      </c>
      <c r="AG151">
        <v>3.8509000000000002E-2</v>
      </c>
      <c r="AH151">
        <v>5.0888000000000003E-2</v>
      </c>
      <c r="AI151">
        <v>0.133405</v>
      </c>
      <c r="AJ151">
        <f t="shared" si="25"/>
        <v>8.4538000000000044E-3</v>
      </c>
      <c r="AK151">
        <f t="shared" si="16"/>
        <v>1.3874400000000002E-2</v>
      </c>
      <c r="AL151">
        <f t="shared" si="17"/>
        <v>2.6816800000000002E-2</v>
      </c>
      <c r="AM151">
        <f t="shared" si="18"/>
        <v>4.9145399999999978E-2</v>
      </c>
      <c r="AO151">
        <v>6000000</v>
      </c>
      <c r="AP151">
        <v>587.37730099999999</v>
      </c>
      <c r="AQ151">
        <v>7.9208000000000001E-2</v>
      </c>
      <c r="AR151">
        <v>7.7544000000000002E-2</v>
      </c>
      <c r="AS151">
        <v>8.1995999999999999E-2</v>
      </c>
      <c r="AT151">
        <v>0.23874799999999999</v>
      </c>
      <c r="AU151">
        <f t="shared" si="26"/>
        <v>2.8992800000000006E-2</v>
      </c>
      <c r="AV151">
        <f t="shared" si="19"/>
        <v>4.5120799999999996E-2</v>
      </c>
      <c r="AW151">
        <f t="shared" si="20"/>
        <v>4.9224199999999996E-2</v>
      </c>
      <c r="AX151">
        <f t="shared" si="21"/>
        <v>0.1233378</v>
      </c>
      <c r="AZ151">
        <v>6000000</v>
      </c>
      <c r="BA151">
        <v>689.31220900000005</v>
      </c>
      <c r="BB151">
        <v>0.16627600000000001</v>
      </c>
      <c r="BC151">
        <v>0.218364</v>
      </c>
      <c r="BD151">
        <v>0.28064</v>
      </c>
      <c r="BE151">
        <v>0.66527999999999998</v>
      </c>
      <c r="BF151">
        <f t="shared" ref="BF151:BF154" si="47">BB151-BF$53</f>
        <v>0.10042380000000001</v>
      </c>
      <c r="BG151">
        <f t="shared" ref="BG151:BG154" si="48">BC151-BG$53</f>
        <v>0.17710380000000001</v>
      </c>
      <c r="BH151">
        <f t="shared" ref="BH151:BH154" si="49">BD151-BH$53</f>
        <v>0.23426279999999999</v>
      </c>
      <c r="BI151">
        <f t="shared" ref="BI151:BI154" si="50">BE151-BI$53</f>
        <v>0.51178999999999997</v>
      </c>
    </row>
    <row r="152" spans="8:61" x14ac:dyDescent="0.2">
      <c r="H152">
        <v>7000000</v>
      </c>
      <c r="I152">
        <v>300.58769100000001</v>
      </c>
      <c r="J152">
        <v>1.9875E-2</v>
      </c>
      <c r="K152">
        <v>1.374E-2</v>
      </c>
      <c r="L152">
        <v>1.3915E-2</v>
      </c>
      <c r="M152">
        <v>4.7530000000000003E-2</v>
      </c>
      <c r="N152">
        <f t="shared" si="23"/>
        <v>1.7660000000000245E-4</v>
      </c>
      <c r="O152">
        <f t="shared" si="10"/>
        <v>1.0494000000000007E-3</v>
      </c>
      <c r="P152">
        <f t="shared" si="11"/>
        <v>1.1567999999999995E-3</v>
      </c>
      <c r="Q152">
        <f t="shared" si="12"/>
        <v>2.3828000000000044E-3</v>
      </c>
      <c r="S152">
        <v>7000000</v>
      </c>
      <c r="T152">
        <v>392.23263900000001</v>
      </c>
      <c r="U152">
        <v>3.1676999999999997E-2</v>
      </c>
      <c r="V152">
        <v>3.1940999999999997E-2</v>
      </c>
      <c r="W152">
        <v>2.7470000000000001E-2</v>
      </c>
      <c r="X152">
        <v>9.1088000000000002E-2</v>
      </c>
      <c r="Y152">
        <f t="shared" si="24"/>
        <v>5.6407999999999979E-3</v>
      </c>
      <c r="Z152">
        <f t="shared" si="13"/>
        <v>1.3545799999999997E-2</v>
      </c>
      <c r="AA152">
        <f t="shared" si="14"/>
        <v>9.0302000000000021E-3</v>
      </c>
      <c r="AB152">
        <f t="shared" si="15"/>
        <v>2.8216600000000008E-2</v>
      </c>
      <c r="AD152">
        <v>7000000</v>
      </c>
      <c r="AE152">
        <v>485.07031899999998</v>
      </c>
      <c r="AF152">
        <v>4.3104999999999997E-2</v>
      </c>
      <c r="AG152">
        <v>4.5442000000000003E-2</v>
      </c>
      <c r="AH152">
        <v>5.5223000000000001E-2</v>
      </c>
      <c r="AI152">
        <v>0.14376900000000001</v>
      </c>
      <c r="AJ152">
        <f t="shared" si="25"/>
        <v>7.5508000000000033E-3</v>
      </c>
      <c r="AK152">
        <f t="shared" si="16"/>
        <v>2.0807400000000004E-2</v>
      </c>
      <c r="AL152">
        <f t="shared" si="17"/>
        <v>3.11518E-2</v>
      </c>
      <c r="AM152">
        <f t="shared" si="18"/>
        <v>5.950939999999999E-2</v>
      </c>
      <c r="AO152">
        <v>7000000</v>
      </c>
      <c r="AP152">
        <v>595.60366299999998</v>
      </c>
      <c r="AQ152">
        <v>8.0624000000000001E-2</v>
      </c>
      <c r="AR152">
        <v>9.2734999999999998E-2</v>
      </c>
      <c r="AS152">
        <v>8.9427999999999994E-2</v>
      </c>
      <c r="AT152">
        <v>0.26278800000000002</v>
      </c>
      <c r="AU152">
        <f t="shared" si="26"/>
        <v>3.0408800000000007E-2</v>
      </c>
      <c r="AV152">
        <f t="shared" si="19"/>
        <v>6.0311799999999992E-2</v>
      </c>
      <c r="AW152">
        <f t="shared" si="20"/>
        <v>5.665619999999999E-2</v>
      </c>
      <c r="AX152">
        <f t="shared" si="21"/>
        <v>0.14737780000000003</v>
      </c>
      <c r="AZ152">
        <v>7000000</v>
      </c>
      <c r="BA152">
        <v>668.61232299999995</v>
      </c>
      <c r="BB152">
        <v>0.193997</v>
      </c>
      <c r="BC152">
        <v>0.251697</v>
      </c>
      <c r="BD152">
        <v>0.30904399999999999</v>
      </c>
      <c r="BE152">
        <v>0.75473800000000002</v>
      </c>
      <c r="BF152">
        <f t="shared" si="47"/>
        <v>0.1281448</v>
      </c>
      <c r="BG152">
        <f t="shared" si="48"/>
        <v>0.21043680000000001</v>
      </c>
      <c r="BH152">
        <f t="shared" si="49"/>
        <v>0.26266679999999998</v>
      </c>
      <c r="BI152">
        <f t="shared" si="50"/>
        <v>0.601248</v>
      </c>
    </row>
    <row r="153" spans="8:61" x14ac:dyDescent="0.2">
      <c r="H153">
        <v>8000000</v>
      </c>
      <c r="I153">
        <v>300.75447300000002</v>
      </c>
      <c r="J153">
        <v>1.9651999999999999E-2</v>
      </c>
      <c r="K153">
        <v>1.3115E-2</v>
      </c>
      <c r="L153">
        <v>1.3734E-2</v>
      </c>
      <c r="M153">
        <v>4.65E-2</v>
      </c>
      <c r="N153">
        <f t="shared" si="23"/>
        <v>-4.6399999999998526E-5</v>
      </c>
      <c r="O153">
        <f t="shared" si="10"/>
        <v>4.2440000000000012E-4</v>
      </c>
      <c r="P153">
        <f t="shared" si="11"/>
        <v>9.7579999999999889E-4</v>
      </c>
      <c r="Q153">
        <f t="shared" si="12"/>
        <v>1.3528000000000012E-3</v>
      </c>
      <c r="S153">
        <v>8000000</v>
      </c>
      <c r="T153">
        <v>398.23962499999999</v>
      </c>
      <c r="U153">
        <v>3.2251000000000002E-2</v>
      </c>
      <c r="V153">
        <v>3.2857999999999998E-2</v>
      </c>
      <c r="W153">
        <v>3.1009999999999999E-2</v>
      </c>
      <c r="X153">
        <v>9.6118999999999996E-2</v>
      </c>
      <c r="Y153">
        <f t="shared" si="24"/>
        <v>6.214800000000003E-3</v>
      </c>
      <c r="Z153">
        <f t="shared" si="13"/>
        <v>1.4462799999999998E-2</v>
      </c>
      <c r="AA153">
        <f t="shared" si="14"/>
        <v>1.25702E-2</v>
      </c>
      <c r="AB153">
        <f t="shared" si="15"/>
        <v>3.3247600000000002E-2</v>
      </c>
      <c r="AD153">
        <v>8000000</v>
      </c>
      <c r="AE153">
        <v>491.37117599999999</v>
      </c>
      <c r="AF153">
        <v>4.428E-2</v>
      </c>
      <c r="AG153">
        <v>5.1580000000000001E-2</v>
      </c>
      <c r="AH153">
        <v>5.6778000000000002E-2</v>
      </c>
      <c r="AI153">
        <v>0.152638</v>
      </c>
      <c r="AJ153">
        <f t="shared" si="25"/>
        <v>8.7258000000000058E-3</v>
      </c>
      <c r="AK153">
        <f t="shared" si="16"/>
        <v>2.6945400000000001E-2</v>
      </c>
      <c r="AL153">
        <f t="shared" si="17"/>
        <v>3.2706800000000001E-2</v>
      </c>
      <c r="AM153">
        <f t="shared" si="18"/>
        <v>6.8378399999999978E-2</v>
      </c>
      <c r="AO153">
        <v>8000000</v>
      </c>
      <c r="AP153">
        <v>587.83612600000004</v>
      </c>
      <c r="AQ153">
        <v>8.7195999999999996E-2</v>
      </c>
      <c r="AR153">
        <v>0.105296</v>
      </c>
      <c r="AS153">
        <v>0.11103499999999999</v>
      </c>
      <c r="AT153">
        <v>0.30352699999999999</v>
      </c>
      <c r="AU153">
        <f t="shared" si="26"/>
        <v>3.6980800000000001E-2</v>
      </c>
      <c r="AV153">
        <f t="shared" si="19"/>
        <v>7.2872799999999988E-2</v>
      </c>
      <c r="AW153">
        <f t="shared" si="20"/>
        <v>7.8263199999999991E-2</v>
      </c>
      <c r="AX153">
        <f t="shared" si="21"/>
        <v>0.1881168</v>
      </c>
      <c r="AZ153">
        <v>8000000</v>
      </c>
      <c r="BA153">
        <v>694.49952599999995</v>
      </c>
      <c r="BB153">
        <v>0.18296200000000001</v>
      </c>
      <c r="BC153">
        <v>0.25581700000000002</v>
      </c>
      <c r="BD153">
        <v>0.30995</v>
      </c>
      <c r="BE153">
        <v>0.74873000000000001</v>
      </c>
      <c r="BF153">
        <f t="shared" si="47"/>
        <v>0.11710980000000001</v>
      </c>
      <c r="BG153">
        <f t="shared" si="48"/>
        <v>0.21455680000000002</v>
      </c>
      <c r="BH153">
        <f t="shared" si="49"/>
        <v>0.2635728</v>
      </c>
      <c r="BI153">
        <f t="shared" si="50"/>
        <v>0.59523999999999999</v>
      </c>
    </row>
    <row r="154" spans="8:61" x14ac:dyDescent="0.2">
      <c r="H154">
        <v>9000000</v>
      </c>
      <c r="I154">
        <v>301.799103</v>
      </c>
      <c r="J154">
        <v>1.9994000000000001E-2</v>
      </c>
      <c r="K154">
        <v>1.4592000000000001E-2</v>
      </c>
      <c r="L154">
        <v>1.3342E-2</v>
      </c>
      <c r="M154">
        <v>4.7928999999999999E-2</v>
      </c>
      <c r="N154">
        <f t="shared" si="23"/>
        <v>2.956000000000035E-4</v>
      </c>
      <c r="O154">
        <f t="shared" si="10"/>
        <v>1.901400000000001E-3</v>
      </c>
      <c r="P154">
        <f t="shared" si="11"/>
        <v>5.837999999999989E-4</v>
      </c>
      <c r="Q154">
        <f t="shared" si="12"/>
        <v>2.7818000000000009E-3</v>
      </c>
      <c r="S154">
        <v>9000000</v>
      </c>
      <c r="T154">
        <v>400.78023000000002</v>
      </c>
      <c r="U154">
        <v>2.9661E-2</v>
      </c>
      <c r="V154">
        <v>3.2932000000000003E-2</v>
      </c>
      <c r="W154">
        <v>2.8662E-2</v>
      </c>
      <c r="X154">
        <v>9.1255000000000003E-2</v>
      </c>
      <c r="Y154">
        <f t="shared" si="24"/>
        <v>3.6248000000000009E-3</v>
      </c>
      <c r="Z154">
        <f t="shared" si="13"/>
        <v>1.4536800000000002E-2</v>
      </c>
      <c r="AA154">
        <f t="shared" si="14"/>
        <v>1.0222200000000001E-2</v>
      </c>
      <c r="AB154">
        <f t="shared" si="15"/>
        <v>2.8383600000000009E-2</v>
      </c>
      <c r="AD154">
        <v>9000000</v>
      </c>
      <c r="AE154">
        <v>495.56280600000002</v>
      </c>
      <c r="AF154">
        <v>4.5621000000000002E-2</v>
      </c>
      <c r="AG154">
        <v>5.4568999999999999E-2</v>
      </c>
      <c r="AH154">
        <v>5.9286999999999999E-2</v>
      </c>
      <c r="AI154">
        <v>0.15947700000000001</v>
      </c>
      <c r="AJ154">
        <f t="shared" si="25"/>
        <v>1.0066800000000008E-2</v>
      </c>
      <c r="AK154">
        <f t="shared" si="16"/>
        <v>2.99344E-2</v>
      </c>
      <c r="AL154">
        <f t="shared" si="17"/>
        <v>3.5215799999999998E-2</v>
      </c>
      <c r="AM154">
        <f t="shared" si="18"/>
        <v>7.521739999999999E-2</v>
      </c>
      <c r="AO154">
        <v>9000000</v>
      </c>
      <c r="AP154">
        <v>591.217896</v>
      </c>
      <c r="AQ154">
        <v>9.5851000000000006E-2</v>
      </c>
      <c r="AR154">
        <v>0.131493</v>
      </c>
      <c r="AS154">
        <v>0.114442</v>
      </c>
      <c r="AT154">
        <v>0.34178599999999998</v>
      </c>
      <c r="AU154">
        <f t="shared" si="26"/>
        <v>4.5635800000000011E-2</v>
      </c>
      <c r="AV154">
        <f t="shared" si="19"/>
        <v>9.9069799999999986E-2</v>
      </c>
      <c r="AW154">
        <f t="shared" si="20"/>
        <v>8.1670199999999998E-2</v>
      </c>
      <c r="AX154">
        <f t="shared" si="21"/>
        <v>0.22637579999999999</v>
      </c>
      <c r="AZ154">
        <v>9000000</v>
      </c>
      <c r="BA154">
        <v>684.82377699999995</v>
      </c>
      <c r="BB154">
        <v>0.19362299999999999</v>
      </c>
      <c r="BC154">
        <v>0.288271</v>
      </c>
      <c r="BD154">
        <v>0.36967</v>
      </c>
      <c r="BE154">
        <v>0.85156399999999999</v>
      </c>
      <c r="BF154">
        <f t="shared" si="47"/>
        <v>0.12777079999999999</v>
      </c>
      <c r="BG154">
        <f t="shared" si="48"/>
        <v>0.2470108</v>
      </c>
      <c r="BH154">
        <f t="shared" si="49"/>
        <v>0.32329279999999999</v>
      </c>
      <c r="BI154">
        <f t="shared" si="50"/>
        <v>0.69807399999999997</v>
      </c>
    </row>
    <row r="155" spans="8:61" x14ac:dyDescent="0.2">
      <c r="H155">
        <v>10000000</v>
      </c>
      <c r="I155">
        <v>292.89371599999998</v>
      </c>
      <c r="J155">
        <v>1.9859000000000002E-2</v>
      </c>
      <c r="K155">
        <v>1.5155E-2</v>
      </c>
      <c r="L155">
        <v>1.3370999999999999E-2</v>
      </c>
      <c r="M155">
        <v>4.8384999999999997E-2</v>
      </c>
      <c r="N155">
        <f t="shared" si="23"/>
        <v>1.606000000000038E-4</v>
      </c>
      <c r="O155">
        <f t="shared" si="10"/>
        <v>2.4644000000000003E-3</v>
      </c>
      <c r="P155">
        <f t="shared" si="11"/>
        <v>6.1279999999999842E-4</v>
      </c>
      <c r="Q155">
        <f t="shared" si="12"/>
        <v>3.237799999999999E-3</v>
      </c>
      <c r="S155">
        <v>10000000</v>
      </c>
      <c r="T155">
        <v>403.11073699999997</v>
      </c>
      <c r="U155">
        <v>3.1482000000000003E-2</v>
      </c>
      <c r="V155">
        <v>3.1863000000000002E-2</v>
      </c>
      <c r="W155">
        <v>3.0197999999999999E-2</v>
      </c>
      <c r="X155">
        <v>9.3543000000000001E-2</v>
      </c>
      <c r="Y155">
        <f t="shared" si="24"/>
        <v>5.4458000000000041E-3</v>
      </c>
      <c r="Z155">
        <f t="shared" si="13"/>
        <v>1.3467800000000002E-2</v>
      </c>
      <c r="AA155">
        <f t="shared" si="14"/>
        <v>1.17582E-2</v>
      </c>
      <c r="AB155">
        <f t="shared" si="15"/>
        <v>3.0671600000000007E-2</v>
      </c>
      <c r="AD155">
        <v>10000000</v>
      </c>
      <c r="AE155">
        <v>491.71124300000002</v>
      </c>
      <c r="AF155">
        <v>4.6358000000000003E-2</v>
      </c>
      <c r="AG155">
        <v>5.1728000000000003E-2</v>
      </c>
      <c r="AH155">
        <v>6.0650000000000003E-2</v>
      </c>
      <c r="AI155">
        <v>0.15873599999999999</v>
      </c>
      <c r="AJ155">
        <f t="shared" si="25"/>
        <v>1.0803800000000009E-2</v>
      </c>
      <c r="AK155">
        <f t="shared" si="16"/>
        <v>2.7093400000000004E-2</v>
      </c>
      <c r="AL155">
        <f t="shared" si="17"/>
        <v>3.6578800000000002E-2</v>
      </c>
      <c r="AM155">
        <f t="shared" si="18"/>
        <v>7.447639999999997E-2</v>
      </c>
      <c r="AO155">
        <v>10000000</v>
      </c>
      <c r="AP155">
        <v>598.28811700000006</v>
      </c>
      <c r="AQ155">
        <v>9.3614000000000003E-2</v>
      </c>
      <c r="AR155">
        <v>0.150753</v>
      </c>
      <c r="AS155">
        <v>0.129886</v>
      </c>
      <c r="AT155">
        <v>0.37425199999999997</v>
      </c>
      <c r="AU155">
        <f t="shared" si="26"/>
        <v>4.3398800000000008E-2</v>
      </c>
      <c r="AV155">
        <f t="shared" si="19"/>
        <v>0.11832979999999998</v>
      </c>
      <c r="AW155">
        <f t="shared" si="20"/>
        <v>9.7114199999999998E-2</v>
      </c>
      <c r="AX155">
        <f t="shared" si="21"/>
        <v>0.25884180000000001</v>
      </c>
      <c r="AZ155">
        <v>10000000</v>
      </c>
      <c r="BA155">
        <v>696.73828200000003</v>
      </c>
      <c r="BB155">
        <v>0.21562400000000001</v>
      </c>
      <c r="BC155">
        <v>0.34265600000000002</v>
      </c>
      <c r="BD155">
        <v>0.44599499999999997</v>
      </c>
      <c r="BE155">
        <v>1.004275</v>
      </c>
      <c r="BF155">
        <f t="shared" ref="BF155" si="51">BB155-BF$53</f>
        <v>0.14977180000000001</v>
      </c>
      <c r="BG155">
        <f t="shared" ref="BG155" si="52">BC155-BG$53</f>
        <v>0.30139579999999999</v>
      </c>
      <c r="BH155">
        <f t="shared" ref="BH155" si="53">BD155-BH$53</f>
        <v>0.39961779999999997</v>
      </c>
      <c r="BI155">
        <f t="shared" ref="BI155" si="54">BE155-BI$53</f>
        <v>0.85078500000000001</v>
      </c>
    </row>
    <row r="157" spans="8:61" x14ac:dyDescent="0.2">
      <c r="M157" t="s">
        <v>53</v>
      </c>
      <c r="N157" t="s">
        <v>54</v>
      </c>
      <c r="O157" t="s">
        <v>55</v>
      </c>
      <c r="P157" t="s">
        <v>56</v>
      </c>
      <c r="X157" t="s">
        <v>53</v>
      </c>
      <c r="Y157" t="s">
        <v>54</v>
      </c>
      <c r="Z157" t="s">
        <v>55</v>
      </c>
      <c r="AA157" t="s">
        <v>56</v>
      </c>
      <c r="AI157" t="s">
        <v>53</v>
      </c>
      <c r="AJ157" t="s">
        <v>54</v>
      </c>
      <c r="AK157" t="s">
        <v>55</v>
      </c>
      <c r="AL157" t="s">
        <v>56</v>
      </c>
      <c r="AT157" t="s">
        <v>53</v>
      </c>
      <c r="AU157" t="s">
        <v>54</v>
      </c>
      <c r="AV157" t="s">
        <v>55</v>
      </c>
      <c r="AW157" t="s">
        <v>56</v>
      </c>
      <c r="BE157" t="s">
        <v>53</v>
      </c>
      <c r="BF157" t="s">
        <v>54</v>
      </c>
      <c r="BG157" t="s">
        <v>55</v>
      </c>
      <c r="BH157" t="s">
        <v>56</v>
      </c>
    </row>
    <row r="158" spans="8:61" x14ac:dyDescent="0.2">
      <c r="M158">
        <f>AVERAGE(N111,N122,N133,N144,N155)</f>
        <v>4.9440000000000248E-4</v>
      </c>
      <c r="N158">
        <f>AVERAGE(O111,O122,O133,O144,O155)</f>
        <v>1.4512000000000004E-3</v>
      </c>
      <c r="O158">
        <f>AVERAGE(P111,P122,P133,P144,P155)</f>
        <v>2.0479999999999907E-4</v>
      </c>
      <c r="P158">
        <f>AVERAGE(Q111,Q122,Q133,Q144,Q155)</f>
        <v>2.1506000000000012E-3</v>
      </c>
      <c r="X158">
        <f>AVERAGE(Y111,Y122,Y133,Y144,Y155)</f>
        <v>2.6628000000000012E-3</v>
      </c>
      <c r="Y158">
        <f>AVERAGE(Z111,Z122,Z133,Z144,Z155)</f>
        <v>5.7809999999999997E-3</v>
      </c>
      <c r="Z158">
        <f>AVERAGE(AA111,AA122,AA133,AA144,AA155)</f>
        <v>8.4554000000000018E-3</v>
      </c>
      <c r="AA158">
        <f>AVERAGE(AB111,AB122,AB133,AB144,AB155)</f>
        <v>1.6899000000000004E-2</v>
      </c>
      <c r="AI158">
        <f>AVERAGE(AJ111,AJ122,AJ133,AJ144,AJ155)</f>
        <v>9.6098000000000069E-3</v>
      </c>
      <c r="AJ158">
        <f>AVERAGE(AK111,AK122,AK133,AK144,AK155)</f>
        <v>2.4380200000000001E-2</v>
      </c>
      <c r="AK158">
        <f>AVERAGE(AL111,AL122,AL133,AL144,AL155)</f>
        <v>3.9911200000000001E-2</v>
      </c>
      <c r="AL158">
        <f>AVERAGE(AM111,AM122,AM133,AM144,AM155)</f>
        <v>7.3901199999999972E-2</v>
      </c>
      <c r="AT158">
        <f>AVERAGE(AU111,AU122,AU133,AU144,AU155)</f>
        <v>5.2417200000000011E-2</v>
      </c>
      <c r="AU158">
        <f>AVERAGE(AV111,AV122,AV133,AV144,AV155)</f>
        <v>0.13224639999999996</v>
      </c>
      <c r="AV158">
        <f>AVERAGE(AW111,AW122,AW133,AW144,AW155)</f>
        <v>0.14685160000000003</v>
      </c>
      <c r="AW158">
        <f>AVERAGE(AX111,AX122,AX133,AX144,AX155)</f>
        <v>0.33151520000000001</v>
      </c>
      <c r="BE158">
        <f>AVERAGE(BF111,BF122,BF133,BF144,BF155)</f>
        <v>0.17535299999999998</v>
      </c>
      <c r="BF158">
        <f>AVERAGE(BG111,BG122,BG133,BG144,BG155)</f>
        <v>0.32955899999999999</v>
      </c>
      <c r="BG158">
        <f>AVERAGE(BH111,BH122,BH133,BH144,BH155)</f>
        <v>0.45468460000000005</v>
      </c>
      <c r="BH158">
        <f>AVERAGE(BI111,BI122,BI133,BI144,BI155)</f>
        <v>0.959596</v>
      </c>
    </row>
    <row r="159" spans="8:61" x14ac:dyDescent="0.2">
      <c r="M159">
        <f>STDEV(N111,N122,N133,N144,N155)/SQRT(5)</f>
        <v>2.1753100928373361E-4</v>
      </c>
      <c r="N159">
        <f t="shared" ref="N159" si="55">STDEV(O111,O122,O133,O144,O155)/SQRT(5)</f>
        <v>3.9636541221453711E-4</v>
      </c>
      <c r="O159">
        <f t="shared" ref="O159" si="56">STDEV(P111,P122,P133,P144,P155)/SQRT(5)</f>
        <v>1.2358317037525771E-4</v>
      </c>
      <c r="P159">
        <f t="shared" ref="P159" si="57">STDEV(Q111,Q122,Q133,Q144,Q155)/SQRT(5)</f>
        <v>6.1678484092915226E-4</v>
      </c>
      <c r="X159">
        <f>STDEV(Y111,Y122,Y133,Y144,Y155)/SQRT(5)</f>
        <v>1.0260391318073596E-3</v>
      </c>
      <c r="Y159">
        <f t="shared" ref="Y159:AA159" si="58">STDEV(Z111,Z122,Z133,Z144,Z155)/SQRT(5)</f>
        <v>1.9483835710660266E-3</v>
      </c>
      <c r="Z159">
        <f t="shared" si="58"/>
        <v>2.2829907884176831E-3</v>
      </c>
      <c r="AA159">
        <f t="shared" si="58"/>
        <v>4.3524324417502465E-3</v>
      </c>
      <c r="AI159">
        <f>STDEV(AJ111,AJ122,AJ133,AJ144,AJ155)/SQRT(5)</f>
        <v>9.7058688431278549E-4</v>
      </c>
      <c r="AJ159">
        <f t="shared" ref="AJ159:AL159" si="59">STDEV(AK111,AK122,AK133,AK144,AK155)/SQRT(5)</f>
        <v>2.644212574661884E-3</v>
      </c>
      <c r="AK159">
        <f t="shared" si="59"/>
        <v>4.3685258108428302E-3</v>
      </c>
      <c r="AL159">
        <f t="shared" si="59"/>
        <v>6.7911253073404589E-3</v>
      </c>
      <c r="AT159">
        <f>STDEV(AU111,AU122,AU133,AU144,AU155)/SQRT(5)</f>
        <v>7.7102173873374105E-3</v>
      </c>
      <c r="AU159">
        <f t="shared" ref="AU159:AW159" si="60">STDEV(AV111,AV122,AV133,AV144,AV155)/SQRT(5)</f>
        <v>4.9433973297723097E-3</v>
      </c>
      <c r="AV159">
        <f t="shared" si="60"/>
        <v>2.3102069633692945E-2</v>
      </c>
      <c r="AW159">
        <f t="shared" si="60"/>
        <v>2.4576337728799191E-2</v>
      </c>
      <c r="BE159">
        <f>STDEV(BF111,BF122,BF133,BF144,BF155)/SQRT(5)</f>
        <v>1.3766824638964543E-2</v>
      </c>
      <c r="BF159">
        <f t="shared" ref="BF159:BH159" si="61">STDEV(BG111,BG122,BG133,BG144,BG155)/SQRT(5)</f>
        <v>8.3846370130137363E-3</v>
      </c>
      <c r="BG159">
        <f t="shared" si="61"/>
        <v>3.5264429617392033E-2</v>
      </c>
      <c r="BH159">
        <f t="shared" si="61"/>
        <v>4.9165898270041683E-2</v>
      </c>
    </row>
    <row r="160" spans="8:61" x14ac:dyDescent="0.2">
      <c r="M160">
        <f>M158*2305</f>
        <v>1.1395920000000057</v>
      </c>
      <c r="N160">
        <f t="shared" ref="N160:P160" si="62">N158*2305</f>
        <v>3.3450160000000007</v>
      </c>
      <c r="O160">
        <f t="shared" si="62"/>
        <v>0.47206399999999787</v>
      </c>
      <c r="P160">
        <f t="shared" si="62"/>
        <v>4.9571330000000025</v>
      </c>
      <c r="X160">
        <f>X158*2305</f>
        <v>6.1377540000000028</v>
      </c>
      <c r="Y160">
        <f t="shared" ref="Y160:AA160" si="63">Y158*2305</f>
        <v>13.325204999999999</v>
      </c>
      <c r="Z160">
        <f t="shared" si="63"/>
        <v>19.489697000000003</v>
      </c>
      <c r="AA160">
        <f t="shared" si="63"/>
        <v>38.95219500000001</v>
      </c>
      <c r="AI160">
        <f>AI158*2305</f>
        <v>22.150589000000014</v>
      </c>
      <c r="AJ160">
        <f t="shared" ref="AJ160:AL160" si="64">AJ158*2305</f>
        <v>56.196361000000003</v>
      </c>
      <c r="AK160">
        <f t="shared" si="64"/>
        <v>91.995316000000003</v>
      </c>
      <c r="AL160">
        <f t="shared" si="64"/>
        <v>170.34226599999994</v>
      </c>
      <c r="AT160">
        <f>AT158*2305</f>
        <v>120.82164600000003</v>
      </c>
      <c r="AU160">
        <f t="shared" ref="AU160:AW160" si="65">AU158*2305</f>
        <v>304.82795199999993</v>
      </c>
      <c r="AV160">
        <f t="shared" si="65"/>
        <v>338.49293800000004</v>
      </c>
      <c r="AW160">
        <f t="shared" si="65"/>
        <v>764.14253600000006</v>
      </c>
      <c r="BE160">
        <f>BE158*2305</f>
        <v>404.18866499999996</v>
      </c>
      <c r="BF160">
        <f t="shared" ref="BF160:BH160" si="66">BF158*2305</f>
        <v>759.63349499999993</v>
      </c>
      <c r="BG160">
        <f t="shared" si="66"/>
        <v>1048.0480030000001</v>
      </c>
      <c r="BH160">
        <f t="shared" si="66"/>
        <v>2211.8687799999998</v>
      </c>
    </row>
    <row r="161" spans="8:61" x14ac:dyDescent="0.2">
      <c r="M161">
        <f>M159*2305</f>
        <v>0.50140897639900595</v>
      </c>
      <c r="N161">
        <f t="shared" ref="N161:P161" si="67">N159*2305</f>
        <v>0.913622275154508</v>
      </c>
      <c r="O161">
        <f t="shared" si="67"/>
        <v>0.28485920771496903</v>
      </c>
      <c r="P161">
        <f t="shared" si="67"/>
        <v>1.4216890583416959</v>
      </c>
      <c r="X161">
        <f>X159*2305</f>
        <v>2.365020198815964</v>
      </c>
      <c r="Y161">
        <f t="shared" ref="Y161:AA161" si="68">Y159*2305</f>
        <v>4.4910241313071912</v>
      </c>
      <c r="Z161">
        <f t="shared" si="68"/>
        <v>5.2622937673027597</v>
      </c>
      <c r="AA161">
        <f t="shared" si="68"/>
        <v>10.032356778234318</v>
      </c>
      <c r="AI161">
        <f>AI159*2305</f>
        <v>2.2372027683409708</v>
      </c>
      <c r="AJ161">
        <f t="shared" ref="AJ161:AL161" si="69">AJ159*2305</f>
        <v>6.0949099845956427</v>
      </c>
      <c r="AK161">
        <f t="shared" si="69"/>
        <v>10.069451993992724</v>
      </c>
      <c r="AL161">
        <f t="shared" si="69"/>
        <v>15.653543833419757</v>
      </c>
      <c r="AT161">
        <f>AT159*2305</f>
        <v>17.77205107781273</v>
      </c>
      <c r="AU161">
        <f t="shared" ref="AU161:AW161" si="70">AU159*2305</f>
        <v>11.394530845125173</v>
      </c>
      <c r="AV161">
        <f t="shared" si="70"/>
        <v>53.250270505662236</v>
      </c>
      <c r="AW161">
        <f t="shared" si="70"/>
        <v>56.648458464882133</v>
      </c>
      <c r="BE161">
        <f>BE159*2305</f>
        <v>31.732530792813272</v>
      </c>
      <c r="BF161">
        <f t="shared" ref="BF161:BH161" si="71">BF159*2305</f>
        <v>19.326588314996663</v>
      </c>
      <c r="BG161">
        <f t="shared" si="71"/>
        <v>81.284510268088638</v>
      </c>
      <c r="BH161">
        <f t="shared" si="71"/>
        <v>113.32739551244607</v>
      </c>
    </row>
    <row r="162" spans="8:61" x14ac:dyDescent="0.2">
      <c r="L162" t="s">
        <v>66</v>
      </c>
      <c r="M162">
        <f t="shared" ref="M162:P163" si="72">M160/($AZ$111*10^-15)/(10^10)^2</f>
        <v>1.1395920000000056E-12</v>
      </c>
      <c r="N162">
        <f t="shared" si="72"/>
        <v>3.3450160000000007E-12</v>
      </c>
      <c r="O162">
        <f t="shared" si="72"/>
        <v>4.7206399999999788E-13</v>
      </c>
      <c r="P162">
        <f t="shared" si="72"/>
        <v>4.9571330000000024E-12</v>
      </c>
      <c r="Q162" t="s">
        <v>61</v>
      </c>
      <c r="W162" t="s">
        <v>66</v>
      </c>
      <c r="X162">
        <f t="shared" ref="X162:AA163" si="73">X160/($AZ$111*10^-15)/(10^10)^2</f>
        <v>6.1377540000000025E-12</v>
      </c>
      <c r="Y162">
        <f t="shared" si="73"/>
        <v>1.3325204999999997E-11</v>
      </c>
      <c r="Z162">
        <f t="shared" si="73"/>
        <v>1.9489697000000002E-11</v>
      </c>
      <c r="AA162">
        <f t="shared" si="73"/>
        <v>3.8952195000000012E-11</v>
      </c>
      <c r="AB162" t="s">
        <v>61</v>
      </c>
      <c r="AH162" t="s">
        <v>66</v>
      </c>
      <c r="AI162">
        <f t="shared" ref="AI162:AL163" si="74">AI160/($AZ$111*10^-15)/(10^10)^2</f>
        <v>2.2150589000000013E-11</v>
      </c>
      <c r="AJ162">
        <f t="shared" si="74"/>
        <v>5.6196360999999997E-11</v>
      </c>
      <c r="AK162">
        <f t="shared" si="74"/>
        <v>9.1995316000000003E-11</v>
      </c>
      <c r="AL162">
        <f t="shared" si="74"/>
        <v>1.7034226599999995E-10</v>
      </c>
      <c r="AM162" t="s">
        <v>61</v>
      </c>
      <c r="AS162" t="s">
        <v>66</v>
      </c>
      <c r="AT162">
        <f t="shared" ref="AT162:AW163" si="75">AT160/($AZ$111*10^-15)/(10^10)^2</f>
        <v>1.2082164600000001E-10</v>
      </c>
      <c r="AU162">
        <f t="shared" si="75"/>
        <v>3.0482795199999993E-10</v>
      </c>
      <c r="AV162">
        <f t="shared" si="75"/>
        <v>3.3849293800000001E-10</v>
      </c>
      <c r="AW162">
        <f t="shared" si="75"/>
        <v>7.6414253599999997E-10</v>
      </c>
      <c r="AX162" t="s">
        <v>61</v>
      </c>
      <c r="BD162" t="s">
        <v>66</v>
      </c>
      <c r="BE162">
        <f t="shared" ref="BE162:BH163" si="76">BE160/($AZ$111*10^-15)/(10^10)^2</f>
        <v>4.0418866499999992E-10</v>
      </c>
      <c r="BF162">
        <f t="shared" si="76"/>
        <v>7.5963349499999984E-10</v>
      </c>
      <c r="BG162">
        <f t="shared" si="76"/>
        <v>1.0480480030000001E-9</v>
      </c>
      <c r="BH162">
        <f t="shared" si="76"/>
        <v>2.2118687799999997E-9</v>
      </c>
      <c r="BI162" t="s">
        <v>61</v>
      </c>
    </row>
    <row r="163" spans="8:61" x14ac:dyDescent="0.2">
      <c r="L163" t="s">
        <v>65</v>
      </c>
      <c r="M163">
        <f t="shared" si="72"/>
        <v>5.0140897639900596E-13</v>
      </c>
      <c r="N163">
        <f t="shared" si="72"/>
        <v>9.1362227515450809E-13</v>
      </c>
      <c r="O163">
        <f t="shared" si="72"/>
        <v>2.8485920771496903E-13</v>
      </c>
      <c r="P163">
        <f t="shared" si="72"/>
        <v>1.4216890583416961E-12</v>
      </c>
      <c r="W163" t="s">
        <v>65</v>
      </c>
      <c r="X163">
        <f t="shared" si="73"/>
        <v>2.3650201988159637E-12</v>
      </c>
      <c r="Y163">
        <f t="shared" si="73"/>
        <v>4.4910241313071911E-12</v>
      </c>
      <c r="Z163">
        <f t="shared" si="73"/>
        <v>5.2622937673027596E-12</v>
      </c>
      <c r="AA163">
        <f t="shared" si="73"/>
        <v>1.0032356778234317E-11</v>
      </c>
      <c r="AH163" t="s">
        <v>65</v>
      </c>
      <c r="AI163">
        <f t="shared" si="74"/>
        <v>2.2372027683409705E-12</v>
      </c>
      <c r="AJ163">
        <f t="shared" si="74"/>
        <v>6.0949099845956424E-12</v>
      </c>
      <c r="AK163">
        <f t="shared" si="74"/>
        <v>1.0069451993992723E-11</v>
      </c>
      <c r="AL163">
        <f t="shared" si="74"/>
        <v>1.5653543833419757E-11</v>
      </c>
      <c r="AS163" t="s">
        <v>65</v>
      </c>
      <c r="AT163">
        <f t="shared" si="75"/>
        <v>1.777205107781273E-11</v>
      </c>
      <c r="AU163">
        <f t="shared" si="75"/>
        <v>1.1394530845125171E-11</v>
      </c>
      <c r="AV163">
        <f t="shared" si="75"/>
        <v>5.3250270505662234E-11</v>
      </c>
      <c r="AW163">
        <f t="shared" si="75"/>
        <v>5.6648458464882136E-11</v>
      </c>
      <c r="BD163" t="s">
        <v>65</v>
      </c>
      <c r="BE163">
        <f t="shared" si="76"/>
        <v>3.1732530792813271E-11</v>
      </c>
      <c r="BF163">
        <f t="shared" si="76"/>
        <v>1.9326588314996663E-11</v>
      </c>
      <c r="BG163">
        <f t="shared" si="76"/>
        <v>8.1284510268088637E-11</v>
      </c>
      <c r="BH163">
        <f t="shared" si="76"/>
        <v>1.1332739551244608E-10</v>
      </c>
    </row>
    <row r="165" spans="8:61" x14ac:dyDescent="0.2">
      <c r="H165" t="s">
        <v>70</v>
      </c>
      <c r="J165" t="s">
        <v>49</v>
      </c>
      <c r="K165" t="s">
        <v>50</v>
      </c>
      <c r="L165" t="s">
        <v>51</v>
      </c>
      <c r="M165" t="s">
        <v>52</v>
      </c>
      <c r="S165" t="s">
        <v>70</v>
      </c>
      <c r="U165" t="s">
        <v>49</v>
      </c>
      <c r="V165" t="s">
        <v>50</v>
      </c>
      <c r="W165" t="s">
        <v>51</v>
      </c>
      <c r="X165" t="s">
        <v>52</v>
      </c>
      <c r="AD165" t="s">
        <v>70</v>
      </c>
      <c r="AF165" t="s">
        <v>49</v>
      </c>
      <c r="AG165" t="s">
        <v>50</v>
      </c>
      <c r="AH165" t="s">
        <v>51</v>
      </c>
      <c r="AI165" t="s">
        <v>52</v>
      </c>
      <c r="AO165" t="s">
        <v>70</v>
      </c>
      <c r="AQ165" t="s">
        <v>49</v>
      </c>
      <c r="AR165" t="s">
        <v>50</v>
      </c>
      <c r="AS165" t="s">
        <v>51</v>
      </c>
      <c r="AT165" t="s">
        <v>52</v>
      </c>
      <c r="AZ165" t="s">
        <v>70</v>
      </c>
      <c r="BB165" t="s">
        <v>49</v>
      </c>
      <c r="BC165" t="s">
        <v>50</v>
      </c>
      <c r="BD165" t="s">
        <v>51</v>
      </c>
      <c r="BE165" t="s">
        <v>52</v>
      </c>
    </row>
    <row r="166" spans="8:61" x14ac:dyDescent="0.2">
      <c r="H166">
        <v>0</v>
      </c>
      <c r="I166">
        <v>301.61399</v>
      </c>
      <c r="J166">
        <v>0</v>
      </c>
      <c r="K166">
        <v>0</v>
      </c>
      <c r="L166">
        <v>0</v>
      </c>
      <c r="M166">
        <v>0</v>
      </c>
      <c r="N166">
        <f>J166-N$53</f>
        <v>-1.9698399999999998E-2</v>
      </c>
      <c r="O166">
        <f t="shared" ref="O166:O220" si="77">K166-O$53</f>
        <v>-1.26906E-2</v>
      </c>
      <c r="P166">
        <f t="shared" ref="P166:P220" si="78">L166-P$53</f>
        <v>-1.2758200000000001E-2</v>
      </c>
      <c r="Q166">
        <f t="shared" ref="Q166:Q220" si="79">M166-Q$53</f>
        <v>-4.5147199999999998E-2</v>
      </c>
      <c r="S166">
        <v>0</v>
      </c>
      <c r="T166">
        <v>393.74486999999999</v>
      </c>
      <c r="U166">
        <v>0</v>
      </c>
      <c r="V166">
        <v>0</v>
      </c>
      <c r="W166">
        <v>0</v>
      </c>
      <c r="X166">
        <v>0</v>
      </c>
      <c r="Y166">
        <f>U166-Y$53</f>
        <v>-2.6036199999999999E-2</v>
      </c>
      <c r="Z166">
        <f t="shared" ref="Z166:Z220" si="80">V166-Z$53</f>
        <v>-1.83952E-2</v>
      </c>
      <c r="AA166">
        <f t="shared" ref="AA166:AA220" si="81">W166-AA$53</f>
        <v>-1.8439799999999999E-2</v>
      </c>
      <c r="AB166">
        <f t="shared" ref="AB166:AB220" si="82">X166-AB$53</f>
        <v>-6.2871399999999994E-2</v>
      </c>
      <c r="AD166">
        <v>0</v>
      </c>
      <c r="AE166">
        <v>491.12474500000002</v>
      </c>
      <c r="AF166">
        <v>0</v>
      </c>
      <c r="AG166">
        <v>0</v>
      </c>
      <c r="AH166">
        <v>0</v>
      </c>
      <c r="AI166">
        <v>0</v>
      </c>
      <c r="AJ166">
        <f>AF166-AJ$53</f>
        <v>-3.5554199999999994E-2</v>
      </c>
      <c r="AK166">
        <f t="shared" ref="AK166:AK219" si="83">AG166-AK$53</f>
        <v>-2.46346E-2</v>
      </c>
      <c r="AL166">
        <f t="shared" ref="AL166:AL219" si="84">AH166-AL$53</f>
        <v>-2.4071200000000001E-2</v>
      </c>
      <c r="AM166">
        <f t="shared" ref="AM166:AM219" si="85">AI166-AM$53</f>
        <v>-8.4259600000000018E-2</v>
      </c>
      <c r="AO166">
        <v>0</v>
      </c>
      <c r="AP166">
        <v>585.68712500000004</v>
      </c>
      <c r="AQ166">
        <v>0</v>
      </c>
      <c r="AR166">
        <v>0</v>
      </c>
      <c r="AS166">
        <v>0</v>
      </c>
      <c r="AT166">
        <v>0</v>
      </c>
      <c r="AU166">
        <f>AQ166-AU$53</f>
        <v>-5.0215199999999995E-2</v>
      </c>
      <c r="AV166">
        <f t="shared" ref="AV166:AV220" si="86">AR166-AV$53</f>
        <v>-3.2423200000000006E-2</v>
      </c>
      <c r="AW166">
        <f t="shared" ref="AW166:AW220" si="87">AS166-AW$53</f>
        <v>-3.2771800000000004E-2</v>
      </c>
      <c r="AX166">
        <f t="shared" ref="AX166:AX220" si="88">AT166-AX$53</f>
        <v>-0.11541019999999999</v>
      </c>
      <c r="AZ166">
        <v>0</v>
      </c>
      <c r="BA166">
        <v>668.21096</v>
      </c>
      <c r="BB166">
        <v>0</v>
      </c>
      <c r="BC166">
        <v>0</v>
      </c>
      <c r="BD166">
        <v>0</v>
      </c>
      <c r="BE166">
        <v>0</v>
      </c>
      <c r="BF166">
        <f>BB166-BF$53</f>
        <v>-6.58522E-2</v>
      </c>
      <c r="BG166">
        <f t="shared" ref="BG166:BG220" si="89">BC166-BG$53</f>
        <v>-4.1260200000000004E-2</v>
      </c>
      <c r="BH166">
        <f t="shared" ref="BH166:BH220" si="90">BD166-BH$53</f>
        <v>-4.6377199999999993E-2</v>
      </c>
      <c r="BI166">
        <f t="shared" ref="BI166:BI220" si="91">BE166-BI$53</f>
        <v>-0.15348999999999999</v>
      </c>
    </row>
    <row r="167" spans="8:61" x14ac:dyDescent="0.2">
      <c r="H167">
        <v>1000000</v>
      </c>
      <c r="I167">
        <v>297.25120299999998</v>
      </c>
      <c r="J167">
        <v>2.1531999999999999E-2</v>
      </c>
      <c r="K167">
        <v>1.3542E-2</v>
      </c>
      <c r="L167">
        <v>1.2914999999999999E-2</v>
      </c>
      <c r="M167">
        <v>4.7988000000000003E-2</v>
      </c>
      <c r="N167">
        <f t="shared" ref="N167:N220" si="92">J167-N$53</f>
        <v>1.8336000000000012E-3</v>
      </c>
      <c r="O167">
        <f t="shared" si="77"/>
        <v>8.5140000000000042E-4</v>
      </c>
      <c r="P167">
        <f t="shared" si="78"/>
        <v>1.5679999999999861E-4</v>
      </c>
      <c r="Q167">
        <f t="shared" si="79"/>
        <v>2.8408000000000044E-3</v>
      </c>
      <c r="S167">
        <v>1000000</v>
      </c>
      <c r="T167">
        <v>396.87816099999998</v>
      </c>
      <c r="U167">
        <v>3.1288000000000003E-2</v>
      </c>
      <c r="V167">
        <v>1.8395999999999999E-2</v>
      </c>
      <c r="W167">
        <v>1.8963000000000001E-2</v>
      </c>
      <c r="X167">
        <v>6.8645999999999999E-2</v>
      </c>
      <c r="Y167">
        <f t="shared" ref="Y167:Y220" si="93">U167-Y$53</f>
        <v>5.2518000000000044E-3</v>
      </c>
      <c r="Z167">
        <f t="shared" si="80"/>
        <v>7.999999999987184E-7</v>
      </c>
      <c r="AA167">
        <f t="shared" si="81"/>
        <v>5.2320000000000144E-4</v>
      </c>
      <c r="AB167">
        <f t="shared" si="82"/>
        <v>5.7746000000000047E-3</v>
      </c>
      <c r="AD167">
        <v>1000000</v>
      </c>
      <c r="AE167">
        <v>499.81811800000003</v>
      </c>
      <c r="AF167">
        <v>3.6676E-2</v>
      </c>
      <c r="AG167">
        <v>2.3344E-2</v>
      </c>
      <c r="AH167">
        <v>2.4723999999999999E-2</v>
      </c>
      <c r="AI167">
        <v>8.4744E-2</v>
      </c>
      <c r="AJ167">
        <f t="shared" ref="AJ167:AJ219" si="94">AF167-AJ$53</f>
        <v>1.1218000000000061E-3</v>
      </c>
      <c r="AK167">
        <f t="shared" si="83"/>
        <v>-1.2905999999999994E-3</v>
      </c>
      <c r="AL167">
        <f t="shared" si="84"/>
        <v>6.5279999999999852E-4</v>
      </c>
      <c r="AM167">
        <f t="shared" si="85"/>
        <v>4.8439999999998207E-4</v>
      </c>
      <c r="AO167">
        <v>1000000</v>
      </c>
      <c r="AP167">
        <v>596.68908199999998</v>
      </c>
      <c r="AQ167">
        <v>6.7627999999999994E-2</v>
      </c>
      <c r="AR167">
        <v>3.4835999999999999E-2</v>
      </c>
      <c r="AS167">
        <v>3.7508E-2</v>
      </c>
      <c r="AT167">
        <v>0.13997200000000001</v>
      </c>
      <c r="AU167">
        <f t="shared" ref="AU167:AU220" si="95">AQ167-AU$53</f>
        <v>1.7412799999999999E-2</v>
      </c>
      <c r="AV167">
        <f t="shared" si="86"/>
        <v>2.4127999999999927E-3</v>
      </c>
      <c r="AW167">
        <f t="shared" si="87"/>
        <v>4.736199999999996E-3</v>
      </c>
      <c r="AX167">
        <f t="shared" si="88"/>
        <v>2.4561800000000023E-2</v>
      </c>
      <c r="AZ167">
        <v>1000000</v>
      </c>
      <c r="BA167">
        <v>662.44159500000001</v>
      </c>
      <c r="BB167">
        <v>0.111359</v>
      </c>
      <c r="BC167">
        <v>4.9727E-2</v>
      </c>
      <c r="BD167">
        <v>6.9996000000000003E-2</v>
      </c>
      <c r="BE167">
        <v>0.23108200000000001</v>
      </c>
      <c r="BF167">
        <f t="shared" ref="BF167:BF220" si="96">BB167-BF$53</f>
        <v>4.55068E-2</v>
      </c>
      <c r="BG167">
        <f t="shared" si="89"/>
        <v>8.4667999999999966E-3</v>
      </c>
      <c r="BH167">
        <f t="shared" si="90"/>
        <v>2.3618800000000009E-2</v>
      </c>
      <c r="BI167">
        <f t="shared" si="91"/>
        <v>7.7592000000000022E-2</v>
      </c>
    </row>
    <row r="168" spans="8:61" x14ac:dyDescent="0.2">
      <c r="H168">
        <v>2000000</v>
      </c>
      <c r="I168">
        <v>289.46076499999998</v>
      </c>
      <c r="J168">
        <v>1.9747000000000001E-2</v>
      </c>
      <c r="K168">
        <v>1.3084E-2</v>
      </c>
      <c r="L168">
        <v>1.3738E-2</v>
      </c>
      <c r="M168">
        <v>4.6568999999999999E-2</v>
      </c>
      <c r="N168">
        <f t="shared" si="92"/>
        <v>4.8600000000002808E-5</v>
      </c>
      <c r="O168">
        <f t="shared" si="77"/>
        <v>3.9340000000000035E-4</v>
      </c>
      <c r="P168">
        <f t="shared" si="78"/>
        <v>9.7979999999999942E-4</v>
      </c>
      <c r="Q168">
        <f t="shared" si="79"/>
        <v>1.4218000000000008E-3</v>
      </c>
      <c r="S168">
        <v>2000000</v>
      </c>
      <c r="T168">
        <v>401.19971700000002</v>
      </c>
      <c r="U168">
        <v>3.023E-2</v>
      </c>
      <c r="V168">
        <v>1.7403999999999999E-2</v>
      </c>
      <c r="W168">
        <v>1.8144E-2</v>
      </c>
      <c r="X168">
        <v>6.5778000000000003E-2</v>
      </c>
      <c r="Y168">
        <f t="shared" si="93"/>
        <v>4.193800000000001E-3</v>
      </c>
      <c r="Z168">
        <f t="shared" si="80"/>
        <v>-9.9120000000000111E-4</v>
      </c>
      <c r="AA168">
        <f t="shared" si="81"/>
        <v>-2.9579999999999884E-4</v>
      </c>
      <c r="AB168">
        <f t="shared" si="82"/>
        <v>2.9066000000000092E-3</v>
      </c>
      <c r="AD168">
        <v>2000000</v>
      </c>
      <c r="AE168">
        <v>488.399655</v>
      </c>
      <c r="AF168">
        <v>3.7273000000000001E-2</v>
      </c>
      <c r="AG168">
        <v>2.5930000000000002E-2</v>
      </c>
      <c r="AH168">
        <v>2.8670999999999999E-2</v>
      </c>
      <c r="AI168">
        <v>9.1873999999999997E-2</v>
      </c>
      <c r="AJ168">
        <f t="shared" si="94"/>
        <v>1.7188000000000064E-3</v>
      </c>
      <c r="AK168">
        <f t="shared" si="83"/>
        <v>1.2954000000000021E-3</v>
      </c>
      <c r="AL168">
        <f t="shared" si="84"/>
        <v>4.5997999999999976E-3</v>
      </c>
      <c r="AM168">
        <f t="shared" si="85"/>
        <v>7.6143999999999795E-3</v>
      </c>
      <c r="AO168">
        <v>2000000</v>
      </c>
      <c r="AP168">
        <v>587.63088100000004</v>
      </c>
      <c r="AQ168">
        <v>7.4839000000000003E-2</v>
      </c>
      <c r="AR168">
        <v>3.7727999999999998E-2</v>
      </c>
      <c r="AS168">
        <v>5.8122E-2</v>
      </c>
      <c r="AT168">
        <v>0.17068900000000001</v>
      </c>
      <c r="AU168">
        <f t="shared" si="95"/>
        <v>2.4623800000000008E-2</v>
      </c>
      <c r="AV168">
        <f t="shared" si="86"/>
        <v>5.3047999999999915E-3</v>
      </c>
      <c r="AW168">
        <f t="shared" si="87"/>
        <v>2.5350199999999996E-2</v>
      </c>
      <c r="AX168">
        <f t="shared" si="88"/>
        <v>5.5278800000000017E-2</v>
      </c>
      <c r="AZ168">
        <v>2000000</v>
      </c>
      <c r="BA168">
        <v>670.12849200000005</v>
      </c>
      <c r="BB168">
        <v>0.16908200000000001</v>
      </c>
      <c r="BC168">
        <v>5.1898E-2</v>
      </c>
      <c r="BD168">
        <v>9.1658000000000003E-2</v>
      </c>
      <c r="BE168">
        <v>0.31263800000000003</v>
      </c>
      <c r="BF168">
        <f t="shared" si="96"/>
        <v>0.10322980000000001</v>
      </c>
      <c r="BG168">
        <f t="shared" si="89"/>
        <v>1.0637799999999996E-2</v>
      </c>
      <c r="BH168">
        <f t="shared" si="90"/>
        <v>4.528080000000001E-2</v>
      </c>
      <c r="BI168">
        <f t="shared" si="91"/>
        <v>0.15914800000000004</v>
      </c>
    </row>
    <row r="169" spans="8:61" x14ac:dyDescent="0.2">
      <c r="H169">
        <v>3000000</v>
      </c>
      <c r="I169">
        <v>294.52310799999998</v>
      </c>
      <c r="J169">
        <v>1.9075000000000002E-2</v>
      </c>
      <c r="K169">
        <v>1.2423E-2</v>
      </c>
      <c r="L169">
        <v>1.2759E-2</v>
      </c>
      <c r="M169">
        <v>4.4256999999999998E-2</v>
      </c>
      <c r="N169">
        <f t="shared" si="92"/>
        <v>-6.2339999999999618E-4</v>
      </c>
      <c r="O169">
        <f t="shared" si="77"/>
        <v>-2.6759999999999978E-4</v>
      </c>
      <c r="P169">
        <f t="shared" si="78"/>
        <v>7.999999999987184E-7</v>
      </c>
      <c r="Q169">
        <f t="shared" si="79"/>
        <v>-8.9020000000000071E-4</v>
      </c>
      <c r="S169">
        <v>3000000</v>
      </c>
      <c r="T169">
        <v>393.28970099999998</v>
      </c>
      <c r="U169">
        <v>2.9581E-2</v>
      </c>
      <c r="V169">
        <v>1.9460999999999999E-2</v>
      </c>
      <c r="W169">
        <v>2.0216000000000001E-2</v>
      </c>
      <c r="X169">
        <v>6.9258E-2</v>
      </c>
      <c r="Y169">
        <f t="shared" si="93"/>
        <v>3.5448000000000007E-3</v>
      </c>
      <c r="Z169">
        <f t="shared" si="80"/>
        <v>1.0657999999999987E-3</v>
      </c>
      <c r="AA169">
        <f t="shared" si="81"/>
        <v>1.7762000000000021E-3</v>
      </c>
      <c r="AB169">
        <f t="shared" si="82"/>
        <v>6.3866000000000062E-3</v>
      </c>
      <c r="AD169">
        <v>3000000</v>
      </c>
      <c r="AE169">
        <v>493.44699000000003</v>
      </c>
      <c r="AF169">
        <v>4.0521000000000001E-2</v>
      </c>
      <c r="AG169">
        <v>2.5891999999999998E-2</v>
      </c>
      <c r="AH169">
        <v>3.3480999999999997E-2</v>
      </c>
      <c r="AI169">
        <v>9.9893999999999997E-2</v>
      </c>
      <c r="AJ169">
        <f t="shared" si="94"/>
        <v>4.9668000000000073E-3</v>
      </c>
      <c r="AK169">
        <f t="shared" si="83"/>
        <v>1.2573999999999988E-3</v>
      </c>
      <c r="AL169">
        <f t="shared" si="84"/>
        <v>9.4097999999999959E-3</v>
      </c>
      <c r="AM169">
        <f t="shared" si="85"/>
        <v>1.5634399999999979E-2</v>
      </c>
      <c r="AO169">
        <v>3000000</v>
      </c>
      <c r="AP169">
        <v>587.66493800000001</v>
      </c>
      <c r="AQ169">
        <v>9.2019000000000004E-2</v>
      </c>
      <c r="AR169">
        <v>3.9967999999999997E-2</v>
      </c>
      <c r="AS169">
        <v>7.0807999999999996E-2</v>
      </c>
      <c r="AT169">
        <v>0.202796</v>
      </c>
      <c r="AU169">
        <f t="shared" si="95"/>
        <v>4.1803800000000009E-2</v>
      </c>
      <c r="AV169">
        <f t="shared" si="86"/>
        <v>7.5447999999999904E-3</v>
      </c>
      <c r="AW169">
        <f t="shared" si="87"/>
        <v>3.8036199999999992E-2</v>
      </c>
      <c r="AX169">
        <f t="shared" si="88"/>
        <v>8.7385800000000013E-2</v>
      </c>
      <c r="AZ169">
        <v>3000000</v>
      </c>
      <c r="BA169">
        <v>676.614914</v>
      </c>
      <c r="BB169">
        <v>0.157443</v>
      </c>
      <c r="BC169">
        <v>5.4697000000000003E-2</v>
      </c>
      <c r="BD169">
        <v>0.11175400000000001</v>
      </c>
      <c r="BE169">
        <v>0.32389299999999999</v>
      </c>
      <c r="BF169">
        <f t="shared" si="96"/>
        <v>9.15908E-2</v>
      </c>
      <c r="BG169">
        <f t="shared" si="89"/>
        <v>1.3436799999999999E-2</v>
      </c>
      <c r="BH169">
        <f t="shared" si="90"/>
        <v>6.5376800000000013E-2</v>
      </c>
      <c r="BI169">
        <f t="shared" si="91"/>
        <v>0.170403</v>
      </c>
    </row>
    <row r="170" spans="8:61" x14ac:dyDescent="0.2">
      <c r="H170">
        <v>4000000</v>
      </c>
      <c r="I170">
        <v>294.98931900000002</v>
      </c>
      <c r="J170">
        <v>2.0074999999999999E-2</v>
      </c>
      <c r="K170">
        <v>1.3788999999999999E-2</v>
      </c>
      <c r="L170">
        <v>1.2605999999999999E-2</v>
      </c>
      <c r="M170">
        <v>4.6469999999999997E-2</v>
      </c>
      <c r="N170">
        <f t="shared" si="92"/>
        <v>3.7660000000000124E-4</v>
      </c>
      <c r="O170">
        <f t="shared" si="77"/>
        <v>1.0983999999999994E-3</v>
      </c>
      <c r="P170">
        <f t="shared" si="78"/>
        <v>-1.5220000000000164E-4</v>
      </c>
      <c r="Q170">
        <f t="shared" si="79"/>
        <v>1.322799999999999E-3</v>
      </c>
      <c r="S170">
        <v>4000000</v>
      </c>
      <c r="T170">
        <v>392.26917600000002</v>
      </c>
      <c r="U170">
        <v>3.1933000000000003E-2</v>
      </c>
      <c r="V170">
        <v>1.7892000000000002E-2</v>
      </c>
      <c r="W170">
        <v>2.0486000000000001E-2</v>
      </c>
      <c r="X170">
        <v>7.0310999999999998E-2</v>
      </c>
      <c r="Y170">
        <f t="shared" si="93"/>
        <v>5.8968000000000041E-3</v>
      </c>
      <c r="Z170">
        <f t="shared" si="80"/>
        <v>-5.0319999999999879E-4</v>
      </c>
      <c r="AA170">
        <f t="shared" si="81"/>
        <v>2.0462000000000015E-3</v>
      </c>
      <c r="AB170">
        <f t="shared" si="82"/>
        <v>7.4396000000000045E-3</v>
      </c>
      <c r="AD170">
        <v>4000000</v>
      </c>
      <c r="AE170">
        <v>496.71215699999999</v>
      </c>
      <c r="AF170">
        <v>3.8256999999999999E-2</v>
      </c>
      <c r="AG170">
        <v>2.3917999999999998E-2</v>
      </c>
      <c r="AH170">
        <v>3.3325E-2</v>
      </c>
      <c r="AI170">
        <v>9.5500000000000002E-2</v>
      </c>
      <c r="AJ170">
        <f t="shared" si="94"/>
        <v>2.7028000000000052E-3</v>
      </c>
      <c r="AK170">
        <f t="shared" si="83"/>
        <v>-7.1660000000000126E-4</v>
      </c>
      <c r="AL170">
        <f t="shared" si="84"/>
        <v>9.2537999999999995E-3</v>
      </c>
      <c r="AM170">
        <f t="shared" si="85"/>
        <v>1.1240399999999984E-2</v>
      </c>
      <c r="AO170">
        <v>4000000</v>
      </c>
      <c r="AP170">
        <v>590.47596999999996</v>
      </c>
      <c r="AQ170">
        <v>9.4615000000000005E-2</v>
      </c>
      <c r="AR170">
        <v>3.9220999999999999E-2</v>
      </c>
      <c r="AS170">
        <v>6.8489999999999995E-2</v>
      </c>
      <c r="AT170">
        <v>0.20232600000000001</v>
      </c>
      <c r="AU170">
        <f t="shared" si="95"/>
        <v>4.439980000000001E-2</v>
      </c>
      <c r="AV170">
        <f t="shared" si="86"/>
        <v>6.7977999999999927E-3</v>
      </c>
      <c r="AW170">
        <f t="shared" si="87"/>
        <v>3.5718199999999992E-2</v>
      </c>
      <c r="AX170">
        <f t="shared" si="88"/>
        <v>8.6915800000000015E-2</v>
      </c>
      <c r="AZ170">
        <v>4000000</v>
      </c>
      <c r="BA170">
        <v>692.26566400000002</v>
      </c>
      <c r="BB170">
        <v>0.187388</v>
      </c>
      <c r="BC170">
        <v>5.7049999999999997E-2</v>
      </c>
      <c r="BD170">
        <v>0.12639300000000001</v>
      </c>
      <c r="BE170">
        <v>0.37083100000000002</v>
      </c>
      <c r="BF170">
        <f t="shared" si="96"/>
        <v>0.1215358</v>
      </c>
      <c r="BG170">
        <f t="shared" si="89"/>
        <v>1.5789799999999993E-2</v>
      </c>
      <c r="BH170">
        <f t="shared" si="90"/>
        <v>8.0015800000000012E-2</v>
      </c>
      <c r="BI170">
        <f t="shared" si="91"/>
        <v>0.21734100000000003</v>
      </c>
    </row>
    <row r="171" spans="8:61" x14ac:dyDescent="0.2">
      <c r="H171">
        <v>5000000</v>
      </c>
      <c r="I171">
        <v>304.32455900000002</v>
      </c>
      <c r="J171">
        <v>1.9345999999999999E-2</v>
      </c>
      <c r="K171">
        <v>1.2607999999999999E-2</v>
      </c>
      <c r="L171">
        <v>1.4179000000000001E-2</v>
      </c>
      <c r="M171">
        <v>4.6134000000000001E-2</v>
      </c>
      <c r="N171">
        <f t="shared" si="92"/>
        <v>-3.5239999999999924E-4</v>
      </c>
      <c r="O171">
        <f t="shared" si="77"/>
        <v>-8.2600000000000381E-5</v>
      </c>
      <c r="P171">
        <f t="shared" si="78"/>
        <v>1.4207999999999998E-3</v>
      </c>
      <c r="Q171">
        <f t="shared" si="79"/>
        <v>9.8680000000000295E-4</v>
      </c>
      <c r="S171">
        <v>5000000</v>
      </c>
      <c r="T171">
        <v>394.07487300000003</v>
      </c>
      <c r="U171">
        <v>3.2183999999999997E-2</v>
      </c>
      <c r="V171">
        <v>1.8381000000000002E-2</v>
      </c>
      <c r="W171">
        <v>2.0746000000000001E-2</v>
      </c>
      <c r="X171">
        <v>7.1309999999999998E-2</v>
      </c>
      <c r="Y171">
        <f t="shared" si="93"/>
        <v>6.1477999999999984E-3</v>
      </c>
      <c r="Z171">
        <f t="shared" si="80"/>
        <v>-1.4199999999998936E-5</v>
      </c>
      <c r="AA171">
        <f t="shared" si="81"/>
        <v>2.3062000000000013E-3</v>
      </c>
      <c r="AB171">
        <f t="shared" si="82"/>
        <v>8.4386000000000044E-3</v>
      </c>
      <c r="AD171">
        <v>5000000</v>
      </c>
      <c r="AE171">
        <v>498.09106500000001</v>
      </c>
      <c r="AF171">
        <v>4.0911999999999997E-2</v>
      </c>
      <c r="AG171">
        <v>2.4521999999999999E-2</v>
      </c>
      <c r="AH171">
        <v>2.6501E-2</v>
      </c>
      <c r="AI171">
        <v>9.1935000000000003E-2</v>
      </c>
      <c r="AJ171">
        <f t="shared" si="94"/>
        <v>5.3578000000000028E-3</v>
      </c>
      <c r="AK171">
        <f t="shared" si="83"/>
        <v>-1.1260000000000089E-4</v>
      </c>
      <c r="AL171">
        <f t="shared" si="84"/>
        <v>2.4297999999999993E-3</v>
      </c>
      <c r="AM171">
        <f t="shared" si="85"/>
        <v>7.675399999999985E-3</v>
      </c>
      <c r="AO171">
        <v>5000000</v>
      </c>
      <c r="AP171">
        <v>595.54503799999998</v>
      </c>
      <c r="AQ171">
        <v>0.108406</v>
      </c>
      <c r="AR171">
        <v>4.5301000000000001E-2</v>
      </c>
      <c r="AS171">
        <v>8.3051E-2</v>
      </c>
      <c r="AT171">
        <v>0.236757</v>
      </c>
      <c r="AU171">
        <f t="shared" si="95"/>
        <v>5.8190800000000008E-2</v>
      </c>
      <c r="AV171">
        <f t="shared" si="86"/>
        <v>1.2877799999999995E-2</v>
      </c>
      <c r="AW171">
        <f t="shared" si="87"/>
        <v>5.0279199999999996E-2</v>
      </c>
      <c r="AX171">
        <f t="shared" si="88"/>
        <v>0.1213468</v>
      </c>
      <c r="AZ171">
        <v>5000000</v>
      </c>
      <c r="BA171">
        <v>676.11867900000004</v>
      </c>
      <c r="BB171">
        <v>0.20538899999999999</v>
      </c>
      <c r="BC171">
        <v>6.6930000000000003E-2</v>
      </c>
      <c r="BD171">
        <v>0.14294699999999999</v>
      </c>
      <c r="BE171">
        <v>0.415265</v>
      </c>
      <c r="BF171">
        <f t="shared" si="96"/>
        <v>0.13953679999999999</v>
      </c>
      <c r="BG171">
        <f t="shared" si="89"/>
        <v>2.56698E-2</v>
      </c>
      <c r="BH171">
        <f t="shared" si="90"/>
        <v>9.6569799999999997E-2</v>
      </c>
      <c r="BI171">
        <f t="shared" si="91"/>
        <v>0.26177499999999998</v>
      </c>
    </row>
    <row r="172" spans="8:61" x14ac:dyDescent="0.2">
      <c r="H172">
        <v>6000000</v>
      </c>
      <c r="I172">
        <v>299.728722</v>
      </c>
      <c r="J172">
        <v>1.8956000000000001E-2</v>
      </c>
      <c r="K172">
        <v>1.3169E-2</v>
      </c>
      <c r="L172">
        <v>1.2567999999999999E-2</v>
      </c>
      <c r="M172">
        <v>4.4692999999999997E-2</v>
      </c>
      <c r="N172">
        <f t="shared" si="92"/>
        <v>-7.4239999999999723E-4</v>
      </c>
      <c r="O172">
        <f t="shared" si="77"/>
        <v>4.7840000000000035E-4</v>
      </c>
      <c r="P172">
        <f t="shared" si="78"/>
        <v>-1.9020000000000148E-4</v>
      </c>
      <c r="Q172">
        <f t="shared" si="79"/>
        <v>-4.5420000000000182E-4</v>
      </c>
      <c r="S172">
        <v>6000000</v>
      </c>
      <c r="T172">
        <v>399.06827900000002</v>
      </c>
      <c r="U172">
        <v>3.1008999999999998E-2</v>
      </c>
      <c r="V172">
        <v>1.8898999999999999E-2</v>
      </c>
      <c r="W172">
        <v>1.9831999999999999E-2</v>
      </c>
      <c r="X172">
        <v>6.9739999999999996E-2</v>
      </c>
      <c r="Y172">
        <f t="shared" si="93"/>
        <v>4.9727999999999994E-3</v>
      </c>
      <c r="Z172">
        <f t="shared" si="80"/>
        <v>5.0379999999999869E-4</v>
      </c>
      <c r="AA172">
        <f t="shared" si="81"/>
        <v>1.3921999999999997E-3</v>
      </c>
      <c r="AB172">
        <f t="shared" si="82"/>
        <v>6.8686000000000025E-3</v>
      </c>
      <c r="AD172">
        <v>6000000</v>
      </c>
      <c r="AE172">
        <v>489.88419299999998</v>
      </c>
      <c r="AF172">
        <v>4.1126999999999997E-2</v>
      </c>
      <c r="AG172">
        <v>2.7022000000000001E-2</v>
      </c>
      <c r="AH172">
        <v>2.9982999999999999E-2</v>
      </c>
      <c r="AI172">
        <v>9.8130999999999996E-2</v>
      </c>
      <c r="AJ172">
        <f t="shared" si="94"/>
        <v>5.5728000000000028E-3</v>
      </c>
      <c r="AK172">
        <f t="shared" si="83"/>
        <v>2.3874000000000013E-3</v>
      </c>
      <c r="AL172">
        <f t="shared" si="84"/>
        <v>5.9117999999999983E-3</v>
      </c>
      <c r="AM172">
        <f t="shared" si="85"/>
        <v>1.3871399999999978E-2</v>
      </c>
      <c r="AO172">
        <v>6000000</v>
      </c>
      <c r="AP172">
        <v>592.64775099999997</v>
      </c>
      <c r="AQ172">
        <v>0.12729199999999999</v>
      </c>
      <c r="AR172">
        <v>4.4925E-2</v>
      </c>
      <c r="AS172">
        <v>9.2021000000000006E-2</v>
      </c>
      <c r="AT172">
        <v>0.26423799999999997</v>
      </c>
      <c r="AU172">
        <f t="shared" si="95"/>
        <v>7.7076800000000001E-2</v>
      </c>
      <c r="AV172">
        <f t="shared" si="86"/>
        <v>1.2501799999999993E-2</v>
      </c>
      <c r="AW172">
        <f t="shared" si="87"/>
        <v>5.9249200000000002E-2</v>
      </c>
      <c r="AX172">
        <f t="shared" si="88"/>
        <v>0.14882779999999998</v>
      </c>
      <c r="AZ172">
        <v>6000000</v>
      </c>
      <c r="BA172">
        <v>710.95242299999995</v>
      </c>
      <c r="BB172">
        <v>0.22514799999999999</v>
      </c>
      <c r="BC172">
        <v>6.3462000000000005E-2</v>
      </c>
      <c r="BD172">
        <v>0.178735</v>
      </c>
      <c r="BE172">
        <v>0.46734500000000001</v>
      </c>
      <c r="BF172">
        <f t="shared" si="96"/>
        <v>0.15929579999999999</v>
      </c>
      <c r="BG172">
        <f t="shared" si="89"/>
        <v>2.2201800000000001E-2</v>
      </c>
      <c r="BH172">
        <f t="shared" si="90"/>
        <v>0.13235780000000003</v>
      </c>
      <c r="BI172">
        <f t="shared" si="91"/>
        <v>0.313855</v>
      </c>
    </row>
    <row r="173" spans="8:61" x14ac:dyDescent="0.2">
      <c r="H173">
        <v>7000000</v>
      </c>
      <c r="I173">
        <v>297.11563100000001</v>
      </c>
      <c r="J173">
        <v>1.8804000000000001E-2</v>
      </c>
      <c r="K173">
        <v>1.2984000000000001E-2</v>
      </c>
      <c r="L173">
        <v>1.2775999999999999E-2</v>
      </c>
      <c r="M173">
        <v>4.4563999999999999E-2</v>
      </c>
      <c r="N173">
        <f t="shared" si="92"/>
        <v>-8.9439999999999659E-4</v>
      </c>
      <c r="O173">
        <f t="shared" si="77"/>
        <v>2.9340000000000095E-4</v>
      </c>
      <c r="P173">
        <f t="shared" si="78"/>
        <v>1.7799999999998373E-5</v>
      </c>
      <c r="Q173">
        <f t="shared" si="79"/>
        <v>-5.83199999999999E-4</v>
      </c>
      <c r="S173">
        <v>7000000</v>
      </c>
      <c r="T173">
        <v>378.24962399999998</v>
      </c>
      <c r="U173">
        <v>3.1870999999999997E-2</v>
      </c>
      <c r="V173">
        <v>1.8430999999999999E-2</v>
      </c>
      <c r="W173">
        <v>2.0434999999999998E-2</v>
      </c>
      <c r="X173">
        <v>7.0736999999999994E-2</v>
      </c>
      <c r="Y173">
        <f t="shared" si="93"/>
        <v>5.8347999999999976E-3</v>
      </c>
      <c r="Z173">
        <f t="shared" si="80"/>
        <v>3.5799999999999027E-5</v>
      </c>
      <c r="AA173">
        <f t="shared" si="81"/>
        <v>1.9951999999999991E-3</v>
      </c>
      <c r="AB173">
        <f t="shared" si="82"/>
        <v>7.8656000000000004E-3</v>
      </c>
      <c r="AD173">
        <v>7000000</v>
      </c>
      <c r="AE173">
        <v>497.96409599999998</v>
      </c>
      <c r="AF173">
        <v>4.7706999999999999E-2</v>
      </c>
      <c r="AG173">
        <v>2.6773000000000002E-2</v>
      </c>
      <c r="AH173">
        <v>3.7484000000000003E-2</v>
      </c>
      <c r="AI173">
        <v>0.11196399999999999</v>
      </c>
      <c r="AJ173">
        <f t="shared" si="94"/>
        <v>1.2152800000000005E-2</v>
      </c>
      <c r="AK173">
        <f t="shared" si="83"/>
        <v>2.1384000000000021E-3</v>
      </c>
      <c r="AL173">
        <f t="shared" si="84"/>
        <v>1.3412800000000002E-2</v>
      </c>
      <c r="AM173">
        <f t="shared" si="85"/>
        <v>2.7704399999999976E-2</v>
      </c>
      <c r="AO173">
        <v>7000000</v>
      </c>
      <c r="AP173">
        <v>585.37357799999995</v>
      </c>
      <c r="AQ173">
        <v>0.131607</v>
      </c>
      <c r="AR173">
        <v>4.8384000000000003E-2</v>
      </c>
      <c r="AS173">
        <v>9.7138000000000002E-2</v>
      </c>
      <c r="AT173">
        <v>0.27712900000000001</v>
      </c>
      <c r="AU173">
        <f t="shared" si="95"/>
        <v>8.1391800000000014E-2</v>
      </c>
      <c r="AV173">
        <f t="shared" si="86"/>
        <v>1.5960799999999997E-2</v>
      </c>
      <c r="AW173">
        <f t="shared" si="87"/>
        <v>6.4366199999999998E-2</v>
      </c>
      <c r="AX173">
        <f t="shared" si="88"/>
        <v>0.16171880000000002</v>
      </c>
      <c r="AZ173">
        <v>7000000</v>
      </c>
      <c r="BA173">
        <v>688.22060899999997</v>
      </c>
      <c r="BB173">
        <v>0.26450000000000001</v>
      </c>
      <c r="BC173">
        <v>6.8047999999999997E-2</v>
      </c>
      <c r="BD173">
        <v>0.19382199999999999</v>
      </c>
      <c r="BE173">
        <v>0.52636899999999998</v>
      </c>
      <c r="BF173">
        <f t="shared" si="96"/>
        <v>0.19864780000000001</v>
      </c>
      <c r="BG173">
        <f t="shared" si="89"/>
        <v>2.6787799999999994E-2</v>
      </c>
      <c r="BH173">
        <f t="shared" si="90"/>
        <v>0.14744479999999999</v>
      </c>
      <c r="BI173">
        <f t="shared" si="91"/>
        <v>0.37287899999999996</v>
      </c>
    </row>
    <row r="174" spans="8:61" x14ac:dyDescent="0.2">
      <c r="H174">
        <v>8000000</v>
      </c>
      <c r="I174">
        <v>297.00198499999999</v>
      </c>
      <c r="J174">
        <v>1.9011E-2</v>
      </c>
      <c r="K174">
        <v>1.2545000000000001E-2</v>
      </c>
      <c r="L174">
        <v>1.2533000000000001E-2</v>
      </c>
      <c r="M174">
        <v>4.4089999999999997E-2</v>
      </c>
      <c r="N174">
        <f t="shared" si="92"/>
        <v>-6.8739999999999774E-4</v>
      </c>
      <c r="O174">
        <f t="shared" si="77"/>
        <v>-1.455999999999992E-4</v>
      </c>
      <c r="P174">
        <f t="shared" si="78"/>
        <v>-2.2520000000000005E-4</v>
      </c>
      <c r="Q174">
        <f t="shared" si="79"/>
        <v>-1.0572000000000012E-3</v>
      </c>
      <c r="S174">
        <v>8000000</v>
      </c>
      <c r="T174">
        <v>391.10312199999998</v>
      </c>
      <c r="U174">
        <v>3.0969E-2</v>
      </c>
      <c r="V174">
        <v>1.9109000000000001E-2</v>
      </c>
      <c r="W174">
        <v>2.1010999999999998E-2</v>
      </c>
      <c r="X174">
        <v>7.109E-2</v>
      </c>
      <c r="Y174">
        <f t="shared" si="93"/>
        <v>4.9328000000000011E-3</v>
      </c>
      <c r="Z174">
        <f t="shared" si="80"/>
        <v>7.1380000000000055E-4</v>
      </c>
      <c r="AA174">
        <f t="shared" si="81"/>
        <v>2.5711999999999992E-3</v>
      </c>
      <c r="AB174">
        <f t="shared" si="82"/>
        <v>8.2186000000000065E-3</v>
      </c>
      <c r="AD174">
        <v>8000000</v>
      </c>
      <c r="AE174">
        <v>498.16249399999998</v>
      </c>
      <c r="AF174">
        <v>4.8666000000000001E-2</v>
      </c>
      <c r="AG174">
        <v>2.7571999999999999E-2</v>
      </c>
      <c r="AH174">
        <v>3.5120999999999999E-2</v>
      </c>
      <c r="AI174">
        <v>0.111359</v>
      </c>
      <c r="AJ174">
        <f t="shared" si="94"/>
        <v>1.3111800000000007E-2</v>
      </c>
      <c r="AK174">
        <f t="shared" si="83"/>
        <v>2.9373999999999997E-3</v>
      </c>
      <c r="AL174">
        <f t="shared" si="84"/>
        <v>1.1049799999999999E-2</v>
      </c>
      <c r="AM174">
        <f t="shared" si="85"/>
        <v>2.7099399999999982E-2</v>
      </c>
      <c r="AO174">
        <v>8000000</v>
      </c>
      <c r="AP174">
        <v>585.18879400000003</v>
      </c>
      <c r="AQ174">
        <v>0.13788300000000001</v>
      </c>
      <c r="AR174">
        <v>4.8042000000000001E-2</v>
      </c>
      <c r="AS174">
        <v>0.107597</v>
      </c>
      <c r="AT174">
        <v>0.29352099999999998</v>
      </c>
      <c r="AU174">
        <f t="shared" si="95"/>
        <v>8.7667800000000018E-2</v>
      </c>
      <c r="AV174">
        <f t="shared" si="86"/>
        <v>1.5618799999999995E-2</v>
      </c>
      <c r="AW174">
        <f t="shared" si="87"/>
        <v>7.4825199999999994E-2</v>
      </c>
      <c r="AX174">
        <f t="shared" si="88"/>
        <v>0.17811079999999999</v>
      </c>
      <c r="AZ174">
        <v>8000000</v>
      </c>
      <c r="BA174">
        <v>699.402468</v>
      </c>
      <c r="BB174">
        <v>0.304392</v>
      </c>
      <c r="BC174">
        <v>7.2588E-2</v>
      </c>
      <c r="BD174">
        <v>0.230818</v>
      </c>
      <c r="BE174">
        <v>0.60779899999999998</v>
      </c>
      <c r="BF174">
        <f t="shared" si="96"/>
        <v>0.2385398</v>
      </c>
      <c r="BG174">
        <f t="shared" si="89"/>
        <v>3.1327799999999996E-2</v>
      </c>
      <c r="BH174">
        <f t="shared" si="90"/>
        <v>0.18444080000000002</v>
      </c>
      <c r="BI174">
        <f t="shared" si="91"/>
        <v>0.45430899999999996</v>
      </c>
    </row>
    <row r="175" spans="8:61" x14ac:dyDescent="0.2">
      <c r="H175">
        <v>9000000</v>
      </c>
      <c r="I175">
        <v>291.95617099999998</v>
      </c>
      <c r="J175">
        <v>2.0666E-2</v>
      </c>
      <c r="K175">
        <v>1.2311000000000001E-2</v>
      </c>
      <c r="L175">
        <v>1.2674E-2</v>
      </c>
      <c r="M175">
        <v>4.5650999999999997E-2</v>
      </c>
      <c r="N175">
        <f t="shared" si="92"/>
        <v>9.6760000000000249E-4</v>
      </c>
      <c r="O175">
        <f t="shared" si="77"/>
        <v>-3.7959999999999904E-4</v>
      </c>
      <c r="P175">
        <f t="shared" si="78"/>
        <v>-8.4200000000001288E-5</v>
      </c>
      <c r="Q175">
        <f t="shared" si="79"/>
        <v>5.0379999999999869E-4</v>
      </c>
      <c r="S175">
        <v>9000000</v>
      </c>
      <c r="T175">
        <v>403.48602299999999</v>
      </c>
      <c r="U175">
        <v>3.1209000000000001E-2</v>
      </c>
      <c r="V175">
        <v>1.7947000000000001E-2</v>
      </c>
      <c r="W175">
        <v>2.1735000000000001E-2</v>
      </c>
      <c r="X175">
        <v>7.0890999999999996E-2</v>
      </c>
      <c r="Y175">
        <f t="shared" si="93"/>
        <v>5.1728000000000017E-3</v>
      </c>
      <c r="Z175">
        <f t="shared" si="80"/>
        <v>-4.4819999999999929E-4</v>
      </c>
      <c r="AA175">
        <f t="shared" si="81"/>
        <v>3.2952000000000016E-3</v>
      </c>
      <c r="AB175">
        <f t="shared" si="82"/>
        <v>8.0196000000000017E-3</v>
      </c>
      <c r="AD175">
        <v>9000000</v>
      </c>
      <c r="AE175">
        <v>492.17397</v>
      </c>
      <c r="AF175">
        <v>4.7739999999999998E-2</v>
      </c>
      <c r="AG175">
        <v>2.6721999999999999E-2</v>
      </c>
      <c r="AH175">
        <v>3.1098000000000001E-2</v>
      </c>
      <c r="AI175">
        <v>0.105561</v>
      </c>
      <c r="AJ175">
        <f t="shared" si="94"/>
        <v>1.2185800000000004E-2</v>
      </c>
      <c r="AK175">
        <f t="shared" si="83"/>
        <v>2.0873999999999997E-3</v>
      </c>
      <c r="AL175">
        <f t="shared" si="84"/>
        <v>7.0267999999999997E-3</v>
      </c>
      <c r="AM175">
        <f t="shared" si="85"/>
        <v>2.1301399999999984E-2</v>
      </c>
      <c r="AO175">
        <v>9000000</v>
      </c>
      <c r="AP175">
        <v>605.31228899999996</v>
      </c>
      <c r="AQ175">
        <v>0.138516</v>
      </c>
      <c r="AR175">
        <v>4.6297999999999999E-2</v>
      </c>
      <c r="AS175">
        <v>0.105489</v>
      </c>
      <c r="AT175">
        <v>0.29030299999999998</v>
      </c>
      <c r="AU175">
        <f t="shared" si="95"/>
        <v>8.8300800000000013E-2</v>
      </c>
      <c r="AV175">
        <f t="shared" si="86"/>
        <v>1.3874799999999993E-2</v>
      </c>
      <c r="AW175">
        <f t="shared" si="87"/>
        <v>7.2717199999999996E-2</v>
      </c>
      <c r="AX175">
        <f t="shared" si="88"/>
        <v>0.17489279999999999</v>
      </c>
      <c r="AZ175">
        <v>9000000</v>
      </c>
      <c r="BA175">
        <v>696.00703599999997</v>
      </c>
      <c r="BB175">
        <v>0.362867</v>
      </c>
      <c r="BC175">
        <v>7.6433000000000001E-2</v>
      </c>
      <c r="BD175">
        <v>0.24803600000000001</v>
      </c>
      <c r="BE175">
        <v>0.68733599999999995</v>
      </c>
      <c r="BF175">
        <f t="shared" si="96"/>
        <v>0.29701480000000002</v>
      </c>
      <c r="BG175">
        <f t="shared" si="89"/>
        <v>3.5172799999999997E-2</v>
      </c>
      <c r="BH175">
        <f t="shared" si="90"/>
        <v>0.20165880000000003</v>
      </c>
      <c r="BI175">
        <f t="shared" si="91"/>
        <v>0.53384599999999993</v>
      </c>
    </row>
    <row r="176" spans="8:61" x14ac:dyDescent="0.2">
      <c r="H176">
        <v>10000000</v>
      </c>
      <c r="I176">
        <v>293.82871399999999</v>
      </c>
      <c r="J176">
        <v>1.8960999999999999E-2</v>
      </c>
      <c r="K176">
        <v>1.2540000000000001E-2</v>
      </c>
      <c r="L176">
        <v>1.3132E-2</v>
      </c>
      <c r="M176">
        <v>4.4632999999999999E-2</v>
      </c>
      <c r="N176">
        <f t="shared" si="92"/>
        <v>-7.3739999999999917E-4</v>
      </c>
      <c r="O176">
        <f t="shared" si="77"/>
        <v>-1.50599999999999E-4</v>
      </c>
      <c r="P176">
        <f t="shared" si="78"/>
        <v>3.7379999999999879E-4</v>
      </c>
      <c r="Q176">
        <f t="shared" si="79"/>
        <v>-5.1419999999999938E-4</v>
      </c>
      <c r="S176">
        <v>10000000</v>
      </c>
      <c r="T176">
        <v>387.949727</v>
      </c>
      <c r="U176">
        <v>3.2613999999999997E-2</v>
      </c>
      <c r="V176">
        <v>1.9035E-2</v>
      </c>
      <c r="W176">
        <v>2.3172000000000002E-2</v>
      </c>
      <c r="X176">
        <v>7.4820999999999999E-2</v>
      </c>
      <c r="Y176">
        <f t="shared" si="93"/>
        <v>6.5777999999999982E-3</v>
      </c>
      <c r="Z176">
        <f t="shared" si="80"/>
        <v>6.397999999999994E-4</v>
      </c>
      <c r="AA176">
        <f t="shared" si="81"/>
        <v>4.7322000000000024E-3</v>
      </c>
      <c r="AB176">
        <f t="shared" si="82"/>
        <v>1.1949600000000005E-2</v>
      </c>
      <c r="AD176">
        <v>10000000</v>
      </c>
      <c r="AE176">
        <v>506.697382</v>
      </c>
      <c r="AF176">
        <v>5.2396999999999999E-2</v>
      </c>
      <c r="AG176">
        <v>2.7005999999999999E-2</v>
      </c>
      <c r="AH176">
        <v>3.4672000000000001E-2</v>
      </c>
      <c r="AI176">
        <v>0.114076</v>
      </c>
      <c r="AJ176">
        <f t="shared" si="94"/>
        <v>1.6842800000000005E-2</v>
      </c>
      <c r="AK176">
        <f t="shared" si="83"/>
        <v>2.3713999999999992E-3</v>
      </c>
      <c r="AL176">
        <f t="shared" si="84"/>
        <v>1.0600800000000001E-2</v>
      </c>
      <c r="AM176">
        <f t="shared" si="85"/>
        <v>2.9816399999999979E-2</v>
      </c>
      <c r="AO176">
        <v>10000000</v>
      </c>
      <c r="AP176">
        <v>603.56857000000002</v>
      </c>
      <c r="AQ176">
        <v>0.160716</v>
      </c>
      <c r="AR176">
        <v>4.5997000000000003E-2</v>
      </c>
      <c r="AS176">
        <v>0.11869300000000001</v>
      </c>
      <c r="AT176">
        <v>0.325405</v>
      </c>
      <c r="AU176">
        <f t="shared" si="95"/>
        <v>0.11050080000000001</v>
      </c>
      <c r="AV176">
        <f t="shared" si="86"/>
        <v>1.3573799999999997E-2</v>
      </c>
      <c r="AW176">
        <f t="shared" si="87"/>
        <v>8.5921200000000003E-2</v>
      </c>
      <c r="AX176">
        <f t="shared" si="88"/>
        <v>0.20999480000000001</v>
      </c>
      <c r="AZ176">
        <v>10000000</v>
      </c>
      <c r="BA176">
        <v>694.699884</v>
      </c>
      <c r="BB176">
        <v>0.39462599999999998</v>
      </c>
      <c r="BC176">
        <v>8.8970999999999995E-2</v>
      </c>
      <c r="BD176">
        <v>0.28319299999999997</v>
      </c>
      <c r="BE176">
        <v>0.76678999999999997</v>
      </c>
      <c r="BF176">
        <f t="shared" si="96"/>
        <v>0.3287738</v>
      </c>
      <c r="BG176">
        <f t="shared" si="89"/>
        <v>4.7710799999999991E-2</v>
      </c>
      <c r="BH176">
        <f t="shared" si="90"/>
        <v>0.23681579999999997</v>
      </c>
      <c r="BI176">
        <f t="shared" si="91"/>
        <v>0.61329999999999996</v>
      </c>
    </row>
    <row r="177" spans="8:61" x14ac:dyDescent="0.2">
      <c r="H177">
        <v>0</v>
      </c>
      <c r="I177">
        <v>297.67400900000001</v>
      </c>
      <c r="J177">
        <v>0</v>
      </c>
      <c r="K177">
        <v>0</v>
      </c>
      <c r="L177">
        <v>0</v>
      </c>
      <c r="M177">
        <v>0</v>
      </c>
      <c r="N177">
        <f t="shared" si="92"/>
        <v>-1.9698399999999998E-2</v>
      </c>
      <c r="O177">
        <f t="shared" si="77"/>
        <v>-1.26906E-2</v>
      </c>
      <c r="P177">
        <f t="shared" si="78"/>
        <v>-1.2758200000000001E-2</v>
      </c>
      <c r="Q177">
        <f t="shared" si="79"/>
        <v>-4.5147199999999998E-2</v>
      </c>
      <c r="S177">
        <v>0</v>
      </c>
      <c r="T177">
        <v>401.78670299999999</v>
      </c>
      <c r="U177">
        <v>0</v>
      </c>
      <c r="V177">
        <v>0</v>
      </c>
      <c r="W177">
        <v>0</v>
      </c>
      <c r="X177">
        <v>0</v>
      </c>
      <c r="Y177">
        <f t="shared" si="93"/>
        <v>-2.6036199999999999E-2</v>
      </c>
      <c r="Z177">
        <f t="shared" si="80"/>
        <v>-1.83952E-2</v>
      </c>
      <c r="AA177">
        <f t="shared" si="81"/>
        <v>-1.8439799999999999E-2</v>
      </c>
      <c r="AB177">
        <f t="shared" si="82"/>
        <v>-6.2871399999999994E-2</v>
      </c>
      <c r="AD177">
        <v>0</v>
      </c>
      <c r="AE177">
        <v>513.91127900000004</v>
      </c>
      <c r="AF177">
        <v>0</v>
      </c>
      <c r="AG177">
        <v>0</v>
      </c>
      <c r="AH177">
        <v>0</v>
      </c>
      <c r="AI177">
        <v>0</v>
      </c>
      <c r="AJ177">
        <f t="shared" si="94"/>
        <v>-3.5554199999999994E-2</v>
      </c>
      <c r="AK177">
        <f t="shared" si="83"/>
        <v>-2.46346E-2</v>
      </c>
      <c r="AL177">
        <f t="shared" si="84"/>
        <v>-2.4071200000000001E-2</v>
      </c>
      <c r="AM177">
        <f t="shared" si="85"/>
        <v>-8.4259600000000018E-2</v>
      </c>
      <c r="AO177">
        <v>0</v>
      </c>
      <c r="AP177">
        <v>606.63443900000004</v>
      </c>
      <c r="AQ177">
        <v>0</v>
      </c>
      <c r="AR177">
        <v>0</v>
      </c>
      <c r="AS177">
        <v>0</v>
      </c>
      <c r="AT177">
        <v>0</v>
      </c>
      <c r="AU177">
        <f t="shared" si="95"/>
        <v>-5.0215199999999995E-2</v>
      </c>
      <c r="AV177">
        <f t="shared" si="86"/>
        <v>-3.2423200000000006E-2</v>
      </c>
      <c r="AW177">
        <f t="shared" si="87"/>
        <v>-3.2771800000000004E-2</v>
      </c>
      <c r="AX177">
        <f t="shared" si="88"/>
        <v>-0.11541019999999999</v>
      </c>
      <c r="AZ177">
        <v>0</v>
      </c>
      <c r="BA177">
        <v>683.79017499999998</v>
      </c>
      <c r="BB177">
        <v>0</v>
      </c>
      <c r="BC177">
        <v>0</v>
      </c>
      <c r="BD177">
        <v>0</v>
      </c>
      <c r="BE177">
        <v>0</v>
      </c>
      <c r="BF177">
        <f t="shared" si="96"/>
        <v>-6.58522E-2</v>
      </c>
      <c r="BG177">
        <f t="shared" si="89"/>
        <v>-4.1260200000000004E-2</v>
      </c>
      <c r="BH177">
        <f t="shared" si="90"/>
        <v>-4.6377199999999993E-2</v>
      </c>
      <c r="BI177">
        <f t="shared" si="91"/>
        <v>-0.15348999999999999</v>
      </c>
    </row>
    <row r="178" spans="8:61" x14ac:dyDescent="0.2">
      <c r="H178">
        <v>1000000</v>
      </c>
      <c r="I178">
        <v>293.28150399999998</v>
      </c>
      <c r="J178">
        <v>1.8908999999999999E-2</v>
      </c>
      <c r="K178">
        <v>1.223E-2</v>
      </c>
      <c r="L178">
        <v>1.2721E-2</v>
      </c>
      <c r="M178">
        <v>4.3860000000000003E-2</v>
      </c>
      <c r="N178">
        <f t="shared" si="92"/>
        <v>-7.8939999999999913E-4</v>
      </c>
      <c r="O178">
        <f t="shared" si="77"/>
        <v>-4.6060000000000025E-4</v>
      </c>
      <c r="P178">
        <f t="shared" si="78"/>
        <v>-3.7200000000001121E-5</v>
      </c>
      <c r="Q178">
        <f t="shared" si="79"/>
        <v>-1.2871999999999953E-3</v>
      </c>
      <c r="S178">
        <v>1000000</v>
      </c>
      <c r="T178">
        <v>398.74215900000002</v>
      </c>
      <c r="U178">
        <v>2.7555E-2</v>
      </c>
      <c r="V178">
        <v>1.9310999999999998E-2</v>
      </c>
      <c r="W178">
        <v>2.0735E-2</v>
      </c>
      <c r="X178">
        <v>6.7599999999999993E-2</v>
      </c>
      <c r="Y178">
        <f t="shared" si="93"/>
        <v>1.5188000000000007E-3</v>
      </c>
      <c r="Z178">
        <f t="shared" si="80"/>
        <v>9.1579999999999787E-4</v>
      </c>
      <c r="AA178">
        <f t="shared" si="81"/>
        <v>2.2952000000000007E-3</v>
      </c>
      <c r="AB178">
        <f t="shared" si="82"/>
        <v>4.7285999999999995E-3</v>
      </c>
      <c r="AD178">
        <v>1000000</v>
      </c>
      <c r="AE178">
        <v>506.79080699999997</v>
      </c>
      <c r="AF178">
        <v>4.1022000000000003E-2</v>
      </c>
      <c r="AG178">
        <v>2.3037999999999999E-2</v>
      </c>
      <c r="AH178">
        <v>2.7188E-2</v>
      </c>
      <c r="AI178">
        <v>9.1247999999999996E-2</v>
      </c>
      <c r="AJ178">
        <f t="shared" si="94"/>
        <v>5.4678000000000088E-3</v>
      </c>
      <c r="AK178">
        <f t="shared" si="83"/>
        <v>-1.5966000000000001E-3</v>
      </c>
      <c r="AL178">
        <f t="shared" si="84"/>
        <v>3.1167999999999994E-3</v>
      </c>
      <c r="AM178">
        <f t="shared" si="85"/>
        <v>6.988399999999978E-3</v>
      </c>
      <c r="AO178">
        <v>1000000</v>
      </c>
      <c r="AP178">
        <v>610.10442999999998</v>
      </c>
      <c r="AQ178">
        <v>6.0564E-2</v>
      </c>
      <c r="AR178">
        <v>3.5695999999999999E-2</v>
      </c>
      <c r="AS178">
        <v>5.4321000000000001E-2</v>
      </c>
      <c r="AT178">
        <v>0.15058099999999999</v>
      </c>
      <c r="AU178">
        <f t="shared" si="95"/>
        <v>1.0348800000000005E-2</v>
      </c>
      <c r="AV178">
        <f t="shared" si="86"/>
        <v>3.2727999999999924E-3</v>
      </c>
      <c r="AW178">
        <f t="shared" si="87"/>
        <v>2.1549199999999998E-2</v>
      </c>
      <c r="AX178">
        <f t="shared" si="88"/>
        <v>3.5170800000000002E-2</v>
      </c>
      <c r="AZ178">
        <v>1000000</v>
      </c>
      <c r="BA178">
        <v>720.93058199999996</v>
      </c>
      <c r="BB178">
        <v>0.1043</v>
      </c>
      <c r="BC178">
        <v>4.6496000000000003E-2</v>
      </c>
      <c r="BD178">
        <v>6.9726999999999997E-2</v>
      </c>
      <c r="BE178">
        <v>0.220523</v>
      </c>
      <c r="BF178">
        <f t="shared" si="96"/>
        <v>3.8447800000000004E-2</v>
      </c>
      <c r="BG178">
        <f t="shared" si="89"/>
        <v>5.2357999999999988E-3</v>
      </c>
      <c r="BH178">
        <f t="shared" si="90"/>
        <v>2.3349800000000004E-2</v>
      </c>
      <c r="BI178">
        <f t="shared" si="91"/>
        <v>6.7033000000000009E-2</v>
      </c>
    </row>
    <row r="179" spans="8:61" x14ac:dyDescent="0.2">
      <c r="H179">
        <v>2000000</v>
      </c>
      <c r="I179">
        <v>295.47477800000001</v>
      </c>
      <c r="J179">
        <v>1.9644999999999999E-2</v>
      </c>
      <c r="K179">
        <v>1.2619E-2</v>
      </c>
      <c r="L179">
        <v>1.2648E-2</v>
      </c>
      <c r="M179">
        <v>4.4912000000000001E-2</v>
      </c>
      <c r="N179">
        <f t="shared" si="92"/>
        <v>-5.3399999999998587E-5</v>
      </c>
      <c r="O179">
        <f t="shared" si="77"/>
        <v>-7.1599999999999789E-5</v>
      </c>
      <c r="P179">
        <f t="shared" si="78"/>
        <v>-1.1020000000000127E-4</v>
      </c>
      <c r="Q179">
        <f t="shared" si="79"/>
        <v>-2.3519999999999791E-4</v>
      </c>
      <c r="S179">
        <v>2000000</v>
      </c>
      <c r="T179">
        <v>400.86068299999999</v>
      </c>
      <c r="U179">
        <v>2.6438E-2</v>
      </c>
      <c r="V179">
        <v>1.7975999999999999E-2</v>
      </c>
      <c r="W179">
        <v>2.0289000000000001E-2</v>
      </c>
      <c r="X179">
        <v>6.4701999999999996E-2</v>
      </c>
      <c r="Y179">
        <f t="shared" si="93"/>
        <v>4.0180000000000077E-4</v>
      </c>
      <c r="Z179">
        <f t="shared" si="80"/>
        <v>-4.1920000000000152E-4</v>
      </c>
      <c r="AA179">
        <f t="shared" si="81"/>
        <v>1.8492000000000022E-3</v>
      </c>
      <c r="AB179">
        <f t="shared" si="82"/>
        <v>1.8306000000000017E-3</v>
      </c>
      <c r="AD179">
        <v>2000000</v>
      </c>
      <c r="AE179">
        <v>486.622479</v>
      </c>
      <c r="AF179">
        <v>4.3499000000000003E-2</v>
      </c>
      <c r="AG179">
        <v>2.3533999999999999E-2</v>
      </c>
      <c r="AH179">
        <v>2.6932000000000001E-2</v>
      </c>
      <c r="AI179">
        <v>9.3965999999999994E-2</v>
      </c>
      <c r="AJ179">
        <f t="shared" si="94"/>
        <v>7.9448000000000088E-3</v>
      </c>
      <c r="AK179">
        <f t="shared" si="83"/>
        <v>-1.1006000000000002E-3</v>
      </c>
      <c r="AL179">
        <f t="shared" si="84"/>
        <v>2.8608000000000001E-3</v>
      </c>
      <c r="AM179">
        <f t="shared" si="85"/>
        <v>9.7063999999999762E-3</v>
      </c>
      <c r="AO179">
        <v>2000000</v>
      </c>
      <c r="AP179">
        <v>603.13706200000001</v>
      </c>
      <c r="AQ179">
        <v>6.3895999999999994E-2</v>
      </c>
      <c r="AR179">
        <v>3.4960999999999999E-2</v>
      </c>
      <c r="AS179">
        <v>5.8425999999999999E-2</v>
      </c>
      <c r="AT179">
        <v>0.15728300000000001</v>
      </c>
      <c r="AU179">
        <f t="shared" si="95"/>
        <v>1.36808E-2</v>
      </c>
      <c r="AV179">
        <f t="shared" si="86"/>
        <v>2.5377999999999928E-3</v>
      </c>
      <c r="AW179">
        <f t="shared" si="87"/>
        <v>2.5654199999999995E-2</v>
      </c>
      <c r="AX179">
        <f t="shared" si="88"/>
        <v>4.1872800000000016E-2</v>
      </c>
      <c r="AZ179">
        <v>2000000</v>
      </c>
      <c r="BA179">
        <v>681.79937399999994</v>
      </c>
      <c r="BB179">
        <v>0.12467499999999999</v>
      </c>
      <c r="BC179">
        <v>5.0698E-2</v>
      </c>
      <c r="BD179">
        <v>9.5852000000000007E-2</v>
      </c>
      <c r="BE179">
        <v>0.27122600000000002</v>
      </c>
      <c r="BF179">
        <f t="shared" si="96"/>
        <v>5.8822799999999995E-2</v>
      </c>
      <c r="BG179">
        <f t="shared" si="89"/>
        <v>9.4377999999999962E-3</v>
      </c>
      <c r="BH179">
        <f t="shared" si="90"/>
        <v>4.9474800000000013E-2</v>
      </c>
      <c r="BI179">
        <f t="shared" si="91"/>
        <v>0.11773600000000004</v>
      </c>
    </row>
    <row r="180" spans="8:61" x14ac:dyDescent="0.2">
      <c r="H180">
        <v>3000000</v>
      </c>
      <c r="I180">
        <v>303.498197</v>
      </c>
      <c r="J180">
        <v>1.9585000000000002E-2</v>
      </c>
      <c r="K180">
        <v>1.2257000000000001E-2</v>
      </c>
      <c r="L180">
        <v>1.3356E-2</v>
      </c>
      <c r="M180">
        <v>4.5197000000000001E-2</v>
      </c>
      <c r="N180">
        <f t="shared" si="92"/>
        <v>-1.1339999999999614E-4</v>
      </c>
      <c r="O180">
        <f t="shared" si="77"/>
        <v>-4.3359999999999926E-4</v>
      </c>
      <c r="P180">
        <f t="shared" si="78"/>
        <v>5.9779999999999903E-4</v>
      </c>
      <c r="Q180">
        <f t="shared" si="79"/>
        <v>4.980000000000262E-5</v>
      </c>
      <c r="S180">
        <v>3000000</v>
      </c>
      <c r="T180">
        <v>393.56995499999999</v>
      </c>
      <c r="U180">
        <v>2.6578000000000001E-2</v>
      </c>
      <c r="V180">
        <v>1.7226999999999999E-2</v>
      </c>
      <c r="W180">
        <v>2.0892999999999998E-2</v>
      </c>
      <c r="X180">
        <v>6.4698000000000006E-2</v>
      </c>
      <c r="Y180">
        <f t="shared" si="93"/>
        <v>5.41800000000002E-4</v>
      </c>
      <c r="Z180">
        <f t="shared" si="80"/>
        <v>-1.1682000000000012E-3</v>
      </c>
      <c r="AA180">
        <f t="shared" si="81"/>
        <v>2.4531999999999991E-3</v>
      </c>
      <c r="AB180">
        <f t="shared" si="82"/>
        <v>1.8266000000000115E-3</v>
      </c>
      <c r="AD180">
        <v>3000000</v>
      </c>
      <c r="AE180">
        <v>484.45336400000002</v>
      </c>
      <c r="AF180">
        <v>4.3950999999999997E-2</v>
      </c>
      <c r="AG180">
        <v>2.5617000000000001E-2</v>
      </c>
      <c r="AH180">
        <v>2.8150000000000001E-2</v>
      </c>
      <c r="AI180">
        <v>9.7719E-2</v>
      </c>
      <c r="AJ180">
        <f t="shared" si="94"/>
        <v>8.3968000000000029E-3</v>
      </c>
      <c r="AK180">
        <f t="shared" si="83"/>
        <v>9.8240000000000133E-4</v>
      </c>
      <c r="AL180">
        <f t="shared" si="84"/>
        <v>4.0788000000000005E-3</v>
      </c>
      <c r="AM180">
        <f t="shared" si="85"/>
        <v>1.3459399999999982E-2</v>
      </c>
      <c r="AO180">
        <v>3000000</v>
      </c>
      <c r="AP180">
        <v>596.89365099999998</v>
      </c>
      <c r="AQ180">
        <v>7.7610999999999999E-2</v>
      </c>
      <c r="AR180">
        <v>3.7671999999999997E-2</v>
      </c>
      <c r="AS180">
        <v>6.4071000000000003E-2</v>
      </c>
      <c r="AT180">
        <v>0.17935499999999999</v>
      </c>
      <c r="AU180">
        <f t="shared" si="95"/>
        <v>2.7395800000000005E-2</v>
      </c>
      <c r="AV180">
        <f t="shared" si="86"/>
        <v>5.248799999999991E-3</v>
      </c>
      <c r="AW180">
        <f t="shared" si="87"/>
        <v>3.1299199999999999E-2</v>
      </c>
      <c r="AX180">
        <f t="shared" si="88"/>
        <v>6.3944799999999996E-2</v>
      </c>
      <c r="AZ180">
        <v>3000000</v>
      </c>
      <c r="BA180">
        <v>690.89794500000005</v>
      </c>
      <c r="BB180">
        <v>0.144898</v>
      </c>
      <c r="BC180">
        <v>5.3596999999999999E-2</v>
      </c>
      <c r="BD180">
        <v>0.119321</v>
      </c>
      <c r="BE180">
        <v>0.31781599999999999</v>
      </c>
      <c r="BF180">
        <f t="shared" si="96"/>
        <v>7.9045799999999999E-2</v>
      </c>
      <c r="BG180">
        <f t="shared" si="89"/>
        <v>1.2336799999999995E-2</v>
      </c>
      <c r="BH180">
        <f t="shared" si="90"/>
        <v>7.2943800000000003E-2</v>
      </c>
      <c r="BI180">
        <f t="shared" si="91"/>
        <v>0.164326</v>
      </c>
    </row>
    <row r="181" spans="8:61" x14ac:dyDescent="0.2">
      <c r="H181">
        <v>4000000</v>
      </c>
      <c r="I181">
        <v>298.63095600000003</v>
      </c>
      <c r="J181">
        <v>2.0091999999999999E-2</v>
      </c>
      <c r="K181">
        <v>1.1969E-2</v>
      </c>
      <c r="L181">
        <v>1.3205E-2</v>
      </c>
      <c r="M181">
        <v>4.5266000000000001E-2</v>
      </c>
      <c r="N181">
        <f t="shared" si="92"/>
        <v>3.9360000000000089E-4</v>
      </c>
      <c r="O181">
        <f t="shared" si="77"/>
        <v>-7.2159999999999933E-4</v>
      </c>
      <c r="P181">
        <f t="shared" si="78"/>
        <v>4.4679999999999893E-4</v>
      </c>
      <c r="Q181">
        <f t="shared" si="79"/>
        <v>1.1880000000000224E-4</v>
      </c>
      <c r="S181">
        <v>4000000</v>
      </c>
      <c r="T181">
        <v>402.85052200000001</v>
      </c>
      <c r="U181">
        <v>2.7802E-2</v>
      </c>
      <c r="V181">
        <v>1.7312000000000001E-2</v>
      </c>
      <c r="W181">
        <v>2.1461000000000001E-2</v>
      </c>
      <c r="X181">
        <v>6.6575999999999996E-2</v>
      </c>
      <c r="Y181">
        <f t="shared" si="93"/>
        <v>1.7658000000000014E-3</v>
      </c>
      <c r="Z181">
        <f t="shared" si="80"/>
        <v>-1.0831999999999994E-3</v>
      </c>
      <c r="AA181">
        <f t="shared" si="81"/>
        <v>3.0212000000000017E-3</v>
      </c>
      <c r="AB181">
        <f t="shared" si="82"/>
        <v>3.7046000000000023E-3</v>
      </c>
      <c r="AD181">
        <v>4000000</v>
      </c>
      <c r="AE181">
        <v>502.40114199999999</v>
      </c>
      <c r="AF181">
        <v>5.0111999999999997E-2</v>
      </c>
      <c r="AG181">
        <v>2.5446E-2</v>
      </c>
      <c r="AH181">
        <v>2.4516E-2</v>
      </c>
      <c r="AI181">
        <v>0.100074</v>
      </c>
      <c r="AJ181">
        <f t="shared" si="94"/>
        <v>1.4557800000000003E-2</v>
      </c>
      <c r="AK181">
        <f t="shared" si="83"/>
        <v>8.1140000000000032E-4</v>
      </c>
      <c r="AL181">
        <f t="shared" si="84"/>
        <v>4.4479999999999867E-4</v>
      </c>
      <c r="AM181">
        <f t="shared" si="85"/>
        <v>1.5814399999999978E-2</v>
      </c>
      <c r="AO181">
        <v>4000000</v>
      </c>
      <c r="AP181">
        <v>588.08569699999998</v>
      </c>
      <c r="AQ181">
        <v>8.4695000000000006E-2</v>
      </c>
      <c r="AR181">
        <v>4.0653000000000002E-2</v>
      </c>
      <c r="AS181">
        <v>7.1023000000000003E-2</v>
      </c>
      <c r="AT181">
        <v>0.19637099999999999</v>
      </c>
      <c r="AU181">
        <f t="shared" si="95"/>
        <v>3.4479800000000012E-2</v>
      </c>
      <c r="AV181">
        <f t="shared" si="86"/>
        <v>8.2297999999999955E-3</v>
      </c>
      <c r="AW181">
        <f t="shared" si="87"/>
        <v>3.8251199999999999E-2</v>
      </c>
      <c r="AX181">
        <f t="shared" si="88"/>
        <v>8.0960799999999999E-2</v>
      </c>
      <c r="AZ181">
        <v>4000000</v>
      </c>
      <c r="BA181">
        <v>688.64481499999999</v>
      </c>
      <c r="BB181">
        <v>0.21832099999999999</v>
      </c>
      <c r="BC181">
        <v>5.8234000000000001E-2</v>
      </c>
      <c r="BD181">
        <v>0.133767</v>
      </c>
      <c r="BE181">
        <v>0.41032299999999999</v>
      </c>
      <c r="BF181">
        <f t="shared" si="96"/>
        <v>0.15246879999999999</v>
      </c>
      <c r="BG181">
        <f t="shared" si="89"/>
        <v>1.6973799999999997E-2</v>
      </c>
      <c r="BH181">
        <f t="shared" si="90"/>
        <v>8.7389800000000004E-2</v>
      </c>
      <c r="BI181">
        <f t="shared" si="91"/>
        <v>0.25683299999999998</v>
      </c>
    </row>
    <row r="182" spans="8:61" x14ac:dyDescent="0.2">
      <c r="H182">
        <v>5000000</v>
      </c>
      <c r="I182">
        <v>303.79804899999999</v>
      </c>
      <c r="J182">
        <v>1.8997E-2</v>
      </c>
      <c r="K182">
        <v>1.261E-2</v>
      </c>
      <c r="L182">
        <v>1.2425E-2</v>
      </c>
      <c r="M182">
        <v>4.4031000000000001E-2</v>
      </c>
      <c r="N182">
        <f t="shared" si="92"/>
        <v>-7.0139999999999786E-4</v>
      </c>
      <c r="O182">
        <f t="shared" si="77"/>
        <v>-8.0600000000000116E-5</v>
      </c>
      <c r="P182">
        <f t="shared" si="78"/>
        <v>-3.3320000000000051E-4</v>
      </c>
      <c r="Q182">
        <f t="shared" si="79"/>
        <v>-1.1161999999999977E-3</v>
      </c>
      <c r="S182">
        <v>5000000</v>
      </c>
      <c r="T182">
        <v>403.15901200000002</v>
      </c>
      <c r="U182">
        <v>2.6294999999999999E-2</v>
      </c>
      <c r="V182">
        <v>1.8822999999999999E-2</v>
      </c>
      <c r="W182">
        <v>2.3588999999999999E-2</v>
      </c>
      <c r="X182">
        <v>6.8708000000000005E-2</v>
      </c>
      <c r="Y182">
        <f t="shared" si="93"/>
        <v>2.588E-4</v>
      </c>
      <c r="Z182">
        <f t="shared" si="80"/>
        <v>4.2779999999999901E-4</v>
      </c>
      <c r="AA182">
        <f t="shared" si="81"/>
        <v>5.1491999999999996E-3</v>
      </c>
      <c r="AB182">
        <f t="shared" si="82"/>
        <v>5.8366000000000112E-3</v>
      </c>
      <c r="AD182">
        <v>5000000</v>
      </c>
      <c r="AE182">
        <v>492.38279199999999</v>
      </c>
      <c r="AF182">
        <v>5.3138999999999999E-2</v>
      </c>
      <c r="AG182">
        <v>2.3616999999999999E-2</v>
      </c>
      <c r="AH182">
        <v>2.5884999999999998E-2</v>
      </c>
      <c r="AI182">
        <v>0.102642</v>
      </c>
      <c r="AJ182">
        <f t="shared" si="94"/>
        <v>1.7584800000000005E-2</v>
      </c>
      <c r="AK182">
        <f t="shared" si="83"/>
        <v>-1.0176000000000004E-3</v>
      </c>
      <c r="AL182">
        <f t="shared" si="84"/>
        <v>1.8137999999999974E-3</v>
      </c>
      <c r="AM182">
        <f t="shared" si="85"/>
        <v>1.8382399999999979E-2</v>
      </c>
      <c r="AO182">
        <v>5000000</v>
      </c>
      <c r="AP182">
        <v>589.68793200000005</v>
      </c>
      <c r="AQ182">
        <v>9.3382999999999994E-2</v>
      </c>
      <c r="AR182">
        <v>3.8129999999999997E-2</v>
      </c>
      <c r="AS182">
        <v>7.2205000000000005E-2</v>
      </c>
      <c r="AT182">
        <v>0.20371900000000001</v>
      </c>
      <c r="AU182">
        <f t="shared" si="95"/>
        <v>4.3167799999999999E-2</v>
      </c>
      <c r="AV182">
        <f t="shared" si="86"/>
        <v>5.706799999999991E-3</v>
      </c>
      <c r="AW182">
        <f t="shared" si="87"/>
        <v>3.9433200000000002E-2</v>
      </c>
      <c r="AX182">
        <f t="shared" si="88"/>
        <v>8.8308800000000021E-2</v>
      </c>
      <c r="AZ182">
        <v>5000000</v>
      </c>
      <c r="BA182">
        <v>684.61831800000004</v>
      </c>
      <c r="BB182">
        <v>0.24926799999999999</v>
      </c>
      <c r="BC182">
        <v>6.7004999999999995E-2</v>
      </c>
      <c r="BD182">
        <v>0.170156</v>
      </c>
      <c r="BE182">
        <v>0.48642800000000003</v>
      </c>
      <c r="BF182">
        <f t="shared" si="96"/>
        <v>0.18341579999999999</v>
      </c>
      <c r="BG182">
        <f t="shared" si="89"/>
        <v>2.5744799999999991E-2</v>
      </c>
      <c r="BH182">
        <f t="shared" si="90"/>
        <v>0.12377880000000001</v>
      </c>
      <c r="BI182">
        <f t="shared" si="91"/>
        <v>0.33293800000000007</v>
      </c>
    </row>
    <row r="183" spans="8:61" x14ac:dyDescent="0.2">
      <c r="H183">
        <v>6000000</v>
      </c>
      <c r="I183">
        <v>303.29387000000003</v>
      </c>
      <c r="J183">
        <v>1.9303000000000001E-2</v>
      </c>
      <c r="K183">
        <v>1.2891E-2</v>
      </c>
      <c r="L183">
        <v>1.3011E-2</v>
      </c>
      <c r="M183">
        <v>4.5204000000000001E-2</v>
      </c>
      <c r="N183">
        <f t="shared" si="92"/>
        <v>-3.9539999999999714E-4</v>
      </c>
      <c r="O183">
        <f t="shared" si="77"/>
        <v>2.0039999999999988E-4</v>
      </c>
      <c r="P183">
        <f t="shared" si="78"/>
        <v>2.5279999999999921E-4</v>
      </c>
      <c r="Q183">
        <f t="shared" si="79"/>
        <v>5.6800000000002682E-5</v>
      </c>
      <c r="S183">
        <v>6000000</v>
      </c>
      <c r="T183">
        <v>391.30432300000001</v>
      </c>
      <c r="U183">
        <v>2.6832999999999999E-2</v>
      </c>
      <c r="V183">
        <v>1.9248000000000001E-2</v>
      </c>
      <c r="W183">
        <v>2.3039E-2</v>
      </c>
      <c r="X183">
        <v>6.9120000000000001E-2</v>
      </c>
      <c r="Y183">
        <f t="shared" si="93"/>
        <v>7.9680000000000029E-4</v>
      </c>
      <c r="Z183">
        <f t="shared" si="80"/>
        <v>8.5280000000000078E-4</v>
      </c>
      <c r="AA183">
        <f t="shared" si="81"/>
        <v>4.5992000000000012E-3</v>
      </c>
      <c r="AB183">
        <f t="shared" si="82"/>
        <v>6.2486000000000069E-3</v>
      </c>
      <c r="AD183">
        <v>6000000</v>
      </c>
      <c r="AE183">
        <v>504.81113699999997</v>
      </c>
      <c r="AF183">
        <v>4.9647999999999998E-2</v>
      </c>
      <c r="AG183">
        <v>2.6169999999999999E-2</v>
      </c>
      <c r="AH183">
        <v>3.3632000000000002E-2</v>
      </c>
      <c r="AI183">
        <v>0.10945000000000001</v>
      </c>
      <c r="AJ183">
        <f t="shared" si="94"/>
        <v>1.4093800000000004E-2</v>
      </c>
      <c r="AK183">
        <f t="shared" si="83"/>
        <v>1.5353999999999993E-3</v>
      </c>
      <c r="AL183">
        <f t="shared" si="84"/>
        <v>9.5608000000000012E-3</v>
      </c>
      <c r="AM183">
        <f t="shared" si="85"/>
        <v>2.5190399999999988E-2</v>
      </c>
      <c r="AO183">
        <v>6000000</v>
      </c>
      <c r="AP183">
        <v>595.39783199999999</v>
      </c>
      <c r="AQ183">
        <v>0.10477499999999999</v>
      </c>
      <c r="AR183">
        <v>4.1549999999999997E-2</v>
      </c>
      <c r="AS183">
        <v>7.6948000000000003E-2</v>
      </c>
      <c r="AT183">
        <v>0.223274</v>
      </c>
      <c r="AU183">
        <f t="shared" si="95"/>
        <v>5.4559799999999999E-2</v>
      </c>
      <c r="AV183">
        <f t="shared" si="86"/>
        <v>9.1267999999999905E-3</v>
      </c>
      <c r="AW183">
        <f t="shared" si="87"/>
        <v>4.4176199999999999E-2</v>
      </c>
      <c r="AX183">
        <f t="shared" si="88"/>
        <v>0.10786380000000001</v>
      </c>
      <c r="AZ183">
        <v>6000000</v>
      </c>
      <c r="BA183">
        <v>697.53314399999999</v>
      </c>
      <c r="BB183">
        <v>0.29297699999999999</v>
      </c>
      <c r="BC183">
        <v>7.1348999999999996E-2</v>
      </c>
      <c r="BD183">
        <v>0.197468</v>
      </c>
      <c r="BE183">
        <v>0.56179400000000002</v>
      </c>
      <c r="BF183">
        <f t="shared" si="96"/>
        <v>0.22712479999999999</v>
      </c>
      <c r="BG183">
        <f t="shared" si="89"/>
        <v>3.0088799999999992E-2</v>
      </c>
      <c r="BH183">
        <f t="shared" si="90"/>
        <v>0.15109080000000003</v>
      </c>
      <c r="BI183">
        <f t="shared" si="91"/>
        <v>0.408304</v>
      </c>
    </row>
    <row r="184" spans="8:61" x14ac:dyDescent="0.2">
      <c r="H184">
        <v>7000000</v>
      </c>
      <c r="I184">
        <v>292.961026</v>
      </c>
      <c r="J184">
        <v>1.8894999999999999E-2</v>
      </c>
      <c r="K184">
        <v>1.1717999999999999E-2</v>
      </c>
      <c r="L184">
        <v>1.2175999999999999E-2</v>
      </c>
      <c r="M184">
        <v>4.2789000000000001E-2</v>
      </c>
      <c r="N184">
        <f t="shared" si="92"/>
        <v>-8.0339999999999925E-4</v>
      </c>
      <c r="O184">
        <f t="shared" si="77"/>
        <v>-9.7260000000000055E-4</v>
      </c>
      <c r="P184">
        <f t="shared" si="78"/>
        <v>-5.8220000000000147E-4</v>
      </c>
      <c r="Q184">
        <f t="shared" si="79"/>
        <v>-2.3581999999999978E-3</v>
      </c>
      <c r="S184">
        <v>7000000</v>
      </c>
      <c r="T184">
        <v>401.72861599999999</v>
      </c>
      <c r="U184">
        <v>2.8421999999999999E-2</v>
      </c>
      <c r="V184">
        <v>1.9359000000000001E-2</v>
      </c>
      <c r="W184">
        <v>2.3215E-2</v>
      </c>
      <c r="X184">
        <v>7.0995000000000003E-2</v>
      </c>
      <c r="Y184">
        <f t="shared" si="93"/>
        <v>2.3858000000000004E-3</v>
      </c>
      <c r="Z184">
        <f t="shared" si="80"/>
        <v>9.6380000000000077E-4</v>
      </c>
      <c r="AA184">
        <f t="shared" si="81"/>
        <v>4.7752000000000003E-3</v>
      </c>
      <c r="AB184">
        <f t="shared" si="82"/>
        <v>8.1236000000000086E-3</v>
      </c>
      <c r="AD184">
        <v>7000000</v>
      </c>
      <c r="AE184">
        <v>507.414782</v>
      </c>
      <c r="AF184">
        <v>6.0063999999999999E-2</v>
      </c>
      <c r="AG184">
        <v>2.9433000000000001E-2</v>
      </c>
      <c r="AH184">
        <v>4.2331000000000001E-2</v>
      </c>
      <c r="AI184">
        <v>0.131828</v>
      </c>
      <c r="AJ184">
        <f t="shared" si="94"/>
        <v>2.4509800000000005E-2</v>
      </c>
      <c r="AK184">
        <f t="shared" si="83"/>
        <v>4.7984000000000013E-3</v>
      </c>
      <c r="AL184">
        <f t="shared" si="84"/>
        <v>1.82598E-2</v>
      </c>
      <c r="AM184">
        <f t="shared" si="85"/>
        <v>4.7568399999999983E-2</v>
      </c>
      <c r="AO184">
        <v>7000000</v>
      </c>
      <c r="AP184">
        <v>594.04407000000003</v>
      </c>
      <c r="AQ184">
        <v>0.11257399999999999</v>
      </c>
      <c r="AR184">
        <v>3.916E-2</v>
      </c>
      <c r="AS184">
        <v>7.5361999999999998E-2</v>
      </c>
      <c r="AT184">
        <v>0.22709499999999999</v>
      </c>
      <c r="AU184">
        <f t="shared" si="95"/>
        <v>6.2358799999999999E-2</v>
      </c>
      <c r="AV184">
        <f t="shared" si="86"/>
        <v>6.7367999999999942E-3</v>
      </c>
      <c r="AW184">
        <f t="shared" si="87"/>
        <v>4.2590199999999995E-2</v>
      </c>
      <c r="AX184">
        <f t="shared" si="88"/>
        <v>0.1116848</v>
      </c>
      <c r="AZ184">
        <v>7000000</v>
      </c>
      <c r="BA184">
        <v>668.10792700000002</v>
      </c>
      <c r="BB184">
        <v>0.36194199999999999</v>
      </c>
      <c r="BC184">
        <v>7.1836999999999998E-2</v>
      </c>
      <c r="BD184">
        <v>0.21479300000000001</v>
      </c>
      <c r="BE184">
        <v>0.64857200000000004</v>
      </c>
      <c r="BF184">
        <f t="shared" si="96"/>
        <v>0.29608979999999996</v>
      </c>
      <c r="BG184">
        <f t="shared" si="89"/>
        <v>3.0576799999999994E-2</v>
      </c>
      <c r="BH184">
        <f t="shared" si="90"/>
        <v>0.1684158</v>
      </c>
      <c r="BI184">
        <f t="shared" si="91"/>
        <v>0.49508200000000002</v>
      </c>
    </row>
    <row r="185" spans="8:61" x14ac:dyDescent="0.2">
      <c r="H185">
        <v>8000000</v>
      </c>
      <c r="I185">
        <v>299.64102500000001</v>
      </c>
      <c r="J185">
        <v>1.9325999999999999E-2</v>
      </c>
      <c r="K185">
        <v>1.3015000000000001E-2</v>
      </c>
      <c r="L185">
        <v>1.251E-2</v>
      </c>
      <c r="M185">
        <v>4.4851000000000002E-2</v>
      </c>
      <c r="N185">
        <f t="shared" si="92"/>
        <v>-3.7239999999999843E-4</v>
      </c>
      <c r="O185">
        <f t="shared" si="77"/>
        <v>3.2440000000000073E-4</v>
      </c>
      <c r="P185">
        <f t="shared" si="78"/>
        <v>-2.482000000000005E-4</v>
      </c>
      <c r="Q185">
        <f t="shared" si="79"/>
        <v>-2.9619999999999647E-4</v>
      </c>
      <c r="S185">
        <v>8000000</v>
      </c>
      <c r="T185">
        <v>397.84313600000002</v>
      </c>
      <c r="U185">
        <v>2.7927E-2</v>
      </c>
      <c r="V185">
        <v>1.9640999999999999E-2</v>
      </c>
      <c r="W185">
        <v>2.3120000000000002E-2</v>
      </c>
      <c r="X185">
        <v>7.0688000000000001E-2</v>
      </c>
      <c r="Y185">
        <f t="shared" si="93"/>
        <v>1.8908000000000015E-3</v>
      </c>
      <c r="Z185">
        <f t="shared" si="80"/>
        <v>1.2457999999999983E-3</v>
      </c>
      <c r="AA185">
        <f t="shared" si="81"/>
        <v>4.6802000000000024E-3</v>
      </c>
      <c r="AB185">
        <f t="shared" si="82"/>
        <v>7.8166000000000069E-3</v>
      </c>
      <c r="AD185">
        <v>8000000</v>
      </c>
      <c r="AE185">
        <v>510.813512</v>
      </c>
      <c r="AF185">
        <v>6.5101999999999993E-2</v>
      </c>
      <c r="AG185">
        <v>2.9505E-2</v>
      </c>
      <c r="AH185">
        <v>4.3293999999999999E-2</v>
      </c>
      <c r="AI185">
        <v>0.137901</v>
      </c>
      <c r="AJ185">
        <f t="shared" si="94"/>
        <v>2.9547799999999999E-2</v>
      </c>
      <c r="AK185">
        <f t="shared" si="83"/>
        <v>4.8704000000000004E-3</v>
      </c>
      <c r="AL185">
        <f t="shared" si="84"/>
        <v>1.9222799999999998E-2</v>
      </c>
      <c r="AM185">
        <f t="shared" si="85"/>
        <v>5.3641399999999978E-2</v>
      </c>
      <c r="AO185">
        <v>8000000</v>
      </c>
      <c r="AP185">
        <v>604.48123099999998</v>
      </c>
      <c r="AQ185">
        <v>0.11089599999999999</v>
      </c>
      <c r="AR185">
        <v>4.2361000000000003E-2</v>
      </c>
      <c r="AS185">
        <v>8.2610000000000003E-2</v>
      </c>
      <c r="AT185">
        <v>0.23586699999999999</v>
      </c>
      <c r="AU185">
        <f t="shared" si="95"/>
        <v>6.06808E-2</v>
      </c>
      <c r="AV185">
        <f t="shared" si="86"/>
        <v>9.9377999999999966E-3</v>
      </c>
      <c r="AW185">
        <f t="shared" si="87"/>
        <v>4.9838199999999999E-2</v>
      </c>
      <c r="AX185">
        <f t="shared" si="88"/>
        <v>0.1204568</v>
      </c>
      <c r="AZ185">
        <v>8000000</v>
      </c>
      <c r="BA185">
        <v>695.34332700000004</v>
      </c>
      <c r="BB185">
        <v>0.397532</v>
      </c>
      <c r="BC185">
        <v>7.7920000000000003E-2</v>
      </c>
      <c r="BD185">
        <v>0.23221600000000001</v>
      </c>
      <c r="BE185">
        <v>0.70766799999999996</v>
      </c>
      <c r="BF185">
        <f t="shared" si="96"/>
        <v>0.33167979999999997</v>
      </c>
      <c r="BG185">
        <f t="shared" si="89"/>
        <v>3.6659799999999999E-2</v>
      </c>
      <c r="BH185">
        <f t="shared" si="90"/>
        <v>0.18583880000000003</v>
      </c>
      <c r="BI185">
        <f t="shared" si="91"/>
        <v>0.55417799999999995</v>
      </c>
    </row>
    <row r="186" spans="8:61" x14ac:dyDescent="0.2">
      <c r="H186">
        <v>9000000</v>
      </c>
      <c r="I186">
        <v>306.84855900000002</v>
      </c>
      <c r="J186">
        <v>1.9539999999999998E-2</v>
      </c>
      <c r="K186">
        <v>1.2107E-2</v>
      </c>
      <c r="L186">
        <v>1.3044999999999999E-2</v>
      </c>
      <c r="M186">
        <v>4.4692000000000003E-2</v>
      </c>
      <c r="N186">
        <f t="shared" si="92"/>
        <v>-1.5839999999999951E-4</v>
      </c>
      <c r="O186">
        <f t="shared" si="77"/>
        <v>-5.8360000000000009E-4</v>
      </c>
      <c r="P186">
        <f t="shared" si="78"/>
        <v>2.8679999999999851E-4</v>
      </c>
      <c r="Q186">
        <f t="shared" si="79"/>
        <v>-4.5519999999999589E-4</v>
      </c>
      <c r="S186">
        <v>9000000</v>
      </c>
      <c r="T186">
        <v>406.10240099999999</v>
      </c>
      <c r="U186">
        <v>2.666E-2</v>
      </c>
      <c r="V186">
        <v>1.9161000000000001E-2</v>
      </c>
      <c r="W186">
        <v>2.2530000000000001E-2</v>
      </c>
      <c r="X186">
        <v>6.8350999999999995E-2</v>
      </c>
      <c r="Y186">
        <f t="shared" si="93"/>
        <v>6.2380000000000074E-4</v>
      </c>
      <c r="Z186">
        <f t="shared" si="80"/>
        <v>7.6580000000000051E-4</v>
      </c>
      <c r="AA186">
        <f t="shared" si="81"/>
        <v>4.0902000000000022E-3</v>
      </c>
      <c r="AB186">
        <f t="shared" si="82"/>
        <v>5.4796000000000011E-3</v>
      </c>
      <c r="AD186">
        <v>9000000</v>
      </c>
      <c r="AE186">
        <v>472.24122399999999</v>
      </c>
      <c r="AF186">
        <v>6.6142000000000006E-2</v>
      </c>
      <c r="AG186">
        <v>2.8159E-2</v>
      </c>
      <c r="AH186">
        <v>4.3525000000000001E-2</v>
      </c>
      <c r="AI186">
        <v>0.137826</v>
      </c>
      <c r="AJ186">
        <f t="shared" si="94"/>
        <v>3.0587800000000012E-2</v>
      </c>
      <c r="AK186">
        <f t="shared" si="83"/>
        <v>3.5244000000000004E-3</v>
      </c>
      <c r="AL186">
        <f t="shared" si="84"/>
        <v>1.94538E-2</v>
      </c>
      <c r="AM186">
        <f t="shared" si="85"/>
        <v>5.3566399999999986E-2</v>
      </c>
      <c r="AO186">
        <v>9000000</v>
      </c>
      <c r="AP186">
        <v>587.90245500000003</v>
      </c>
      <c r="AQ186">
        <v>0.110342</v>
      </c>
      <c r="AR186">
        <v>4.1716999999999997E-2</v>
      </c>
      <c r="AS186">
        <v>9.0811000000000003E-2</v>
      </c>
      <c r="AT186">
        <v>0.24287</v>
      </c>
      <c r="AU186">
        <f t="shared" si="95"/>
        <v>6.0126800000000001E-2</v>
      </c>
      <c r="AV186">
        <f t="shared" si="86"/>
        <v>9.293799999999991E-3</v>
      </c>
      <c r="AW186">
        <f t="shared" si="87"/>
        <v>5.8039199999999999E-2</v>
      </c>
      <c r="AX186">
        <f t="shared" si="88"/>
        <v>0.12745980000000001</v>
      </c>
      <c r="AZ186">
        <v>9000000</v>
      </c>
      <c r="BA186">
        <v>688.86444500000005</v>
      </c>
      <c r="BB186">
        <v>0.39323900000000001</v>
      </c>
      <c r="BC186">
        <v>7.1900000000000006E-2</v>
      </c>
      <c r="BD186">
        <v>0.236571</v>
      </c>
      <c r="BE186">
        <v>0.70170999999999994</v>
      </c>
      <c r="BF186">
        <f t="shared" si="96"/>
        <v>0.32738679999999998</v>
      </c>
      <c r="BG186">
        <f t="shared" si="89"/>
        <v>3.0639800000000002E-2</v>
      </c>
      <c r="BH186">
        <f t="shared" si="90"/>
        <v>0.19019380000000002</v>
      </c>
      <c r="BI186">
        <f t="shared" si="91"/>
        <v>0.54821999999999993</v>
      </c>
    </row>
    <row r="187" spans="8:61" x14ac:dyDescent="0.2">
      <c r="H187">
        <v>10000000</v>
      </c>
      <c r="I187">
        <v>294.68041699999998</v>
      </c>
      <c r="J187">
        <v>1.9744000000000001E-2</v>
      </c>
      <c r="K187">
        <v>1.2537E-2</v>
      </c>
      <c r="L187">
        <v>1.3174E-2</v>
      </c>
      <c r="M187">
        <v>4.5455000000000002E-2</v>
      </c>
      <c r="N187">
        <f t="shared" si="92"/>
        <v>4.5600000000003277E-5</v>
      </c>
      <c r="O187">
        <f t="shared" si="77"/>
        <v>-1.5360000000000026E-4</v>
      </c>
      <c r="P187">
        <f t="shared" si="78"/>
        <v>4.1579999999999916E-4</v>
      </c>
      <c r="Q187">
        <f t="shared" si="79"/>
        <v>3.078000000000039E-4</v>
      </c>
      <c r="S187">
        <v>10000000</v>
      </c>
      <c r="T187">
        <v>390.407354</v>
      </c>
      <c r="U187">
        <v>2.7369000000000001E-2</v>
      </c>
      <c r="V187">
        <v>1.9130000000000001E-2</v>
      </c>
      <c r="W187">
        <v>2.3588999999999999E-2</v>
      </c>
      <c r="X187">
        <v>7.0088999999999999E-2</v>
      </c>
      <c r="Y187">
        <f t="shared" si="93"/>
        <v>1.332800000000002E-3</v>
      </c>
      <c r="Z187">
        <f t="shared" si="80"/>
        <v>7.3480000000000073E-4</v>
      </c>
      <c r="AA187">
        <f t="shared" si="81"/>
        <v>5.1491999999999996E-3</v>
      </c>
      <c r="AB187">
        <f t="shared" si="82"/>
        <v>7.2176000000000046E-3</v>
      </c>
      <c r="AD187">
        <v>10000000</v>
      </c>
      <c r="AE187">
        <v>489.84488299999998</v>
      </c>
      <c r="AF187">
        <v>6.2775999999999998E-2</v>
      </c>
      <c r="AG187">
        <v>2.8551E-2</v>
      </c>
      <c r="AH187">
        <v>4.2882000000000003E-2</v>
      </c>
      <c r="AI187">
        <v>0.13420899999999999</v>
      </c>
      <c r="AJ187">
        <f t="shared" si="94"/>
        <v>2.7221800000000004E-2</v>
      </c>
      <c r="AK187">
        <f t="shared" si="83"/>
        <v>3.9164000000000004E-3</v>
      </c>
      <c r="AL187">
        <f t="shared" si="84"/>
        <v>1.8810800000000003E-2</v>
      </c>
      <c r="AM187">
        <f t="shared" si="85"/>
        <v>4.9949399999999977E-2</v>
      </c>
      <c r="AO187">
        <v>10000000</v>
      </c>
      <c r="AP187">
        <v>598.93796999999995</v>
      </c>
      <c r="AQ187">
        <v>0.119148</v>
      </c>
      <c r="AR187">
        <v>4.1516999999999998E-2</v>
      </c>
      <c r="AS187">
        <v>0.103255</v>
      </c>
      <c r="AT187">
        <v>0.26391900000000001</v>
      </c>
      <c r="AU187">
        <f t="shared" si="95"/>
        <v>6.8932800000000016E-2</v>
      </c>
      <c r="AV187">
        <f t="shared" si="86"/>
        <v>9.0937999999999922E-3</v>
      </c>
      <c r="AW187">
        <f t="shared" si="87"/>
        <v>7.0483199999999996E-2</v>
      </c>
      <c r="AX187">
        <f t="shared" si="88"/>
        <v>0.14850880000000002</v>
      </c>
      <c r="AZ187">
        <v>10000000</v>
      </c>
      <c r="BA187">
        <v>698.00836100000004</v>
      </c>
      <c r="BB187">
        <v>0.40193099999999998</v>
      </c>
      <c r="BC187">
        <v>7.7007999999999993E-2</v>
      </c>
      <c r="BD187">
        <v>0.28143699999999999</v>
      </c>
      <c r="BE187">
        <v>0.76037699999999997</v>
      </c>
      <c r="BF187">
        <f t="shared" si="96"/>
        <v>0.33607880000000001</v>
      </c>
      <c r="BG187">
        <f t="shared" si="89"/>
        <v>3.5747799999999989E-2</v>
      </c>
      <c r="BH187">
        <f t="shared" si="90"/>
        <v>0.23505979999999999</v>
      </c>
      <c r="BI187">
        <f t="shared" si="91"/>
        <v>0.60688699999999995</v>
      </c>
    </row>
    <row r="188" spans="8:61" x14ac:dyDescent="0.2">
      <c r="H188">
        <v>0</v>
      </c>
      <c r="I188">
        <v>310.40778799999998</v>
      </c>
      <c r="J188">
        <v>0</v>
      </c>
      <c r="K188">
        <v>0</v>
      </c>
      <c r="L188">
        <v>0</v>
      </c>
      <c r="M188">
        <v>0</v>
      </c>
      <c r="N188">
        <f t="shared" si="92"/>
        <v>-1.9698399999999998E-2</v>
      </c>
      <c r="O188">
        <f t="shared" si="77"/>
        <v>-1.26906E-2</v>
      </c>
      <c r="P188">
        <f t="shared" si="78"/>
        <v>-1.2758200000000001E-2</v>
      </c>
      <c r="Q188">
        <f t="shared" si="79"/>
        <v>-4.5147199999999998E-2</v>
      </c>
      <c r="S188">
        <v>0</v>
      </c>
      <c r="T188">
        <v>405.64441199999999</v>
      </c>
      <c r="U188">
        <v>0</v>
      </c>
      <c r="V188">
        <v>0</v>
      </c>
      <c r="W188">
        <v>0</v>
      </c>
      <c r="X188">
        <v>0</v>
      </c>
      <c r="Y188">
        <f t="shared" si="93"/>
        <v>-2.6036199999999999E-2</v>
      </c>
      <c r="Z188">
        <f t="shared" si="80"/>
        <v>-1.83952E-2</v>
      </c>
      <c r="AA188">
        <f t="shared" si="81"/>
        <v>-1.8439799999999999E-2</v>
      </c>
      <c r="AB188">
        <f t="shared" si="82"/>
        <v>-6.2871399999999994E-2</v>
      </c>
      <c r="AD188">
        <v>0</v>
      </c>
      <c r="AE188">
        <v>485.76734499999998</v>
      </c>
      <c r="AF188">
        <v>0</v>
      </c>
      <c r="AG188">
        <v>0</v>
      </c>
      <c r="AH188">
        <v>0</v>
      </c>
      <c r="AI188">
        <v>0</v>
      </c>
      <c r="AJ188">
        <f t="shared" si="94"/>
        <v>-3.5554199999999994E-2</v>
      </c>
      <c r="AK188">
        <f t="shared" si="83"/>
        <v>-2.46346E-2</v>
      </c>
      <c r="AL188">
        <f t="shared" si="84"/>
        <v>-2.4071200000000001E-2</v>
      </c>
      <c r="AM188">
        <f t="shared" si="85"/>
        <v>-8.4259600000000018E-2</v>
      </c>
      <c r="AO188">
        <v>0</v>
      </c>
      <c r="AP188">
        <v>608.52925400000004</v>
      </c>
      <c r="AQ188">
        <v>0</v>
      </c>
      <c r="AR188">
        <v>0</v>
      </c>
      <c r="AS188">
        <v>0</v>
      </c>
      <c r="AT188">
        <v>0</v>
      </c>
      <c r="AU188">
        <f t="shared" si="95"/>
        <v>-5.0215199999999995E-2</v>
      </c>
      <c r="AV188">
        <f t="shared" si="86"/>
        <v>-3.2423200000000006E-2</v>
      </c>
      <c r="AW188">
        <f t="shared" si="87"/>
        <v>-3.2771800000000004E-2</v>
      </c>
      <c r="AX188">
        <f t="shared" si="88"/>
        <v>-0.11541019999999999</v>
      </c>
      <c r="AZ188">
        <v>0</v>
      </c>
      <c r="BA188">
        <v>681.02511600000003</v>
      </c>
      <c r="BB188">
        <v>0</v>
      </c>
      <c r="BC188">
        <v>0</v>
      </c>
      <c r="BD188">
        <v>0</v>
      </c>
      <c r="BE188">
        <v>0</v>
      </c>
      <c r="BF188">
        <f>BB188-BF$53</f>
        <v>-6.58522E-2</v>
      </c>
      <c r="BG188">
        <f t="shared" si="89"/>
        <v>-4.1260200000000004E-2</v>
      </c>
      <c r="BH188">
        <f t="shared" si="90"/>
        <v>-4.6377199999999993E-2</v>
      </c>
      <c r="BI188">
        <f t="shared" si="91"/>
        <v>-0.15348999999999999</v>
      </c>
    </row>
    <row r="189" spans="8:61" x14ac:dyDescent="0.2">
      <c r="H189">
        <v>1000000</v>
      </c>
      <c r="I189">
        <v>294.99158399999999</v>
      </c>
      <c r="J189">
        <v>1.9064000000000001E-2</v>
      </c>
      <c r="K189">
        <v>1.2536E-2</v>
      </c>
      <c r="L189">
        <v>1.3096E-2</v>
      </c>
      <c r="M189">
        <v>4.4697000000000001E-2</v>
      </c>
      <c r="N189">
        <f t="shared" si="92"/>
        <v>-6.3439999999999677E-4</v>
      </c>
      <c r="O189">
        <f t="shared" si="77"/>
        <v>-1.5459999999999953E-4</v>
      </c>
      <c r="P189">
        <f t="shared" si="78"/>
        <v>3.3779999999999921E-4</v>
      </c>
      <c r="Q189">
        <f t="shared" si="79"/>
        <v>-4.5019999999999782E-4</v>
      </c>
      <c r="S189">
        <v>1000000</v>
      </c>
      <c r="T189">
        <v>388.73387600000001</v>
      </c>
      <c r="U189">
        <v>2.7812E-2</v>
      </c>
      <c r="V189">
        <v>1.7406000000000001E-2</v>
      </c>
      <c r="W189">
        <v>1.8185E-2</v>
      </c>
      <c r="X189">
        <v>6.3403000000000001E-2</v>
      </c>
      <c r="Y189">
        <f t="shared" si="93"/>
        <v>1.775800000000001E-3</v>
      </c>
      <c r="Z189">
        <f t="shared" si="80"/>
        <v>-9.8919999999999911E-4</v>
      </c>
      <c r="AA189">
        <f t="shared" si="81"/>
        <v>-2.5479999999999947E-4</v>
      </c>
      <c r="AB189">
        <f t="shared" si="82"/>
        <v>5.3160000000000707E-4</v>
      </c>
      <c r="AD189">
        <v>1000000</v>
      </c>
      <c r="AE189">
        <v>480.77543700000001</v>
      </c>
      <c r="AF189">
        <v>3.6202999999999999E-2</v>
      </c>
      <c r="AG189">
        <v>2.4140000000000002E-2</v>
      </c>
      <c r="AH189">
        <v>2.8674000000000002E-2</v>
      </c>
      <c r="AI189">
        <v>8.9018E-2</v>
      </c>
      <c r="AJ189">
        <f t="shared" si="94"/>
        <v>6.4880000000000493E-4</v>
      </c>
      <c r="AK189">
        <f t="shared" si="83"/>
        <v>-4.9459999999999782E-4</v>
      </c>
      <c r="AL189">
        <f t="shared" si="84"/>
        <v>4.6028000000000006E-3</v>
      </c>
      <c r="AM189">
        <f t="shared" si="85"/>
        <v>4.7583999999999821E-3</v>
      </c>
      <c r="AO189">
        <v>1000000</v>
      </c>
      <c r="AP189">
        <v>586.85695499999997</v>
      </c>
      <c r="AQ189">
        <v>5.1025000000000001E-2</v>
      </c>
      <c r="AR189">
        <v>3.5117000000000002E-2</v>
      </c>
      <c r="AS189">
        <v>4.3890999999999999E-2</v>
      </c>
      <c r="AT189">
        <v>0.13003300000000001</v>
      </c>
      <c r="AU189">
        <f t="shared" si="95"/>
        <v>8.0980000000000635E-4</v>
      </c>
      <c r="AV189">
        <f t="shared" si="86"/>
        <v>2.6937999999999962E-3</v>
      </c>
      <c r="AW189">
        <f t="shared" si="87"/>
        <v>1.1119199999999996E-2</v>
      </c>
      <c r="AX189">
        <f t="shared" si="88"/>
        <v>1.4622800000000019E-2</v>
      </c>
      <c r="AZ189">
        <v>1000000</v>
      </c>
      <c r="BA189">
        <v>694.58985600000005</v>
      </c>
      <c r="BB189">
        <v>9.2910999999999994E-2</v>
      </c>
      <c r="BC189">
        <v>4.6880999999999999E-2</v>
      </c>
      <c r="BD189">
        <v>6.5641000000000005E-2</v>
      </c>
      <c r="BE189">
        <v>0.205433</v>
      </c>
      <c r="BF189">
        <f t="shared" si="96"/>
        <v>2.7058799999999994E-2</v>
      </c>
      <c r="BG189">
        <f t="shared" si="89"/>
        <v>5.6207999999999952E-3</v>
      </c>
      <c r="BH189">
        <f t="shared" si="90"/>
        <v>1.9263800000000011E-2</v>
      </c>
      <c r="BI189">
        <f t="shared" si="91"/>
        <v>5.1943000000000017E-2</v>
      </c>
    </row>
    <row r="190" spans="8:61" x14ac:dyDescent="0.2">
      <c r="H190">
        <v>2000000</v>
      </c>
      <c r="I190">
        <v>295.323621</v>
      </c>
      <c r="J190">
        <v>1.864E-2</v>
      </c>
      <c r="K190">
        <v>1.2484E-2</v>
      </c>
      <c r="L190">
        <v>1.3684999999999999E-2</v>
      </c>
      <c r="M190">
        <v>4.4809000000000002E-2</v>
      </c>
      <c r="N190">
        <f t="shared" si="92"/>
        <v>-1.0583999999999975E-3</v>
      </c>
      <c r="O190">
        <f t="shared" si="77"/>
        <v>-2.0659999999999949E-4</v>
      </c>
      <c r="P190">
        <f t="shared" si="78"/>
        <v>9.2679999999999846E-4</v>
      </c>
      <c r="Q190">
        <f t="shared" si="79"/>
        <v>-3.3819999999999684E-4</v>
      </c>
      <c r="S190">
        <v>2000000</v>
      </c>
      <c r="T190">
        <v>392.61673500000001</v>
      </c>
      <c r="U190">
        <v>2.6661000000000001E-2</v>
      </c>
      <c r="V190">
        <v>1.7097000000000001E-2</v>
      </c>
      <c r="W190">
        <v>1.8366E-2</v>
      </c>
      <c r="X190">
        <v>6.2125E-2</v>
      </c>
      <c r="Y190">
        <f t="shared" si="93"/>
        <v>6.2480000000000174E-4</v>
      </c>
      <c r="Z190">
        <f t="shared" si="80"/>
        <v>-1.2981999999999994E-3</v>
      </c>
      <c r="AA190">
        <f t="shared" si="81"/>
        <v>-7.3799999999998867E-5</v>
      </c>
      <c r="AB190">
        <f t="shared" si="82"/>
        <v>-7.4639999999999429E-4</v>
      </c>
      <c r="AD190">
        <v>2000000</v>
      </c>
      <c r="AE190">
        <v>513.03342799999996</v>
      </c>
      <c r="AF190">
        <v>3.7557E-2</v>
      </c>
      <c r="AG190">
        <v>2.5574E-2</v>
      </c>
      <c r="AH190">
        <v>3.3251999999999997E-2</v>
      </c>
      <c r="AI190">
        <v>9.6383999999999997E-2</v>
      </c>
      <c r="AJ190">
        <f t="shared" si="94"/>
        <v>2.002800000000006E-3</v>
      </c>
      <c r="AK190">
        <f t="shared" si="83"/>
        <v>9.3939999999999996E-4</v>
      </c>
      <c r="AL190">
        <f t="shared" si="84"/>
        <v>9.1807999999999959E-3</v>
      </c>
      <c r="AM190">
        <f t="shared" si="85"/>
        <v>1.212439999999998E-2</v>
      </c>
      <c r="AO190">
        <v>2000000</v>
      </c>
      <c r="AP190">
        <v>585.38817200000005</v>
      </c>
      <c r="AQ190">
        <v>5.7793999999999998E-2</v>
      </c>
      <c r="AR190">
        <v>3.4573E-2</v>
      </c>
      <c r="AS190">
        <v>5.0293999999999998E-2</v>
      </c>
      <c r="AT190">
        <v>0.14266200000000001</v>
      </c>
      <c r="AU190">
        <f t="shared" si="95"/>
        <v>7.5788000000000036E-3</v>
      </c>
      <c r="AV190">
        <f t="shared" si="86"/>
        <v>2.1497999999999934E-3</v>
      </c>
      <c r="AW190">
        <f t="shared" si="87"/>
        <v>1.7522199999999995E-2</v>
      </c>
      <c r="AX190">
        <f t="shared" si="88"/>
        <v>2.725180000000002E-2</v>
      </c>
      <c r="AZ190">
        <v>2000000</v>
      </c>
      <c r="BA190">
        <v>683.84473300000002</v>
      </c>
      <c r="BB190">
        <v>0.121281</v>
      </c>
      <c r="BC190">
        <v>4.8184999999999999E-2</v>
      </c>
      <c r="BD190">
        <v>8.0269999999999994E-2</v>
      </c>
      <c r="BE190">
        <v>0.24973600000000001</v>
      </c>
      <c r="BF190">
        <f t="shared" si="96"/>
        <v>5.54288E-2</v>
      </c>
      <c r="BG190">
        <f t="shared" si="89"/>
        <v>6.9247999999999948E-3</v>
      </c>
      <c r="BH190">
        <f t="shared" si="90"/>
        <v>3.3892800000000001E-2</v>
      </c>
      <c r="BI190">
        <f t="shared" si="91"/>
        <v>9.6246000000000026E-2</v>
      </c>
    </row>
    <row r="191" spans="8:61" x14ac:dyDescent="0.2">
      <c r="H191">
        <v>3000000</v>
      </c>
      <c r="I191">
        <v>299.18768999999998</v>
      </c>
      <c r="J191">
        <v>1.8468999999999999E-2</v>
      </c>
      <c r="K191">
        <v>1.2546E-2</v>
      </c>
      <c r="L191">
        <v>1.3521E-2</v>
      </c>
      <c r="M191">
        <v>4.4535999999999999E-2</v>
      </c>
      <c r="N191">
        <f t="shared" si="92"/>
        <v>-1.2293999999999985E-3</v>
      </c>
      <c r="O191">
        <f t="shared" si="77"/>
        <v>-1.4459999999999994E-4</v>
      </c>
      <c r="P191">
        <f t="shared" si="78"/>
        <v>7.6279999999999924E-4</v>
      </c>
      <c r="Q191">
        <f t="shared" si="79"/>
        <v>-6.1119999999999924E-4</v>
      </c>
      <c r="S191">
        <v>3000000</v>
      </c>
      <c r="T191">
        <v>403.66240399999998</v>
      </c>
      <c r="U191">
        <v>2.8563000000000002E-2</v>
      </c>
      <c r="V191">
        <v>1.7762E-2</v>
      </c>
      <c r="W191">
        <v>1.8397E-2</v>
      </c>
      <c r="X191">
        <v>6.4722000000000002E-2</v>
      </c>
      <c r="Y191">
        <f t="shared" si="93"/>
        <v>2.5268000000000027E-3</v>
      </c>
      <c r="Z191">
        <f t="shared" si="80"/>
        <v>-6.3320000000000043E-4</v>
      </c>
      <c r="AA191">
        <f t="shared" si="81"/>
        <v>-4.2799999999999089E-5</v>
      </c>
      <c r="AB191">
        <f t="shared" si="82"/>
        <v>1.8506000000000078E-3</v>
      </c>
      <c r="AD191">
        <v>3000000</v>
      </c>
      <c r="AE191">
        <v>498.094401</v>
      </c>
      <c r="AF191">
        <v>3.7065000000000001E-2</v>
      </c>
      <c r="AG191">
        <v>2.3864E-2</v>
      </c>
      <c r="AH191">
        <v>2.6800999999999998E-2</v>
      </c>
      <c r="AI191">
        <v>8.7730000000000002E-2</v>
      </c>
      <c r="AJ191">
        <f t="shared" si="94"/>
        <v>1.5108000000000066E-3</v>
      </c>
      <c r="AK191">
        <f t="shared" si="83"/>
        <v>-7.7059999999999976E-4</v>
      </c>
      <c r="AL191">
        <f t="shared" si="84"/>
        <v>2.7297999999999975E-3</v>
      </c>
      <c r="AM191">
        <f t="shared" si="85"/>
        <v>3.4703999999999846E-3</v>
      </c>
      <c r="AO191">
        <v>3000000</v>
      </c>
      <c r="AP191">
        <v>579.09137599999997</v>
      </c>
      <c r="AQ191">
        <v>6.8905999999999995E-2</v>
      </c>
      <c r="AR191">
        <v>3.8184000000000003E-2</v>
      </c>
      <c r="AS191">
        <v>6.5409999999999996E-2</v>
      </c>
      <c r="AT191">
        <v>0.17249900000000001</v>
      </c>
      <c r="AU191">
        <f t="shared" si="95"/>
        <v>1.86908E-2</v>
      </c>
      <c r="AV191">
        <f t="shared" si="86"/>
        <v>5.7607999999999965E-3</v>
      </c>
      <c r="AW191">
        <f t="shared" si="87"/>
        <v>3.2638199999999992E-2</v>
      </c>
      <c r="AX191">
        <f t="shared" si="88"/>
        <v>5.7088800000000023E-2</v>
      </c>
      <c r="AZ191">
        <v>3000000</v>
      </c>
      <c r="BA191">
        <v>699.41186100000004</v>
      </c>
      <c r="BB191">
        <v>0.15543899999999999</v>
      </c>
      <c r="BC191">
        <v>5.2305999999999998E-2</v>
      </c>
      <c r="BD191">
        <v>0.106764</v>
      </c>
      <c r="BE191">
        <v>0.31450899999999998</v>
      </c>
      <c r="BF191">
        <f t="shared" si="96"/>
        <v>8.9586799999999994E-2</v>
      </c>
      <c r="BG191">
        <f t="shared" si="89"/>
        <v>1.1045799999999995E-2</v>
      </c>
      <c r="BH191">
        <f t="shared" si="90"/>
        <v>6.0386800000000004E-2</v>
      </c>
      <c r="BI191">
        <f t="shared" si="91"/>
        <v>0.161019</v>
      </c>
    </row>
    <row r="192" spans="8:61" x14ac:dyDescent="0.2">
      <c r="H192">
        <v>4000000</v>
      </c>
      <c r="I192">
        <v>291.20578599999999</v>
      </c>
      <c r="J192">
        <v>1.8821999999999998E-2</v>
      </c>
      <c r="K192">
        <v>1.2442999999999999E-2</v>
      </c>
      <c r="L192">
        <v>1.2043E-2</v>
      </c>
      <c r="M192">
        <v>4.3306999999999998E-2</v>
      </c>
      <c r="N192">
        <f t="shared" si="92"/>
        <v>-8.763999999999994E-4</v>
      </c>
      <c r="O192">
        <f t="shared" si="77"/>
        <v>-2.476000000000006E-4</v>
      </c>
      <c r="P192">
        <f t="shared" si="78"/>
        <v>-7.152000000000009E-4</v>
      </c>
      <c r="Q192">
        <f t="shared" si="79"/>
        <v>-1.8402000000000002E-3</v>
      </c>
      <c r="S192">
        <v>4000000</v>
      </c>
      <c r="T192">
        <v>384.47794900000002</v>
      </c>
      <c r="U192">
        <v>2.7688000000000001E-2</v>
      </c>
      <c r="V192">
        <v>1.8366E-2</v>
      </c>
      <c r="W192">
        <v>1.6924000000000002E-2</v>
      </c>
      <c r="X192">
        <v>6.2978000000000006E-2</v>
      </c>
      <c r="Y192">
        <f t="shared" si="93"/>
        <v>1.6518000000000019E-3</v>
      </c>
      <c r="Z192">
        <f t="shared" si="80"/>
        <v>-2.9200000000000059E-5</v>
      </c>
      <c r="AA192">
        <f t="shared" si="81"/>
        <v>-1.5157999999999977E-3</v>
      </c>
      <c r="AB192">
        <f t="shared" si="82"/>
        <v>1.0660000000001224E-4</v>
      </c>
      <c r="AD192">
        <v>4000000</v>
      </c>
      <c r="AE192">
        <v>502.252882</v>
      </c>
      <c r="AF192">
        <v>4.2999000000000002E-2</v>
      </c>
      <c r="AG192">
        <v>2.6143E-2</v>
      </c>
      <c r="AH192">
        <v>3.3080999999999999E-2</v>
      </c>
      <c r="AI192">
        <v>0.10222299999999999</v>
      </c>
      <c r="AJ192">
        <f t="shared" si="94"/>
        <v>7.4448000000000084E-3</v>
      </c>
      <c r="AK192">
        <f t="shared" si="83"/>
        <v>1.5084E-3</v>
      </c>
      <c r="AL192">
        <f t="shared" si="84"/>
        <v>9.0097999999999984E-3</v>
      </c>
      <c r="AM192">
        <f t="shared" si="85"/>
        <v>1.7963399999999977E-2</v>
      </c>
      <c r="AO192">
        <v>4000000</v>
      </c>
      <c r="AP192">
        <v>593.47525299999995</v>
      </c>
      <c r="AQ192">
        <v>8.2652000000000003E-2</v>
      </c>
      <c r="AR192">
        <v>4.0395E-2</v>
      </c>
      <c r="AS192">
        <v>6.7871000000000001E-2</v>
      </c>
      <c r="AT192">
        <v>0.190918</v>
      </c>
      <c r="AU192">
        <f t="shared" si="95"/>
        <v>3.2436800000000009E-2</v>
      </c>
      <c r="AV192">
        <f t="shared" si="86"/>
        <v>7.9717999999999942E-3</v>
      </c>
      <c r="AW192">
        <f t="shared" si="87"/>
        <v>3.5099199999999997E-2</v>
      </c>
      <c r="AX192">
        <f t="shared" si="88"/>
        <v>7.5507800000000014E-2</v>
      </c>
      <c r="AZ192">
        <v>4000000</v>
      </c>
      <c r="BA192">
        <v>697.22842300000002</v>
      </c>
      <c r="BB192">
        <v>0.202126</v>
      </c>
      <c r="BC192">
        <v>5.5518999999999999E-2</v>
      </c>
      <c r="BD192">
        <v>0.122201</v>
      </c>
      <c r="BE192">
        <v>0.37984600000000002</v>
      </c>
      <c r="BF192">
        <f t="shared" si="96"/>
        <v>0.1362738</v>
      </c>
      <c r="BG192">
        <f t="shared" si="89"/>
        <v>1.4258799999999995E-2</v>
      </c>
      <c r="BH192">
        <f t="shared" si="90"/>
        <v>7.5823800000000011E-2</v>
      </c>
      <c r="BI192">
        <f t="shared" si="91"/>
        <v>0.22635600000000003</v>
      </c>
    </row>
    <row r="193" spans="8:61" x14ac:dyDescent="0.2">
      <c r="H193">
        <v>5000000</v>
      </c>
      <c r="I193">
        <v>295.68154199999998</v>
      </c>
      <c r="J193">
        <v>1.9091E-2</v>
      </c>
      <c r="K193">
        <v>1.2404999999999999E-2</v>
      </c>
      <c r="L193">
        <v>1.1905000000000001E-2</v>
      </c>
      <c r="M193">
        <v>4.3401000000000002E-2</v>
      </c>
      <c r="N193">
        <f t="shared" si="92"/>
        <v>-6.0739999999999753E-4</v>
      </c>
      <c r="O193">
        <f t="shared" si="77"/>
        <v>-2.8560000000000044E-4</v>
      </c>
      <c r="P193">
        <f t="shared" si="78"/>
        <v>-8.5320000000000014E-4</v>
      </c>
      <c r="Q193">
        <f t="shared" si="79"/>
        <v>-1.7461999999999964E-3</v>
      </c>
      <c r="S193">
        <v>5000000</v>
      </c>
      <c r="T193">
        <v>395.76790499999998</v>
      </c>
      <c r="U193">
        <v>2.7748999999999999E-2</v>
      </c>
      <c r="V193">
        <v>1.8717000000000001E-2</v>
      </c>
      <c r="W193">
        <v>1.8341E-2</v>
      </c>
      <c r="X193">
        <v>6.4807000000000003E-2</v>
      </c>
      <c r="Y193">
        <f t="shared" si="93"/>
        <v>1.7128000000000004E-3</v>
      </c>
      <c r="Z193">
        <f t="shared" si="80"/>
        <v>3.2180000000000056E-4</v>
      </c>
      <c r="AA193">
        <f t="shared" si="81"/>
        <v>-9.8799999999999583E-5</v>
      </c>
      <c r="AB193">
        <f t="shared" si="82"/>
        <v>1.9356000000000095E-3</v>
      </c>
      <c r="AD193">
        <v>5000000</v>
      </c>
      <c r="AE193">
        <v>484.85934300000002</v>
      </c>
      <c r="AF193">
        <v>4.5245E-2</v>
      </c>
      <c r="AG193">
        <v>2.5182E-2</v>
      </c>
      <c r="AH193">
        <v>3.5550999999999999E-2</v>
      </c>
      <c r="AI193">
        <v>0.105977</v>
      </c>
      <c r="AJ193">
        <f t="shared" si="94"/>
        <v>9.6908000000000064E-3</v>
      </c>
      <c r="AK193">
        <f t="shared" si="83"/>
        <v>5.4739999999999997E-4</v>
      </c>
      <c r="AL193">
        <f t="shared" si="84"/>
        <v>1.1479799999999998E-2</v>
      </c>
      <c r="AM193">
        <f t="shared" si="85"/>
        <v>2.1717399999999984E-2</v>
      </c>
      <c r="AO193">
        <v>5000000</v>
      </c>
      <c r="AP193">
        <v>587.67183499999999</v>
      </c>
      <c r="AQ193">
        <v>9.0786000000000006E-2</v>
      </c>
      <c r="AR193">
        <v>4.3714999999999997E-2</v>
      </c>
      <c r="AS193">
        <v>8.2627000000000006E-2</v>
      </c>
      <c r="AT193">
        <v>0.21712799999999999</v>
      </c>
      <c r="AU193">
        <f t="shared" si="95"/>
        <v>4.0570800000000011E-2</v>
      </c>
      <c r="AV193">
        <f t="shared" si="86"/>
        <v>1.1291799999999991E-2</v>
      </c>
      <c r="AW193">
        <f t="shared" si="87"/>
        <v>4.9855200000000002E-2</v>
      </c>
      <c r="AX193">
        <f t="shared" si="88"/>
        <v>0.1017178</v>
      </c>
      <c r="AZ193">
        <v>5000000</v>
      </c>
      <c r="BA193">
        <v>711.09484599999996</v>
      </c>
      <c r="BB193">
        <v>0.26081599999999999</v>
      </c>
      <c r="BC193">
        <v>6.1536E-2</v>
      </c>
      <c r="BD193">
        <v>0.148811</v>
      </c>
      <c r="BE193">
        <v>0.471163</v>
      </c>
      <c r="BF193">
        <f t="shared" si="96"/>
        <v>0.19496379999999999</v>
      </c>
      <c r="BG193">
        <f t="shared" si="89"/>
        <v>2.0275799999999997E-2</v>
      </c>
      <c r="BH193">
        <f t="shared" si="90"/>
        <v>0.10243380000000001</v>
      </c>
      <c r="BI193">
        <f t="shared" si="91"/>
        <v>0.31767299999999998</v>
      </c>
    </row>
    <row r="194" spans="8:61" x14ac:dyDescent="0.2">
      <c r="H194">
        <v>6000000</v>
      </c>
      <c r="I194">
        <v>295.14874800000001</v>
      </c>
      <c r="J194">
        <v>1.8978999999999999E-2</v>
      </c>
      <c r="K194">
        <v>1.2075000000000001E-2</v>
      </c>
      <c r="L194">
        <v>1.3099E-2</v>
      </c>
      <c r="M194">
        <v>4.4152999999999998E-2</v>
      </c>
      <c r="N194">
        <f t="shared" si="92"/>
        <v>-7.1939999999999851E-4</v>
      </c>
      <c r="O194">
        <f t="shared" si="77"/>
        <v>-6.1559999999999913E-4</v>
      </c>
      <c r="P194">
        <f t="shared" si="78"/>
        <v>3.4079999999999874E-4</v>
      </c>
      <c r="Q194">
        <f t="shared" si="79"/>
        <v>-9.9420000000000064E-4</v>
      </c>
      <c r="S194">
        <v>6000000</v>
      </c>
      <c r="T194">
        <v>409.31318900000002</v>
      </c>
      <c r="U194">
        <v>2.9735000000000001E-2</v>
      </c>
      <c r="V194">
        <v>1.8120000000000001E-2</v>
      </c>
      <c r="W194">
        <v>1.7683999999999998E-2</v>
      </c>
      <c r="X194">
        <v>6.5539E-2</v>
      </c>
      <c r="Y194">
        <f t="shared" si="93"/>
        <v>3.6988000000000021E-3</v>
      </c>
      <c r="Z194">
        <f t="shared" si="80"/>
        <v>-2.7519999999999975E-4</v>
      </c>
      <c r="AA194">
        <f t="shared" si="81"/>
        <v>-7.5580000000000092E-4</v>
      </c>
      <c r="AB194">
        <f t="shared" si="82"/>
        <v>2.6676000000000061E-3</v>
      </c>
      <c r="AD194">
        <v>6000000</v>
      </c>
      <c r="AE194">
        <v>480.08292799999998</v>
      </c>
      <c r="AF194">
        <v>5.0620999999999999E-2</v>
      </c>
      <c r="AG194">
        <v>2.7888E-2</v>
      </c>
      <c r="AH194">
        <v>4.6151999999999999E-2</v>
      </c>
      <c r="AI194">
        <v>0.12466000000000001</v>
      </c>
      <c r="AJ194">
        <f t="shared" si="94"/>
        <v>1.5066800000000005E-2</v>
      </c>
      <c r="AK194">
        <f t="shared" si="83"/>
        <v>3.2534E-3</v>
      </c>
      <c r="AL194">
        <f t="shared" si="84"/>
        <v>2.2080799999999998E-2</v>
      </c>
      <c r="AM194">
        <f t="shared" si="85"/>
        <v>4.0400399999999989E-2</v>
      </c>
      <c r="AO194">
        <v>6000000</v>
      </c>
      <c r="AP194">
        <v>604.38470099999995</v>
      </c>
      <c r="AQ194">
        <v>8.4670999999999996E-2</v>
      </c>
      <c r="AR194">
        <v>4.5168E-2</v>
      </c>
      <c r="AS194">
        <v>9.5807000000000003E-2</v>
      </c>
      <c r="AT194">
        <v>0.22564600000000001</v>
      </c>
      <c r="AU194">
        <f t="shared" si="95"/>
        <v>3.4455800000000002E-2</v>
      </c>
      <c r="AV194">
        <f t="shared" si="86"/>
        <v>1.2744799999999994E-2</v>
      </c>
      <c r="AW194">
        <f t="shared" si="87"/>
        <v>6.30352E-2</v>
      </c>
      <c r="AX194">
        <f t="shared" si="88"/>
        <v>0.11023580000000002</v>
      </c>
      <c r="AZ194">
        <v>6000000</v>
      </c>
      <c r="BA194">
        <v>687.04966400000001</v>
      </c>
      <c r="BB194">
        <v>0.28006399999999998</v>
      </c>
      <c r="BC194">
        <v>6.0675E-2</v>
      </c>
      <c r="BD194">
        <v>0.17502499999999999</v>
      </c>
      <c r="BE194">
        <v>0.515764</v>
      </c>
      <c r="BF194">
        <f t="shared" si="96"/>
        <v>0.21421179999999998</v>
      </c>
      <c r="BG194">
        <f t="shared" si="89"/>
        <v>1.9414799999999996E-2</v>
      </c>
      <c r="BH194">
        <f t="shared" si="90"/>
        <v>0.12864779999999998</v>
      </c>
      <c r="BI194">
        <f t="shared" si="91"/>
        <v>0.36227399999999998</v>
      </c>
    </row>
    <row r="195" spans="8:61" x14ac:dyDescent="0.2">
      <c r="H195">
        <v>7000000</v>
      </c>
      <c r="I195">
        <v>300.14339899999999</v>
      </c>
      <c r="J195">
        <v>1.9179000000000002E-2</v>
      </c>
      <c r="K195">
        <v>1.1709000000000001E-2</v>
      </c>
      <c r="L195">
        <v>1.358E-2</v>
      </c>
      <c r="M195">
        <v>4.4468000000000001E-2</v>
      </c>
      <c r="N195">
        <f t="shared" si="92"/>
        <v>-5.1939999999999625E-4</v>
      </c>
      <c r="O195">
        <f t="shared" si="77"/>
        <v>-9.8159999999999914E-4</v>
      </c>
      <c r="P195">
        <f t="shared" si="78"/>
        <v>8.2179999999999927E-4</v>
      </c>
      <c r="Q195">
        <f t="shared" si="79"/>
        <v>-6.7919999999999786E-4</v>
      </c>
      <c r="S195">
        <v>7000000</v>
      </c>
      <c r="T195">
        <v>383.25426700000003</v>
      </c>
      <c r="U195">
        <v>3.0335000000000001E-2</v>
      </c>
      <c r="V195">
        <v>1.9286999999999999E-2</v>
      </c>
      <c r="W195">
        <v>1.7388000000000001E-2</v>
      </c>
      <c r="X195">
        <v>6.701E-2</v>
      </c>
      <c r="Y195">
        <f t="shared" si="93"/>
        <v>4.2988000000000019E-3</v>
      </c>
      <c r="Z195">
        <f t="shared" si="80"/>
        <v>8.9179999999999815E-4</v>
      </c>
      <c r="AA195">
        <f t="shared" si="81"/>
        <v>-1.0517999999999986E-3</v>
      </c>
      <c r="AB195">
        <f t="shared" si="82"/>
        <v>4.1386000000000062E-3</v>
      </c>
      <c r="AD195">
        <v>7000000</v>
      </c>
      <c r="AE195">
        <v>502.22836899999999</v>
      </c>
      <c r="AF195">
        <v>5.6114999999999998E-2</v>
      </c>
      <c r="AG195">
        <v>2.6276000000000001E-2</v>
      </c>
      <c r="AH195">
        <v>4.4776999999999997E-2</v>
      </c>
      <c r="AI195">
        <v>0.127168</v>
      </c>
      <c r="AJ195">
        <f t="shared" si="94"/>
        <v>2.0560800000000004E-2</v>
      </c>
      <c r="AK195">
        <f t="shared" si="83"/>
        <v>1.6414000000000012E-3</v>
      </c>
      <c r="AL195">
        <f t="shared" si="84"/>
        <v>2.0705799999999996E-2</v>
      </c>
      <c r="AM195">
        <f t="shared" si="85"/>
        <v>4.2908399999999985E-2</v>
      </c>
      <c r="AO195">
        <v>7000000</v>
      </c>
      <c r="AP195">
        <v>572.00100999999995</v>
      </c>
      <c r="AQ195">
        <v>0.104002</v>
      </c>
      <c r="AR195">
        <v>4.5110999999999998E-2</v>
      </c>
      <c r="AS195">
        <v>0.117397</v>
      </c>
      <c r="AT195">
        <v>0.26651000000000002</v>
      </c>
      <c r="AU195">
        <f t="shared" si="95"/>
        <v>5.3786800000000003E-2</v>
      </c>
      <c r="AV195">
        <f t="shared" si="86"/>
        <v>1.2687799999999992E-2</v>
      </c>
      <c r="AW195">
        <f t="shared" si="87"/>
        <v>8.4625199999999998E-2</v>
      </c>
      <c r="AX195">
        <f t="shared" si="88"/>
        <v>0.15109980000000003</v>
      </c>
      <c r="AZ195">
        <v>7000000</v>
      </c>
      <c r="BA195">
        <v>695.29743699999995</v>
      </c>
      <c r="BB195">
        <v>0.38297500000000001</v>
      </c>
      <c r="BC195">
        <v>7.0407999999999998E-2</v>
      </c>
      <c r="BD195">
        <v>0.19400700000000001</v>
      </c>
      <c r="BE195">
        <v>0.64739000000000002</v>
      </c>
      <c r="BF195">
        <f t="shared" si="96"/>
        <v>0.31712280000000004</v>
      </c>
      <c r="BG195">
        <f t="shared" si="89"/>
        <v>2.9147799999999995E-2</v>
      </c>
      <c r="BH195">
        <f t="shared" si="90"/>
        <v>0.14762980000000003</v>
      </c>
      <c r="BI195">
        <f t="shared" si="91"/>
        <v>0.49390000000000001</v>
      </c>
    </row>
    <row r="196" spans="8:61" x14ac:dyDescent="0.2">
      <c r="H196">
        <v>8000000</v>
      </c>
      <c r="I196">
        <v>305.67580299999997</v>
      </c>
      <c r="J196">
        <v>1.8807999999999998E-2</v>
      </c>
      <c r="K196">
        <v>1.1642E-2</v>
      </c>
      <c r="L196">
        <v>1.2073E-2</v>
      </c>
      <c r="M196">
        <v>4.2522999999999998E-2</v>
      </c>
      <c r="N196">
        <f t="shared" si="92"/>
        <v>-8.9039999999999953E-4</v>
      </c>
      <c r="O196">
        <f t="shared" si="77"/>
        <v>-1.0486000000000002E-3</v>
      </c>
      <c r="P196">
        <f t="shared" si="78"/>
        <v>-6.8520000000000039E-4</v>
      </c>
      <c r="Q196">
        <f t="shared" si="79"/>
        <v>-2.6242000000000001E-3</v>
      </c>
      <c r="S196">
        <v>8000000</v>
      </c>
      <c r="T196">
        <v>400.655979</v>
      </c>
      <c r="U196">
        <v>2.8587000000000001E-2</v>
      </c>
      <c r="V196">
        <v>1.9162999999999999E-2</v>
      </c>
      <c r="W196">
        <v>1.7670999999999999E-2</v>
      </c>
      <c r="X196">
        <v>6.5421999999999994E-2</v>
      </c>
      <c r="Y196">
        <f t="shared" si="93"/>
        <v>2.5508000000000024E-3</v>
      </c>
      <c r="Z196">
        <f t="shared" si="80"/>
        <v>7.6779999999999904E-4</v>
      </c>
      <c r="AA196">
        <f t="shared" si="81"/>
        <v>-7.6880000000000004E-4</v>
      </c>
      <c r="AB196">
        <f t="shared" si="82"/>
        <v>2.5506000000000001E-3</v>
      </c>
      <c r="AD196">
        <v>8000000</v>
      </c>
      <c r="AE196">
        <v>508.69312200000002</v>
      </c>
      <c r="AF196">
        <v>5.7341000000000003E-2</v>
      </c>
      <c r="AG196">
        <v>2.7442999999999999E-2</v>
      </c>
      <c r="AH196">
        <v>4.5402999999999999E-2</v>
      </c>
      <c r="AI196">
        <v>0.130187</v>
      </c>
      <c r="AJ196">
        <f t="shared" si="94"/>
        <v>2.1786800000000009E-2</v>
      </c>
      <c r="AK196">
        <f t="shared" si="83"/>
        <v>2.8083999999999991E-3</v>
      </c>
      <c r="AL196">
        <f t="shared" si="84"/>
        <v>2.1331799999999998E-2</v>
      </c>
      <c r="AM196">
        <f t="shared" si="85"/>
        <v>4.5927399999999979E-2</v>
      </c>
      <c r="AO196">
        <v>8000000</v>
      </c>
      <c r="AP196">
        <v>603.38413800000001</v>
      </c>
      <c r="AQ196">
        <v>0.119411</v>
      </c>
      <c r="AR196">
        <v>4.7655000000000003E-2</v>
      </c>
      <c r="AS196">
        <v>0.12425</v>
      </c>
      <c r="AT196">
        <v>0.29131600000000002</v>
      </c>
      <c r="AU196">
        <f t="shared" si="95"/>
        <v>6.9195800000000002E-2</v>
      </c>
      <c r="AV196">
        <f t="shared" si="86"/>
        <v>1.5231799999999997E-2</v>
      </c>
      <c r="AW196">
        <f t="shared" si="87"/>
        <v>9.1478199999999996E-2</v>
      </c>
      <c r="AX196">
        <f t="shared" si="88"/>
        <v>0.17590580000000003</v>
      </c>
      <c r="AZ196">
        <v>8000000</v>
      </c>
      <c r="BA196">
        <v>692.53044</v>
      </c>
      <c r="BB196">
        <v>0.39626099999999997</v>
      </c>
      <c r="BC196">
        <v>6.719E-2</v>
      </c>
      <c r="BD196">
        <v>0.23582400000000001</v>
      </c>
      <c r="BE196">
        <v>0.69927600000000001</v>
      </c>
      <c r="BF196">
        <f t="shared" si="96"/>
        <v>0.33040879999999995</v>
      </c>
      <c r="BG196">
        <f t="shared" si="89"/>
        <v>2.5929799999999996E-2</v>
      </c>
      <c r="BH196">
        <f t="shared" si="90"/>
        <v>0.18944680000000003</v>
      </c>
      <c r="BI196">
        <f t="shared" si="91"/>
        <v>0.54578599999999999</v>
      </c>
    </row>
    <row r="197" spans="8:61" x14ac:dyDescent="0.2">
      <c r="H197">
        <v>9000000</v>
      </c>
      <c r="I197">
        <v>299.439975</v>
      </c>
      <c r="J197">
        <v>1.8984999999999998E-2</v>
      </c>
      <c r="K197">
        <v>1.1722E-2</v>
      </c>
      <c r="L197">
        <v>1.414E-2</v>
      </c>
      <c r="M197">
        <v>4.4846999999999998E-2</v>
      </c>
      <c r="N197">
        <f t="shared" si="92"/>
        <v>-7.1339999999999945E-4</v>
      </c>
      <c r="O197">
        <f t="shared" si="77"/>
        <v>-9.6860000000000002E-4</v>
      </c>
      <c r="P197">
        <f t="shared" si="78"/>
        <v>1.381799999999999E-3</v>
      </c>
      <c r="Q197">
        <f t="shared" si="79"/>
        <v>-3.0020000000000047E-4</v>
      </c>
      <c r="S197">
        <v>9000000</v>
      </c>
      <c r="T197">
        <v>405.40787899999998</v>
      </c>
      <c r="U197">
        <v>2.7793000000000002E-2</v>
      </c>
      <c r="V197">
        <v>1.7819000000000002E-2</v>
      </c>
      <c r="W197">
        <v>1.8103999999999999E-2</v>
      </c>
      <c r="X197">
        <v>6.3716999999999996E-2</v>
      </c>
      <c r="Y197">
        <f t="shared" si="93"/>
        <v>1.7568000000000028E-3</v>
      </c>
      <c r="Z197">
        <f t="shared" si="80"/>
        <v>-5.7619999999999894E-4</v>
      </c>
      <c r="AA197">
        <f t="shared" si="81"/>
        <v>-3.3580000000000068E-4</v>
      </c>
      <c r="AB197">
        <f t="shared" si="82"/>
        <v>8.4560000000000191E-4</v>
      </c>
      <c r="AD197">
        <v>9000000</v>
      </c>
      <c r="AE197">
        <v>502.45899100000003</v>
      </c>
      <c r="AF197">
        <v>5.8682999999999999E-2</v>
      </c>
      <c r="AG197">
        <v>2.7719000000000001E-2</v>
      </c>
      <c r="AH197">
        <v>4.9686000000000001E-2</v>
      </c>
      <c r="AI197">
        <v>0.13608799999999999</v>
      </c>
      <c r="AJ197">
        <f t="shared" si="94"/>
        <v>2.3128800000000005E-2</v>
      </c>
      <c r="AK197">
        <f t="shared" si="83"/>
        <v>3.084400000000001E-3</v>
      </c>
      <c r="AL197">
        <f t="shared" si="84"/>
        <v>2.56148E-2</v>
      </c>
      <c r="AM197">
        <f t="shared" si="85"/>
        <v>5.1828399999999969E-2</v>
      </c>
      <c r="AO197">
        <v>9000000</v>
      </c>
      <c r="AP197">
        <v>612.12375499999996</v>
      </c>
      <c r="AQ197">
        <v>0.115969</v>
      </c>
      <c r="AR197">
        <v>4.4838999999999997E-2</v>
      </c>
      <c r="AS197">
        <v>0.116186</v>
      </c>
      <c r="AT197">
        <v>0.27699400000000002</v>
      </c>
      <c r="AU197">
        <f t="shared" si="95"/>
        <v>6.5753800000000001E-2</v>
      </c>
      <c r="AV197">
        <f t="shared" si="86"/>
        <v>1.2415799999999991E-2</v>
      </c>
      <c r="AW197">
        <f t="shared" si="87"/>
        <v>8.3414199999999994E-2</v>
      </c>
      <c r="AX197">
        <f t="shared" si="88"/>
        <v>0.16158380000000003</v>
      </c>
      <c r="AZ197">
        <v>9000000</v>
      </c>
      <c r="BA197">
        <v>706.07460900000001</v>
      </c>
      <c r="BB197">
        <v>0.40986899999999998</v>
      </c>
      <c r="BC197">
        <v>6.8942000000000003E-2</v>
      </c>
      <c r="BD197">
        <v>0.27694400000000002</v>
      </c>
      <c r="BE197">
        <v>0.75575499999999995</v>
      </c>
      <c r="BF197">
        <f t="shared" si="96"/>
        <v>0.34401680000000001</v>
      </c>
      <c r="BG197">
        <f t="shared" si="89"/>
        <v>2.7681799999999999E-2</v>
      </c>
      <c r="BH197">
        <f t="shared" si="90"/>
        <v>0.23056680000000002</v>
      </c>
      <c r="BI197">
        <f t="shared" si="91"/>
        <v>0.60226499999999994</v>
      </c>
    </row>
    <row r="198" spans="8:61" x14ac:dyDescent="0.2">
      <c r="H198">
        <v>10000000</v>
      </c>
      <c r="I198">
        <v>297.82345900000001</v>
      </c>
      <c r="J198">
        <v>1.8852000000000001E-2</v>
      </c>
      <c r="K198">
        <v>1.2265E-2</v>
      </c>
      <c r="L198">
        <v>1.3365E-2</v>
      </c>
      <c r="M198">
        <v>4.4482000000000001E-2</v>
      </c>
      <c r="N198">
        <f t="shared" si="92"/>
        <v>-8.4639999999999715E-4</v>
      </c>
      <c r="O198">
        <f t="shared" si="77"/>
        <v>-4.2559999999999994E-4</v>
      </c>
      <c r="P198">
        <f t="shared" si="78"/>
        <v>6.0679999999999935E-4</v>
      </c>
      <c r="Q198">
        <f t="shared" si="79"/>
        <v>-6.6519999999999774E-4</v>
      </c>
      <c r="S198">
        <v>10000000</v>
      </c>
      <c r="T198">
        <v>387.27330899999998</v>
      </c>
      <c r="U198">
        <v>2.5711000000000001E-2</v>
      </c>
      <c r="V198">
        <v>1.9220000000000001E-2</v>
      </c>
      <c r="W198">
        <v>1.7714000000000001E-2</v>
      </c>
      <c r="X198">
        <v>6.2645000000000006E-2</v>
      </c>
      <c r="Y198">
        <f t="shared" si="93"/>
        <v>-3.2519999999999771E-4</v>
      </c>
      <c r="Z198">
        <f t="shared" si="80"/>
        <v>8.2480000000000053E-4</v>
      </c>
      <c r="AA198">
        <f t="shared" si="81"/>
        <v>-7.2579999999999867E-4</v>
      </c>
      <c r="AB198">
        <f t="shared" si="82"/>
        <v>-2.2639999999998772E-4</v>
      </c>
      <c r="AD198">
        <v>10000000</v>
      </c>
      <c r="AE198">
        <v>494.17937899999998</v>
      </c>
      <c r="AF198">
        <v>5.7919999999999999E-2</v>
      </c>
      <c r="AG198">
        <v>2.8806999999999999E-2</v>
      </c>
      <c r="AH198">
        <v>4.8275999999999999E-2</v>
      </c>
      <c r="AI198">
        <v>0.13500300000000001</v>
      </c>
      <c r="AJ198">
        <f t="shared" si="94"/>
        <v>2.2365800000000005E-2</v>
      </c>
      <c r="AK198">
        <f t="shared" si="83"/>
        <v>4.1723999999999997E-3</v>
      </c>
      <c r="AL198">
        <f t="shared" si="84"/>
        <v>2.4204799999999999E-2</v>
      </c>
      <c r="AM198">
        <f t="shared" si="85"/>
        <v>5.0743399999999994E-2</v>
      </c>
      <c r="AO198">
        <v>10000000</v>
      </c>
      <c r="AP198">
        <v>589.83394899999996</v>
      </c>
      <c r="AQ198">
        <v>0.13900699999999999</v>
      </c>
      <c r="AR198">
        <v>4.8287999999999998E-2</v>
      </c>
      <c r="AS198">
        <v>0.134931</v>
      </c>
      <c r="AT198">
        <v>0.32222699999999999</v>
      </c>
      <c r="AU198">
        <f t="shared" si="95"/>
        <v>8.8791800000000004E-2</v>
      </c>
      <c r="AV198">
        <f t="shared" si="86"/>
        <v>1.5864799999999991E-2</v>
      </c>
      <c r="AW198">
        <f t="shared" si="87"/>
        <v>0.10215919999999999</v>
      </c>
      <c r="AX198">
        <f t="shared" si="88"/>
        <v>0.2068168</v>
      </c>
      <c r="AZ198">
        <v>10000000</v>
      </c>
      <c r="BA198">
        <v>667.57205499999998</v>
      </c>
      <c r="BB198">
        <v>0.433062</v>
      </c>
      <c r="BC198">
        <v>7.4628E-2</v>
      </c>
      <c r="BD198">
        <v>0.29136099999999998</v>
      </c>
      <c r="BE198">
        <v>0.79905000000000004</v>
      </c>
      <c r="BF198">
        <f t="shared" si="96"/>
        <v>0.36720980000000003</v>
      </c>
      <c r="BG198">
        <f t="shared" si="89"/>
        <v>3.3367799999999996E-2</v>
      </c>
      <c r="BH198">
        <f t="shared" si="90"/>
        <v>0.24498379999999997</v>
      </c>
      <c r="BI198">
        <f t="shared" si="91"/>
        <v>0.64556000000000002</v>
      </c>
    </row>
    <row r="199" spans="8:61" x14ac:dyDescent="0.2">
      <c r="H199">
        <v>0</v>
      </c>
      <c r="I199">
        <v>295.44151599999998</v>
      </c>
      <c r="J199">
        <v>0</v>
      </c>
      <c r="K199">
        <v>0</v>
      </c>
      <c r="L199">
        <v>0</v>
      </c>
      <c r="M199">
        <v>0</v>
      </c>
      <c r="N199">
        <f t="shared" si="92"/>
        <v>-1.9698399999999998E-2</v>
      </c>
      <c r="O199">
        <f t="shared" si="77"/>
        <v>-1.26906E-2</v>
      </c>
      <c r="P199">
        <f t="shared" si="78"/>
        <v>-1.2758200000000001E-2</v>
      </c>
      <c r="Q199">
        <f t="shared" si="79"/>
        <v>-4.5147199999999998E-2</v>
      </c>
      <c r="S199">
        <v>0</v>
      </c>
      <c r="T199">
        <v>394.13164399999999</v>
      </c>
      <c r="U199">
        <v>0</v>
      </c>
      <c r="V199">
        <v>0</v>
      </c>
      <c r="W199">
        <v>0</v>
      </c>
      <c r="X199">
        <v>0</v>
      </c>
      <c r="Y199">
        <f t="shared" si="93"/>
        <v>-2.6036199999999999E-2</v>
      </c>
      <c r="Z199">
        <f t="shared" si="80"/>
        <v>-1.83952E-2</v>
      </c>
      <c r="AA199">
        <f t="shared" si="81"/>
        <v>-1.8439799999999999E-2</v>
      </c>
      <c r="AB199">
        <f t="shared" si="82"/>
        <v>-6.2871399999999994E-2</v>
      </c>
      <c r="AD199">
        <v>0</v>
      </c>
      <c r="AE199">
        <v>490.68697900000001</v>
      </c>
      <c r="AF199">
        <v>0</v>
      </c>
      <c r="AG199">
        <v>0</v>
      </c>
      <c r="AH199">
        <v>0</v>
      </c>
      <c r="AI199">
        <v>0</v>
      </c>
      <c r="AJ199">
        <f t="shared" si="94"/>
        <v>-3.5554199999999994E-2</v>
      </c>
      <c r="AK199">
        <f t="shared" si="83"/>
        <v>-2.46346E-2</v>
      </c>
      <c r="AL199">
        <f t="shared" si="84"/>
        <v>-2.4071200000000001E-2</v>
      </c>
      <c r="AM199">
        <f t="shared" si="85"/>
        <v>-8.4259600000000018E-2</v>
      </c>
      <c r="AO199">
        <v>0</v>
      </c>
      <c r="AP199">
        <v>585.947407</v>
      </c>
      <c r="AQ199">
        <v>0</v>
      </c>
      <c r="AR199">
        <v>0</v>
      </c>
      <c r="AS199">
        <v>0</v>
      </c>
      <c r="AT199">
        <v>0</v>
      </c>
      <c r="AU199">
        <f t="shared" si="95"/>
        <v>-5.0215199999999995E-2</v>
      </c>
      <c r="AV199">
        <f t="shared" si="86"/>
        <v>-3.2423200000000006E-2</v>
      </c>
      <c r="AW199">
        <f t="shared" si="87"/>
        <v>-3.2771800000000004E-2</v>
      </c>
      <c r="AX199">
        <f t="shared" si="88"/>
        <v>-0.11541019999999999</v>
      </c>
      <c r="AZ199">
        <v>0</v>
      </c>
      <c r="BA199">
        <v>692.81318999999996</v>
      </c>
      <c r="BB199">
        <v>0</v>
      </c>
      <c r="BC199">
        <v>0</v>
      </c>
      <c r="BD199">
        <v>0</v>
      </c>
      <c r="BE199">
        <v>0</v>
      </c>
      <c r="BF199">
        <f t="shared" si="96"/>
        <v>-6.58522E-2</v>
      </c>
      <c r="BG199">
        <f t="shared" si="89"/>
        <v>-4.1260200000000004E-2</v>
      </c>
      <c r="BH199">
        <f t="shared" si="90"/>
        <v>-4.6377199999999993E-2</v>
      </c>
      <c r="BI199">
        <f t="shared" si="91"/>
        <v>-0.15348999999999999</v>
      </c>
    </row>
    <row r="200" spans="8:61" x14ac:dyDescent="0.2">
      <c r="H200">
        <v>1000000</v>
      </c>
      <c r="I200">
        <v>295.89844699999998</v>
      </c>
      <c r="J200">
        <v>2.2214000000000001E-2</v>
      </c>
      <c r="K200">
        <v>1.3369000000000001E-2</v>
      </c>
      <c r="L200">
        <v>1.2656000000000001E-2</v>
      </c>
      <c r="M200">
        <v>4.8238999999999997E-2</v>
      </c>
      <c r="N200">
        <f t="shared" si="92"/>
        <v>2.5156000000000033E-3</v>
      </c>
      <c r="O200">
        <f t="shared" si="77"/>
        <v>6.7840000000000088E-4</v>
      </c>
      <c r="P200">
        <f t="shared" si="78"/>
        <v>-1.0220000000000021E-4</v>
      </c>
      <c r="Q200">
        <f t="shared" si="79"/>
        <v>3.0917999999999987E-3</v>
      </c>
      <c r="S200">
        <v>1000000</v>
      </c>
      <c r="T200">
        <v>403.102934</v>
      </c>
      <c r="U200">
        <v>2.6807999999999998E-2</v>
      </c>
      <c r="V200">
        <v>1.5941E-2</v>
      </c>
      <c r="W200">
        <v>1.771E-2</v>
      </c>
      <c r="X200">
        <v>6.0458999999999999E-2</v>
      </c>
      <c r="Y200">
        <f t="shared" si="93"/>
        <v>7.7179999999999957E-4</v>
      </c>
      <c r="Z200">
        <f t="shared" si="80"/>
        <v>-2.4542000000000001E-3</v>
      </c>
      <c r="AA200">
        <f t="shared" si="81"/>
        <v>-7.297999999999992E-4</v>
      </c>
      <c r="AB200">
        <f t="shared" si="82"/>
        <v>-2.4123999999999951E-3</v>
      </c>
      <c r="AD200">
        <v>1000000</v>
      </c>
      <c r="AE200">
        <v>495.36722900000001</v>
      </c>
      <c r="AF200">
        <v>3.6013999999999997E-2</v>
      </c>
      <c r="AG200">
        <v>2.3698E-2</v>
      </c>
      <c r="AH200">
        <v>2.7536999999999999E-2</v>
      </c>
      <c r="AI200">
        <v>8.7248000000000006E-2</v>
      </c>
      <c r="AJ200">
        <f t="shared" si="94"/>
        <v>4.5980000000000326E-4</v>
      </c>
      <c r="AK200">
        <f t="shared" si="83"/>
        <v>-9.3659999999999924E-4</v>
      </c>
      <c r="AL200">
        <f t="shared" si="84"/>
        <v>3.465799999999998E-3</v>
      </c>
      <c r="AM200">
        <f t="shared" si="85"/>
        <v>2.9883999999999883E-3</v>
      </c>
      <c r="AO200">
        <v>1000000</v>
      </c>
      <c r="AP200">
        <v>587.93336699999998</v>
      </c>
      <c r="AQ200">
        <v>5.6989999999999999E-2</v>
      </c>
      <c r="AR200">
        <v>3.3598000000000003E-2</v>
      </c>
      <c r="AS200">
        <v>3.9206999999999999E-2</v>
      </c>
      <c r="AT200">
        <v>0.12979499999999999</v>
      </c>
      <c r="AU200">
        <f t="shared" si="95"/>
        <v>6.7748000000000044E-3</v>
      </c>
      <c r="AV200">
        <f t="shared" si="86"/>
        <v>1.1747999999999967E-3</v>
      </c>
      <c r="AW200">
        <f t="shared" si="87"/>
        <v>6.4351999999999951E-3</v>
      </c>
      <c r="AX200">
        <f t="shared" si="88"/>
        <v>1.4384800000000003E-2</v>
      </c>
      <c r="AZ200">
        <v>1000000</v>
      </c>
      <c r="BA200">
        <v>689.66510900000003</v>
      </c>
      <c r="BB200">
        <v>0.12310699999999999</v>
      </c>
      <c r="BC200">
        <v>4.8710000000000003E-2</v>
      </c>
      <c r="BD200">
        <v>8.7431999999999996E-2</v>
      </c>
      <c r="BE200">
        <v>0.25924999999999998</v>
      </c>
      <c r="BF200">
        <f t="shared" si="96"/>
        <v>5.7254799999999995E-2</v>
      </c>
      <c r="BG200">
        <f t="shared" si="89"/>
        <v>7.4497999999999995E-3</v>
      </c>
      <c r="BH200">
        <f t="shared" si="90"/>
        <v>4.1054800000000002E-2</v>
      </c>
      <c r="BI200">
        <f t="shared" si="91"/>
        <v>0.10575999999999999</v>
      </c>
    </row>
    <row r="201" spans="8:61" x14ac:dyDescent="0.2">
      <c r="H201">
        <v>2000000</v>
      </c>
      <c r="I201">
        <v>298.23788100000002</v>
      </c>
      <c r="J201">
        <v>2.0580999999999999E-2</v>
      </c>
      <c r="K201">
        <v>1.3416000000000001E-2</v>
      </c>
      <c r="L201">
        <v>1.1348E-2</v>
      </c>
      <c r="M201">
        <v>4.5344000000000002E-2</v>
      </c>
      <c r="N201">
        <f t="shared" si="92"/>
        <v>8.8260000000000075E-4</v>
      </c>
      <c r="O201">
        <f t="shared" si="77"/>
        <v>7.2540000000000104E-4</v>
      </c>
      <c r="P201">
        <f t="shared" si="78"/>
        <v>-1.4102000000000003E-3</v>
      </c>
      <c r="Q201">
        <f t="shared" si="79"/>
        <v>1.9680000000000392E-4</v>
      </c>
      <c r="S201">
        <v>2000000</v>
      </c>
      <c r="T201">
        <v>394.64883200000003</v>
      </c>
      <c r="U201">
        <v>2.8125000000000001E-2</v>
      </c>
      <c r="V201">
        <v>1.7350000000000001E-2</v>
      </c>
      <c r="W201">
        <v>2.0959999999999999E-2</v>
      </c>
      <c r="X201">
        <v>6.6434000000000007E-2</v>
      </c>
      <c r="Y201">
        <f t="shared" si="93"/>
        <v>2.0888000000000018E-3</v>
      </c>
      <c r="Z201">
        <f t="shared" si="80"/>
        <v>-1.0451999999999996E-3</v>
      </c>
      <c r="AA201">
        <f t="shared" si="81"/>
        <v>2.5202000000000002E-3</v>
      </c>
      <c r="AB201">
        <f t="shared" si="82"/>
        <v>3.562600000000013E-3</v>
      </c>
      <c r="AD201">
        <v>2000000</v>
      </c>
      <c r="AE201">
        <v>500.13847199999998</v>
      </c>
      <c r="AF201">
        <v>4.0222000000000001E-2</v>
      </c>
      <c r="AG201">
        <v>2.5078E-2</v>
      </c>
      <c r="AH201">
        <v>2.8698000000000001E-2</v>
      </c>
      <c r="AI201">
        <v>9.3997999999999998E-2</v>
      </c>
      <c r="AJ201">
        <f t="shared" si="94"/>
        <v>4.6678000000000067E-3</v>
      </c>
      <c r="AK201">
        <f t="shared" si="83"/>
        <v>4.4340000000000004E-4</v>
      </c>
      <c r="AL201">
        <f t="shared" si="84"/>
        <v>4.6268000000000004E-3</v>
      </c>
      <c r="AM201">
        <f t="shared" si="85"/>
        <v>9.7383999999999804E-3</v>
      </c>
      <c r="AO201">
        <v>2000000</v>
      </c>
      <c r="AP201">
        <v>579.10955200000001</v>
      </c>
      <c r="AQ201">
        <v>7.9020000000000007E-2</v>
      </c>
      <c r="AR201">
        <v>3.6241000000000002E-2</v>
      </c>
      <c r="AS201">
        <v>4.4989000000000001E-2</v>
      </c>
      <c r="AT201">
        <v>0.16025</v>
      </c>
      <c r="AU201">
        <f t="shared" si="95"/>
        <v>2.8804800000000012E-2</v>
      </c>
      <c r="AV201">
        <f t="shared" si="86"/>
        <v>3.8177999999999962E-3</v>
      </c>
      <c r="AW201">
        <f t="shared" si="87"/>
        <v>1.2217199999999998E-2</v>
      </c>
      <c r="AX201">
        <f t="shared" si="88"/>
        <v>4.4839800000000013E-2</v>
      </c>
      <c r="AZ201">
        <v>2000000</v>
      </c>
      <c r="BA201">
        <v>671.45078999999998</v>
      </c>
      <c r="BB201">
        <v>0.165128</v>
      </c>
      <c r="BC201">
        <v>5.2461000000000001E-2</v>
      </c>
      <c r="BD201">
        <v>0.105489</v>
      </c>
      <c r="BE201">
        <v>0.32307900000000001</v>
      </c>
      <c r="BF201">
        <f t="shared" si="96"/>
        <v>9.9275799999999997E-2</v>
      </c>
      <c r="BG201">
        <f t="shared" si="89"/>
        <v>1.1200799999999997E-2</v>
      </c>
      <c r="BH201">
        <f t="shared" si="90"/>
        <v>5.9111800000000006E-2</v>
      </c>
      <c r="BI201">
        <f t="shared" si="91"/>
        <v>0.16958900000000002</v>
      </c>
    </row>
    <row r="202" spans="8:61" x14ac:dyDescent="0.2">
      <c r="H202">
        <v>3000000</v>
      </c>
      <c r="I202">
        <v>300.126577</v>
      </c>
      <c r="J202">
        <v>2.0957E-2</v>
      </c>
      <c r="K202">
        <v>1.3556E-2</v>
      </c>
      <c r="L202">
        <v>1.3032E-2</v>
      </c>
      <c r="M202">
        <v>4.7544999999999997E-2</v>
      </c>
      <c r="N202">
        <f t="shared" si="92"/>
        <v>1.2586000000000021E-3</v>
      </c>
      <c r="O202">
        <f t="shared" si="77"/>
        <v>8.6540000000000054E-4</v>
      </c>
      <c r="P202">
        <f t="shared" si="78"/>
        <v>2.7379999999999939E-4</v>
      </c>
      <c r="Q202">
        <f t="shared" si="79"/>
        <v>2.3977999999999985E-3</v>
      </c>
      <c r="S202">
        <v>3000000</v>
      </c>
      <c r="T202">
        <v>397.73753399999998</v>
      </c>
      <c r="U202">
        <v>2.7504000000000001E-2</v>
      </c>
      <c r="V202">
        <v>1.7645999999999998E-2</v>
      </c>
      <c r="W202">
        <v>1.7954999999999999E-2</v>
      </c>
      <c r="X202">
        <v>6.3103999999999993E-2</v>
      </c>
      <c r="Y202">
        <f t="shared" si="93"/>
        <v>1.4678000000000017E-3</v>
      </c>
      <c r="Z202">
        <f t="shared" si="80"/>
        <v>-7.4920000000000195E-4</v>
      </c>
      <c r="AA202">
        <f t="shared" si="81"/>
        <v>-4.8480000000000051E-4</v>
      </c>
      <c r="AB202">
        <f t="shared" si="82"/>
        <v>2.3259999999999947E-4</v>
      </c>
      <c r="AD202">
        <v>3000000</v>
      </c>
      <c r="AE202">
        <v>483.30624399999999</v>
      </c>
      <c r="AF202">
        <v>3.8008E-2</v>
      </c>
      <c r="AG202">
        <v>2.3956999999999999E-2</v>
      </c>
      <c r="AH202">
        <v>3.0946000000000001E-2</v>
      </c>
      <c r="AI202">
        <v>9.2910999999999994E-2</v>
      </c>
      <c r="AJ202">
        <f t="shared" si="94"/>
        <v>2.453800000000006E-3</v>
      </c>
      <c r="AK202">
        <f t="shared" si="83"/>
        <v>-6.7760000000000042E-4</v>
      </c>
      <c r="AL202">
        <f t="shared" si="84"/>
        <v>6.8748000000000004E-3</v>
      </c>
      <c r="AM202">
        <f t="shared" si="85"/>
        <v>8.6513999999999758E-3</v>
      </c>
      <c r="AO202">
        <v>3000000</v>
      </c>
      <c r="AP202">
        <v>591.53651600000001</v>
      </c>
      <c r="AQ202">
        <v>8.9149999999999993E-2</v>
      </c>
      <c r="AR202">
        <v>3.2354000000000001E-2</v>
      </c>
      <c r="AS202">
        <v>4.3596000000000003E-2</v>
      </c>
      <c r="AT202">
        <v>0.165101</v>
      </c>
      <c r="AU202">
        <f t="shared" si="95"/>
        <v>3.8934799999999999E-2</v>
      </c>
      <c r="AV202">
        <f t="shared" si="86"/>
        <v>-6.9200000000005368E-5</v>
      </c>
      <c r="AW202">
        <f t="shared" si="87"/>
        <v>1.0824199999999999E-2</v>
      </c>
      <c r="AX202">
        <f t="shared" si="88"/>
        <v>4.9690800000000007E-2</v>
      </c>
      <c r="AZ202">
        <v>3000000</v>
      </c>
      <c r="BA202">
        <v>682.72751200000005</v>
      </c>
      <c r="BB202">
        <v>0.21187500000000001</v>
      </c>
      <c r="BC202">
        <v>6.0892000000000002E-2</v>
      </c>
      <c r="BD202">
        <v>0.13029499999999999</v>
      </c>
      <c r="BE202">
        <v>0.40306199999999998</v>
      </c>
      <c r="BF202">
        <f t="shared" si="96"/>
        <v>0.14602280000000001</v>
      </c>
      <c r="BG202">
        <f t="shared" si="89"/>
        <v>1.9631799999999998E-2</v>
      </c>
      <c r="BH202">
        <f t="shared" si="90"/>
        <v>8.3917800000000001E-2</v>
      </c>
      <c r="BI202">
        <f t="shared" si="91"/>
        <v>0.24957199999999999</v>
      </c>
    </row>
    <row r="203" spans="8:61" x14ac:dyDescent="0.2">
      <c r="H203">
        <v>4000000</v>
      </c>
      <c r="I203">
        <v>294.491984</v>
      </c>
      <c r="J203">
        <v>2.0032000000000001E-2</v>
      </c>
      <c r="K203">
        <v>1.3141999999999999E-2</v>
      </c>
      <c r="L203">
        <v>1.2463E-2</v>
      </c>
      <c r="M203">
        <v>4.5637999999999998E-2</v>
      </c>
      <c r="N203">
        <f t="shared" si="92"/>
        <v>3.3360000000000334E-4</v>
      </c>
      <c r="O203">
        <f t="shared" si="77"/>
        <v>4.5139999999999937E-4</v>
      </c>
      <c r="P203">
        <f t="shared" si="78"/>
        <v>-2.9520000000000067E-4</v>
      </c>
      <c r="Q203">
        <f t="shared" si="79"/>
        <v>4.9079999999999957E-4</v>
      </c>
      <c r="S203">
        <v>4000000</v>
      </c>
      <c r="T203">
        <v>402.444861</v>
      </c>
      <c r="U203">
        <v>2.9315999999999998E-2</v>
      </c>
      <c r="V203">
        <v>1.7839000000000001E-2</v>
      </c>
      <c r="W203">
        <v>1.9046E-2</v>
      </c>
      <c r="X203">
        <v>6.6200999999999996E-2</v>
      </c>
      <c r="Y203">
        <f t="shared" si="93"/>
        <v>3.2797999999999994E-3</v>
      </c>
      <c r="Z203">
        <f t="shared" si="80"/>
        <v>-5.5619999999999975E-4</v>
      </c>
      <c r="AA203">
        <f t="shared" si="81"/>
        <v>6.0620000000000118E-4</v>
      </c>
      <c r="AB203">
        <f t="shared" si="82"/>
        <v>3.329600000000002E-3</v>
      </c>
      <c r="AD203">
        <v>4000000</v>
      </c>
      <c r="AE203">
        <v>491.46749699999998</v>
      </c>
      <c r="AF203">
        <v>3.8537000000000002E-2</v>
      </c>
      <c r="AG203">
        <v>2.7802E-2</v>
      </c>
      <c r="AH203">
        <v>3.4256000000000002E-2</v>
      </c>
      <c r="AI203">
        <v>0.100595</v>
      </c>
      <c r="AJ203">
        <f t="shared" si="94"/>
        <v>2.9828000000000077E-3</v>
      </c>
      <c r="AK203">
        <f t="shared" si="83"/>
        <v>3.1674000000000008E-3</v>
      </c>
      <c r="AL203">
        <f t="shared" si="84"/>
        <v>1.0184800000000001E-2</v>
      </c>
      <c r="AM203">
        <f t="shared" si="85"/>
        <v>1.6335399999999986E-2</v>
      </c>
      <c r="AO203">
        <v>4000000</v>
      </c>
      <c r="AP203">
        <v>589.92648299999996</v>
      </c>
      <c r="AQ203">
        <v>9.1831999999999997E-2</v>
      </c>
      <c r="AR203">
        <v>3.6162E-2</v>
      </c>
      <c r="AS203">
        <v>5.2186999999999997E-2</v>
      </c>
      <c r="AT203">
        <v>0.18018100000000001</v>
      </c>
      <c r="AU203">
        <f t="shared" si="95"/>
        <v>4.1616800000000002E-2</v>
      </c>
      <c r="AV203">
        <f t="shared" si="86"/>
        <v>3.7387999999999935E-3</v>
      </c>
      <c r="AW203">
        <f t="shared" si="87"/>
        <v>1.9415199999999994E-2</v>
      </c>
      <c r="AX203">
        <f t="shared" si="88"/>
        <v>6.4770800000000017E-2</v>
      </c>
      <c r="AZ203">
        <v>4000000</v>
      </c>
      <c r="BA203">
        <v>677.95907399999999</v>
      </c>
      <c r="BB203">
        <v>0.24313299999999999</v>
      </c>
      <c r="BC203">
        <v>6.1531000000000002E-2</v>
      </c>
      <c r="BD203">
        <v>0.153779</v>
      </c>
      <c r="BE203">
        <v>0.45844299999999999</v>
      </c>
      <c r="BF203">
        <f t="shared" si="96"/>
        <v>0.17728079999999999</v>
      </c>
      <c r="BG203">
        <f t="shared" si="89"/>
        <v>2.0270799999999999E-2</v>
      </c>
      <c r="BH203">
        <f t="shared" si="90"/>
        <v>0.10740180000000001</v>
      </c>
      <c r="BI203">
        <f t="shared" si="91"/>
        <v>0.30495300000000003</v>
      </c>
    </row>
    <row r="204" spans="8:61" x14ac:dyDescent="0.2">
      <c r="H204">
        <v>5000000</v>
      </c>
      <c r="I204">
        <v>293.23369400000001</v>
      </c>
      <c r="J204">
        <v>1.9417E-2</v>
      </c>
      <c r="K204">
        <v>1.3598000000000001E-2</v>
      </c>
      <c r="L204">
        <v>1.2149999999999999E-2</v>
      </c>
      <c r="M204">
        <v>4.5164000000000003E-2</v>
      </c>
      <c r="N204">
        <f t="shared" si="92"/>
        <v>-2.8139999999999762E-4</v>
      </c>
      <c r="O204">
        <f t="shared" si="77"/>
        <v>9.0740000000000091E-4</v>
      </c>
      <c r="P204">
        <f t="shared" si="78"/>
        <v>-6.0820000000000145E-4</v>
      </c>
      <c r="Q204">
        <f t="shared" si="79"/>
        <v>1.6800000000004311E-5</v>
      </c>
      <c r="S204">
        <v>5000000</v>
      </c>
      <c r="T204">
        <v>394.333349</v>
      </c>
      <c r="U204">
        <v>2.7611E-2</v>
      </c>
      <c r="V204">
        <v>1.8419999999999999E-2</v>
      </c>
      <c r="W204">
        <v>1.7804E-2</v>
      </c>
      <c r="X204">
        <v>6.3836000000000004E-2</v>
      </c>
      <c r="Y204">
        <f t="shared" si="93"/>
        <v>1.5748000000000012E-3</v>
      </c>
      <c r="Z204">
        <f t="shared" si="80"/>
        <v>2.4799999999998434E-5</v>
      </c>
      <c r="AA204">
        <f t="shared" si="81"/>
        <v>-6.3579999999999887E-4</v>
      </c>
      <c r="AB204">
        <f t="shared" si="82"/>
        <v>9.6460000000000989E-4</v>
      </c>
      <c r="AD204">
        <v>5000000</v>
      </c>
      <c r="AE204">
        <v>497.01071400000001</v>
      </c>
      <c r="AF204">
        <v>4.3181999999999998E-2</v>
      </c>
      <c r="AG204">
        <v>2.8341999999999999E-2</v>
      </c>
      <c r="AH204">
        <v>3.8606000000000001E-2</v>
      </c>
      <c r="AI204">
        <v>0.11013000000000001</v>
      </c>
      <c r="AJ204">
        <f t="shared" si="94"/>
        <v>7.627800000000004E-3</v>
      </c>
      <c r="AK204">
        <f t="shared" si="83"/>
        <v>3.7073999999999996E-3</v>
      </c>
      <c r="AL204">
        <f t="shared" si="84"/>
        <v>1.45348E-2</v>
      </c>
      <c r="AM204">
        <f t="shared" si="85"/>
        <v>2.5870399999999988E-2</v>
      </c>
      <c r="AO204">
        <v>5000000</v>
      </c>
      <c r="AP204">
        <v>598.67379900000003</v>
      </c>
      <c r="AQ204">
        <v>0.10792400000000001</v>
      </c>
      <c r="AR204">
        <v>4.2374000000000002E-2</v>
      </c>
      <c r="AS204">
        <v>7.4066000000000007E-2</v>
      </c>
      <c r="AT204">
        <v>0.22436500000000001</v>
      </c>
      <c r="AU204">
        <f t="shared" si="95"/>
        <v>5.7708800000000011E-2</v>
      </c>
      <c r="AV204">
        <f t="shared" si="86"/>
        <v>9.9507999999999958E-3</v>
      </c>
      <c r="AW204">
        <f t="shared" si="87"/>
        <v>4.1294200000000003E-2</v>
      </c>
      <c r="AX204">
        <f t="shared" si="88"/>
        <v>0.10895480000000002</v>
      </c>
      <c r="AZ204">
        <v>5000000</v>
      </c>
      <c r="BA204">
        <v>681.66036799999995</v>
      </c>
      <c r="BB204">
        <v>0.30310199999999998</v>
      </c>
      <c r="BC204">
        <v>6.5264000000000003E-2</v>
      </c>
      <c r="BD204">
        <v>0.19053300000000001</v>
      </c>
      <c r="BE204">
        <v>0.55889900000000003</v>
      </c>
      <c r="BF204">
        <f t="shared" si="96"/>
        <v>0.23724979999999998</v>
      </c>
      <c r="BG204">
        <f t="shared" si="89"/>
        <v>2.4003799999999999E-2</v>
      </c>
      <c r="BH204">
        <f t="shared" si="90"/>
        <v>0.1441558</v>
      </c>
      <c r="BI204">
        <f t="shared" si="91"/>
        <v>0.40540900000000002</v>
      </c>
    </row>
    <row r="205" spans="8:61" x14ac:dyDescent="0.2">
      <c r="H205">
        <v>6000000</v>
      </c>
      <c r="I205">
        <v>292.28900700000003</v>
      </c>
      <c r="J205">
        <v>2.0171000000000001E-2</v>
      </c>
      <c r="K205">
        <v>1.3879000000000001E-2</v>
      </c>
      <c r="L205">
        <v>1.1816E-2</v>
      </c>
      <c r="M205">
        <v>4.5865999999999997E-2</v>
      </c>
      <c r="N205">
        <f t="shared" si="92"/>
        <v>4.7260000000000357E-4</v>
      </c>
      <c r="O205">
        <f t="shared" si="77"/>
        <v>1.1884000000000009E-3</v>
      </c>
      <c r="P205">
        <f t="shared" si="78"/>
        <v>-9.4220000000000068E-4</v>
      </c>
      <c r="Q205">
        <f t="shared" si="79"/>
        <v>7.1879999999999861E-4</v>
      </c>
      <c r="S205">
        <v>6000000</v>
      </c>
      <c r="T205">
        <v>390.644229</v>
      </c>
      <c r="U205">
        <v>2.9093000000000001E-2</v>
      </c>
      <c r="V205">
        <v>1.8605E-2</v>
      </c>
      <c r="W205">
        <v>1.7888000000000001E-2</v>
      </c>
      <c r="X205">
        <v>6.5587000000000006E-2</v>
      </c>
      <c r="Y205">
        <f t="shared" si="93"/>
        <v>3.0568000000000019E-3</v>
      </c>
      <c r="Z205">
        <f t="shared" si="80"/>
        <v>2.0979999999999957E-4</v>
      </c>
      <c r="AA205">
        <f t="shared" si="81"/>
        <v>-5.5179999999999813E-4</v>
      </c>
      <c r="AB205">
        <f t="shared" si="82"/>
        <v>2.7156000000000124E-3</v>
      </c>
      <c r="AD205">
        <v>6000000</v>
      </c>
      <c r="AE205">
        <v>494.89251899999999</v>
      </c>
      <c r="AF205">
        <v>4.2765999999999998E-2</v>
      </c>
      <c r="AG205">
        <v>2.6868E-2</v>
      </c>
      <c r="AH205">
        <v>4.3418999999999999E-2</v>
      </c>
      <c r="AI205">
        <v>0.113053</v>
      </c>
      <c r="AJ205">
        <f t="shared" si="94"/>
        <v>7.2118000000000043E-3</v>
      </c>
      <c r="AK205">
        <f t="shared" si="83"/>
        <v>2.2334E-3</v>
      </c>
      <c r="AL205">
        <f t="shared" si="84"/>
        <v>1.9347799999999998E-2</v>
      </c>
      <c r="AM205">
        <f t="shared" si="85"/>
        <v>2.8793399999999983E-2</v>
      </c>
      <c r="AO205">
        <v>6000000</v>
      </c>
      <c r="AP205">
        <v>600.18177900000001</v>
      </c>
      <c r="AQ205">
        <v>0.114078</v>
      </c>
      <c r="AR205">
        <v>4.0868000000000002E-2</v>
      </c>
      <c r="AS205">
        <v>9.0677999999999995E-2</v>
      </c>
      <c r="AT205">
        <v>0.24562400000000001</v>
      </c>
      <c r="AU205">
        <f t="shared" si="95"/>
        <v>6.3862799999999997E-2</v>
      </c>
      <c r="AV205">
        <f t="shared" si="86"/>
        <v>8.4447999999999954E-3</v>
      </c>
      <c r="AW205">
        <f t="shared" si="87"/>
        <v>5.7906199999999991E-2</v>
      </c>
      <c r="AX205">
        <f t="shared" si="88"/>
        <v>0.13021380000000002</v>
      </c>
      <c r="AZ205">
        <v>6000000</v>
      </c>
      <c r="BA205">
        <v>664.23733700000003</v>
      </c>
      <c r="BB205">
        <v>0.35786200000000001</v>
      </c>
      <c r="BC205">
        <v>6.6868999999999998E-2</v>
      </c>
      <c r="BD205">
        <v>0.20737</v>
      </c>
      <c r="BE205">
        <v>0.63210100000000002</v>
      </c>
      <c r="BF205">
        <f t="shared" si="96"/>
        <v>0.29200979999999999</v>
      </c>
      <c r="BG205">
        <f t="shared" si="89"/>
        <v>2.5608799999999994E-2</v>
      </c>
      <c r="BH205">
        <f t="shared" si="90"/>
        <v>0.16099279999999999</v>
      </c>
      <c r="BI205">
        <f t="shared" si="91"/>
        <v>0.47861100000000001</v>
      </c>
    </row>
    <row r="206" spans="8:61" x14ac:dyDescent="0.2">
      <c r="H206">
        <v>7000000</v>
      </c>
      <c r="I206">
        <v>301.29249499999997</v>
      </c>
      <c r="J206">
        <v>1.9983999999999998E-2</v>
      </c>
      <c r="K206">
        <v>1.2844E-2</v>
      </c>
      <c r="L206">
        <v>1.2485E-2</v>
      </c>
      <c r="M206">
        <v>4.5312999999999999E-2</v>
      </c>
      <c r="N206">
        <f t="shared" si="92"/>
        <v>2.8560000000000044E-4</v>
      </c>
      <c r="O206">
        <f t="shared" si="77"/>
        <v>1.5339999999999972E-4</v>
      </c>
      <c r="P206">
        <f t="shared" si="78"/>
        <v>-2.7320000000000122E-4</v>
      </c>
      <c r="Q206">
        <f t="shared" si="79"/>
        <v>1.6580000000000067E-4</v>
      </c>
      <c r="S206">
        <v>7000000</v>
      </c>
      <c r="T206">
        <v>401.132139</v>
      </c>
      <c r="U206">
        <v>3.0505999999999998E-2</v>
      </c>
      <c r="V206">
        <v>1.7278000000000002E-2</v>
      </c>
      <c r="W206">
        <v>1.6635E-2</v>
      </c>
      <c r="X206">
        <v>6.4418000000000003E-2</v>
      </c>
      <c r="Y206">
        <f t="shared" si="93"/>
        <v>4.4697999999999995E-3</v>
      </c>
      <c r="Z206">
        <f t="shared" si="80"/>
        <v>-1.1171999999999987E-3</v>
      </c>
      <c r="AA206">
        <f t="shared" si="81"/>
        <v>-1.8047999999999988E-3</v>
      </c>
      <c r="AB206">
        <f t="shared" si="82"/>
        <v>1.5466000000000091E-3</v>
      </c>
      <c r="AD206">
        <v>7000000</v>
      </c>
      <c r="AE206">
        <v>481.64061700000002</v>
      </c>
      <c r="AF206">
        <v>4.5400000000000003E-2</v>
      </c>
      <c r="AG206">
        <v>2.9080000000000002E-2</v>
      </c>
      <c r="AH206">
        <v>4.8141000000000003E-2</v>
      </c>
      <c r="AI206">
        <v>0.12262099999999999</v>
      </c>
      <c r="AJ206">
        <f t="shared" si="94"/>
        <v>9.8458000000000087E-3</v>
      </c>
      <c r="AK206">
        <f t="shared" si="83"/>
        <v>4.4454000000000021E-3</v>
      </c>
      <c r="AL206">
        <f t="shared" si="84"/>
        <v>2.4069800000000002E-2</v>
      </c>
      <c r="AM206">
        <f t="shared" si="85"/>
        <v>3.8361399999999976E-2</v>
      </c>
      <c r="AO206">
        <v>7000000</v>
      </c>
      <c r="AP206">
        <v>589.6</v>
      </c>
      <c r="AQ206">
        <v>0.130389</v>
      </c>
      <c r="AR206">
        <v>4.7579999999999997E-2</v>
      </c>
      <c r="AS206">
        <v>0.109026</v>
      </c>
      <c r="AT206">
        <v>0.286995</v>
      </c>
      <c r="AU206">
        <f t="shared" si="95"/>
        <v>8.0173800000000017E-2</v>
      </c>
      <c r="AV206">
        <f t="shared" si="86"/>
        <v>1.5156799999999991E-2</v>
      </c>
      <c r="AW206">
        <f t="shared" si="87"/>
        <v>7.6254199999999994E-2</v>
      </c>
      <c r="AX206">
        <f t="shared" si="88"/>
        <v>0.17158480000000001</v>
      </c>
      <c r="AZ206">
        <v>7000000</v>
      </c>
      <c r="BA206">
        <v>675.42734900000005</v>
      </c>
      <c r="BB206">
        <v>0.35115299999999999</v>
      </c>
      <c r="BC206">
        <v>7.0040000000000005E-2</v>
      </c>
      <c r="BD206">
        <v>0.211425</v>
      </c>
      <c r="BE206">
        <v>0.63261800000000001</v>
      </c>
      <c r="BF206">
        <f t="shared" si="96"/>
        <v>0.28530080000000002</v>
      </c>
      <c r="BG206">
        <f t="shared" si="89"/>
        <v>2.8779800000000001E-2</v>
      </c>
      <c r="BH206">
        <f t="shared" si="90"/>
        <v>0.16504780000000002</v>
      </c>
      <c r="BI206">
        <f t="shared" si="91"/>
        <v>0.479128</v>
      </c>
    </row>
    <row r="207" spans="8:61" x14ac:dyDescent="0.2">
      <c r="H207">
        <v>8000000</v>
      </c>
      <c r="I207">
        <v>307.13659899999999</v>
      </c>
      <c r="J207">
        <v>2.0088000000000002E-2</v>
      </c>
      <c r="K207">
        <v>1.4319999999999999E-2</v>
      </c>
      <c r="L207">
        <v>1.2629E-2</v>
      </c>
      <c r="M207">
        <v>4.7037000000000002E-2</v>
      </c>
      <c r="N207">
        <f t="shared" si="92"/>
        <v>3.8960000000000383E-4</v>
      </c>
      <c r="O207">
        <f t="shared" si="77"/>
        <v>1.6293999999999996E-3</v>
      </c>
      <c r="P207">
        <f t="shared" si="78"/>
        <v>-1.2920000000000119E-4</v>
      </c>
      <c r="Q207">
        <f t="shared" si="79"/>
        <v>1.889800000000004E-3</v>
      </c>
      <c r="S207">
        <v>8000000</v>
      </c>
      <c r="T207">
        <v>391.33070199999997</v>
      </c>
      <c r="U207">
        <v>2.8324999999999999E-2</v>
      </c>
      <c r="V207">
        <v>1.7378999999999999E-2</v>
      </c>
      <c r="W207">
        <v>1.6094000000000001E-2</v>
      </c>
      <c r="X207">
        <v>6.1797999999999999E-2</v>
      </c>
      <c r="Y207">
        <f t="shared" si="93"/>
        <v>2.2888000000000006E-3</v>
      </c>
      <c r="Z207">
        <f t="shared" si="80"/>
        <v>-1.0162000000000018E-3</v>
      </c>
      <c r="AA207">
        <f t="shared" si="81"/>
        <v>-2.3457999999999986E-3</v>
      </c>
      <c r="AB207">
        <f t="shared" si="82"/>
        <v>-1.0733999999999952E-3</v>
      </c>
      <c r="AD207">
        <v>8000000</v>
      </c>
      <c r="AE207">
        <v>503.78796699999998</v>
      </c>
      <c r="AF207">
        <v>4.8668999999999997E-2</v>
      </c>
      <c r="AG207">
        <v>3.0769000000000001E-2</v>
      </c>
      <c r="AH207">
        <v>5.2899000000000002E-2</v>
      </c>
      <c r="AI207">
        <v>0.13233600000000001</v>
      </c>
      <c r="AJ207">
        <f t="shared" si="94"/>
        <v>1.3114800000000003E-2</v>
      </c>
      <c r="AK207">
        <f t="shared" si="83"/>
        <v>6.1344000000000017E-3</v>
      </c>
      <c r="AL207">
        <f t="shared" si="84"/>
        <v>2.8827800000000001E-2</v>
      </c>
      <c r="AM207">
        <f t="shared" si="85"/>
        <v>4.8076399999999991E-2</v>
      </c>
      <c r="AO207">
        <v>8000000</v>
      </c>
      <c r="AP207">
        <v>613.75788299999999</v>
      </c>
      <c r="AQ207">
        <v>0.138629</v>
      </c>
      <c r="AR207">
        <v>4.5016E-2</v>
      </c>
      <c r="AS207">
        <v>0.130414</v>
      </c>
      <c r="AT207">
        <v>0.31405899999999998</v>
      </c>
      <c r="AU207">
        <f t="shared" si="95"/>
        <v>8.8413800000000015E-2</v>
      </c>
      <c r="AV207">
        <f t="shared" si="86"/>
        <v>1.2592799999999994E-2</v>
      </c>
      <c r="AW207">
        <f t="shared" si="87"/>
        <v>9.7642199999999998E-2</v>
      </c>
      <c r="AX207">
        <f t="shared" si="88"/>
        <v>0.19864879999999999</v>
      </c>
      <c r="AZ207">
        <v>8000000</v>
      </c>
      <c r="BA207">
        <v>678.11252000000002</v>
      </c>
      <c r="BB207">
        <v>0.37174000000000001</v>
      </c>
      <c r="BC207">
        <v>6.8111000000000005E-2</v>
      </c>
      <c r="BD207">
        <v>0.29117399999999999</v>
      </c>
      <c r="BE207">
        <v>0.73102500000000004</v>
      </c>
      <c r="BF207">
        <f t="shared" si="96"/>
        <v>0.30588780000000004</v>
      </c>
      <c r="BG207">
        <f t="shared" si="89"/>
        <v>2.6850800000000001E-2</v>
      </c>
      <c r="BH207">
        <f t="shared" si="90"/>
        <v>0.24479679999999998</v>
      </c>
      <c r="BI207">
        <f t="shared" si="91"/>
        <v>0.57753500000000002</v>
      </c>
    </row>
    <row r="208" spans="8:61" x14ac:dyDescent="0.2">
      <c r="H208">
        <v>9000000</v>
      </c>
      <c r="I208">
        <v>296.95998700000001</v>
      </c>
      <c r="J208">
        <v>2.2019E-2</v>
      </c>
      <c r="K208">
        <v>1.3785E-2</v>
      </c>
      <c r="L208">
        <v>1.2142999999999999E-2</v>
      </c>
      <c r="M208">
        <v>4.7946000000000003E-2</v>
      </c>
      <c r="N208">
        <f t="shared" si="92"/>
        <v>2.3206000000000025E-3</v>
      </c>
      <c r="O208">
        <f t="shared" si="77"/>
        <v>1.0944000000000006E-3</v>
      </c>
      <c r="P208">
        <f t="shared" si="78"/>
        <v>-6.1520000000000151E-4</v>
      </c>
      <c r="Q208">
        <f t="shared" si="79"/>
        <v>2.7988000000000041E-3</v>
      </c>
      <c r="S208">
        <v>9000000</v>
      </c>
      <c r="T208">
        <v>395.34914900000001</v>
      </c>
      <c r="U208">
        <v>2.7829E-2</v>
      </c>
      <c r="V208">
        <v>1.7665E-2</v>
      </c>
      <c r="W208">
        <v>1.7255E-2</v>
      </c>
      <c r="X208">
        <v>6.2748999999999999E-2</v>
      </c>
      <c r="Y208">
        <f t="shared" si="93"/>
        <v>1.7928000000000006E-3</v>
      </c>
      <c r="Z208">
        <f t="shared" si="80"/>
        <v>-7.3020000000000029E-4</v>
      </c>
      <c r="AA208">
        <f t="shared" si="81"/>
        <v>-1.1847999999999997E-3</v>
      </c>
      <c r="AB208">
        <f t="shared" si="82"/>
        <v>-1.2239999999999474E-4</v>
      </c>
      <c r="AD208">
        <v>9000000</v>
      </c>
      <c r="AE208">
        <v>499.80214799999999</v>
      </c>
      <c r="AF208">
        <v>5.3262999999999998E-2</v>
      </c>
      <c r="AG208">
        <v>3.0897999999999998E-2</v>
      </c>
      <c r="AH208">
        <v>6.4601000000000006E-2</v>
      </c>
      <c r="AI208">
        <v>0.14876200000000001</v>
      </c>
      <c r="AJ208">
        <f t="shared" si="94"/>
        <v>1.7708800000000004E-2</v>
      </c>
      <c r="AK208">
        <f t="shared" si="83"/>
        <v>6.2633999999999988E-3</v>
      </c>
      <c r="AL208">
        <f t="shared" si="84"/>
        <v>4.0529800000000005E-2</v>
      </c>
      <c r="AM208">
        <f t="shared" si="85"/>
        <v>6.4502399999999988E-2</v>
      </c>
      <c r="AO208">
        <v>9000000</v>
      </c>
      <c r="AP208">
        <v>594.89080100000001</v>
      </c>
      <c r="AQ208">
        <v>0.13426299999999999</v>
      </c>
      <c r="AR208">
        <v>4.8009999999999997E-2</v>
      </c>
      <c r="AS208">
        <v>0.13794799999999999</v>
      </c>
      <c r="AT208">
        <v>0.32022</v>
      </c>
      <c r="AU208">
        <f t="shared" si="95"/>
        <v>8.4047800000000006E-2</v>
      </c>
      <c r="AV208">
        <f t="shared" si="86"/>
        <v>1.5586799999999991E-2</v>
      </c>
      <c r="AW208">
        <f t="shared" si="87"/>
        <v>0.10517619999999998</v>
      </c>
      <c r="AX208">
        <f t="shared" si="88"/>
        <v>0.20480980000000001</v>
      </c>
      <c r="AZ208">
        <v>9000000</v>
      </c>
      <c r="BA208">
        <v>688.36151299999995</v>
      </c>
      <c r="BB208">
        <v>0.38633600000000001</v>
      </c>
      <c r="BC208">
        <v>6.6685999999999995E-2</v>
      </c>
      <c r="BD208">
        <v>0.30668299999999998</v>
      </c>
      <c r="BE208">
        <v>0.75970599999999999</v>
      </c>
      <c r="BF208">
        <f t="shared" si="96"/>
        <v>0.32048379999999999</v>
      </c>
      <c r="BG208">
        <f t="shared" si="89"/>
        <v>2.5425799999999991E-2</v>
      </c>
      <c r="BH208">
        <f t="shared" si="90"/>
        <v>0.26030579999999998</v>
      </c>
      <c r="BI208">
        <f t="shared" si="91"/>
        <v>0.60621599999999998</v>
      </c>
    </row>
    <row r="209" spans="8:61" x14ac:dyDescent="0.2">
      <c r="H209">
        <v>10000000</v>
      </c>
      <c r="I209">
        <v>299.19946900000002</v>
      </c>
      <c r="J209">
        <v>1.9793000000000002E-2</v>
      </c>
      <c r="K209">
        <v>1.306E-2</v>
      </c>
      <c r="L209">
        <v>1.1842999999999999E-2</v>
      </c>
      <c r="M209">
        <v>4.4696E-2</v>
      </c>
      <c r="N209">
        <f t="shared" si="92"/>
        <v>9.4600000000003709E-5</v>
      </c>
      <c r="O209">
        <f t="shared" si="77"/>
        <v>3.6940000000000063E-4</v>
      </c>
      <c r="P209">
        <f t="shared" si="78"/>
        <v>-9.1520000000000143E-4</v>
      </c>
      <c r="Q209">
        <f t="shared" si="79"/>
        <v>-4.5119999999999882E-4</v>
      </c>
      <c r="S209">
        <v>10000000</v>
      </c>
      <c r="T209">
        <v>396.620519</v>
      </c>
      <c r="U209">
        <v>3.1622999999999998E-2</v>
      </c>
      <c r="V209">
        <v>1.8669000000000002E-2</v>
      </c>
      <c r="W209">
        <v>1.8536E-2</v>
      </c>
      <c r="X209">
        <v>6.8828E-2</v>
      </c>
      <c r="Y209">
        <f t="shared" si="93"/>
        <v>5.5867999999999994E-3</v>
      </c>
      <c r="Z209">
        <f t="shared" si="80"/>
        <v>2.7380000000000113E-4</v>
      </c>
      <c r="AA209">
        <f t="shared" si="81"/>
        <v>9.6200000000001146E-5</v>
      </c>
      <c r="AB209">
        <f t="shared" si="82"/>
        <v>5.9566000000000063E-3</v>
      </c>
      <c r="AD209">
        <v>10000000</v>
      </c>
      <c r="AE209">
        <v>496.32953099999997</v>
      </c>
      <c r="AF209">
        <v>5.6536000000000003E-2</v>
      </c>
      <c r="AG209">
        <v>3.2542000000000001E-2</v>
      </c>
      <c r="AH209">
        <v>6.0297000000000003E-2</v>
      </c>
      <c r="AI209">
        <v>0.14937500000000001</v>
      </c>
      <c r="AJ209">
        <f t="shared" ref="AJ209" si="97">AF209-AJ$53</f>
        <v>2.0981800000000009E-2</v>
      </c>
      <c r="AK209">
        <f t="shared" ref="AK209" si="98">AG209-AK$53</f>
        <v>7.9074000000000019E-3</v>
      </c>
      <c r="AL209">
        <f t="shared" ref="AL209" si="99">AH209-AL$53</f>
        <v>3.6225800000000002E-2</v>
      </c>
      <c r="AM209">
        <f t="shared" ref="AM209" si="100">AI209-AM$53</f>
        <v>6.511539999999999E-2</v>
      </c>
      <c r="AO209">
        <v>10000000</v>
      </c>
      <c r="AP209">
        <v>581.982798</v>
      </c>
      <c r="AQ209">
        <v>0.14371100000000001</v>
      </c>
      <c r="AR209">
        <v>4.4810999999999997E-2</v>
      </c>
      <c r="AS209">
        <v>0.14683399999999999</v>
      </c>
      <c r="AT209">
        <v>0.33535599999999999</v>
      </c>
      <c r="AU209">
        <f t="shared" si="95"/>
        <v>9.3495800000000018E-2</v>
      </c>
      <c r="AV209">
        <f t="shared" si="86"/>
        <v>1.238779999999999E-2</v>
      </c>
      <c r="AW209">
        <f t="shared" si="87"/>
        <v>0.11406219999999999</v>
      </c>
      <c r="AX209">
        <f t="shared" si="88"/>
        <v>0.2199458</v>
      </c>
      <c r="AZ209">
        <v>10000000</v>
      </c>
      <c r="BA209">
        <v>695.33518100000003</v>
      </c>
      <c r="BB209">
        <v>0.44596999999999998</v>
      </c>
      <c r="BC209">
        <v>6.6452999999999998E-2</v>
      </c>
      <c r="BD209">
        <v>0.34537200000000001</v>
      </c>
      <c r="BE209">
        <v>0.857796</v>
      </c>
      <c r="BF209">
        <f t="shared" si="96"/>
        <v>0.38011779999999995</v>
      </c>
      <c r="BG209">
        <f t="shared" si="89"/>
        <v>2.5192799999999994E-2</v>
      </c>
      <c r="BH209">
        <f t="shared" si="90"/>
        <v>0.29899480000000001</v>
      </c>
      <c r="BI209">
        <f t="shared" si="91"/>
        <v>0.70430599999999999</v>
      </c>
    </row>
    <row r="210" spans="8:61" x14ac:dyDescent="0.2">
      <c r="H210">
        <v>0</v>
      </c>
      <c r="I210">
        <v>297.17987099999999</v>
      </c>
      <c r="J210">
        <v>0</v>
      </c>
      <c r="K210">
        <v>0</v>
      </c>
      <c r="L210">
        <v>0</v>
      </c>
      <c r="M210">
        <v>0</v>
      </c>
      <c r="N210">
        <f t="shared" si="92"/>
        <v>-1.9698399999999998E-2</v>
      </c>
      <c r="O210">
        <f t="shared" si="77"/>
        <v>-1.26906E-2</v>
      </c>
      <c r="P210">
        <f t="shared" si="78"/>
        <v>-1.2758200000000001E-2</v>
      </c>
      <c r="Q210">
        <f t="shared" si="79"/>
        <v>-4.5147199999999998E-2</v>
      </c>
      <c r="S210">
        <v>0</v>
      </c>
      <c r="T210">
        <v>401.31728800000002</v>
      </c>
      <c r="U210">
        <v>0</v>
      </c>
      <c r="V210">
        <v>0</v>
      </c>
      <c r="W210">
        <v>0</v>
      </c>
      <c r="X210">
        <v>0</v>
      </c>
      <c r="Y210">
        <f t="shared" si="93"/>
        <v>-2.6036199999999999E-2</v>
      </c>
      <c r="Z210">
        <f t="shared" si="80"/>
        <v>-1.83952E-2</v>
      </c>
      <c r="AA210">
        <f t="shared" si="81"/>
        <v>-1.8439799999999999E-2</v>
      </c>
      <c r="AB210">
        <f t="shared" si="82"/>
        <v>-6.2871399999999994E-2</v>
      </c>
      <c r="AD210">
        <v>0</v>
      </c>
      <c r="AE210">
        <v>492.68571200000002</v>
      </c>
      <c r="AF210">
        <v>0</v>
      </c>
      <c r="AG210">
        <v>0</v>
      </c>
      <c r="AH210">
        <v>0</v>
      </c>
      <c r="AI210">
        <v>0</v>
      </c>
      <c r="AJ210">
        <f t="shared" si="94"/>
        <v>-3.5554199999999994E-2</v>
      </c>
      <c r="AK210">
        <f t="shared" si="83"/>
        <v>-2.46346E-2</v>
      </c>
      <c r="AL210">
        <f t="shared" si="84"/>
        <v>-2.4071200000000001E-2</v>
      </c>
      <c r="AM210">
        <f t="shared" si="85"/>
        <v>-8.4259600000000018E-2</v>
      </c>
      <c r="AO210">
        <v>0</v>
      </c>
      <c r="AP210">
        <v>594.19987300000003</v>
      </c>
      <c r="AQ210">
        <v>0</v>
      </c>
      <c r="AR210">
        <v>0</v>
      </c>
      <c r="AS210">
        <v>0</v>
      </c>
      <c r="AT210">
        <v>0</v>
      </c>
      <c r="AU210">
        <f t="shared" si="95"/>
        <v>-5.0215199999999995E-2</v>
      </c>
      <c r="AV210">
        <f t="shared" si="86"/>
        <v>-3.2423200000000006E-2</v>
      </c>
      <c r="AW210">
        <f t="shared" si="87"/>
        <v>-3.2771800000000004E-2</v>
      </c>
      <c r="AX210">
        <f t="shared" si="88"/>
        <v>-0.11541019999999999</v>
      </c>
      <c r="AZ210">
        <v>0</v>
      </c>
      <c r="BA210">
        <v>695.05696999999998</v>
      </c>
      <c r="BB210">
        <v>0</v>
      </c>
      <c r="BC210">
        <v>0</v>
      </c>
      <c r="BD210">
        <v>0</v>
      </c>
      <c r="BE210">
        <v>0</v>
      </c>
      <c r="BF210">
        <f t="shared" si="96"/>
        <v>-6.58522E-2</v>
      </c>
      <c r="BG210">
        <f t="shared" si="89"/>
        <v>-4.1260200000000004E-2</v>
      </c>
      <c r="BH210">
        <f t="shared" si="90"/>
        <v>-4.6377199999999993E-2</v>
      </c>
      <c r="BI210">
        <f t="shared" si="91"/>
        <v>-0.15348999999999999</v>
      </c>
    </row>
    <row r="211" spans="8:61" x14ac:dyDescent="0.2">
      <c r="H211">
        <v>1000000</v>
      </c>
      <c r="I211">
        <v>296.61822999999998</v>
      </c>
      <c r="J211">
        <v>1.8952E-2</v>
      </c>
      <c r="K211">
        <v>1.2260999999999999E-2</v>
      </c>
      <c r="L211">
        <v>1.3913E-2</v>
      </c>
      <c r="M211">
        <v>4.5124999999999998E-2</v>
      </c>
      <c r="N211">
        <f t="shared" si="92"/>
        <v>-7.4639999999999776E-4</v>
      </c>
      <c r="O211">
        <f t="shared" si="77"/>
        <v>-4.2960000000000047E-4</v>
      </c>
      <c r="P211">
        <f t="shared" si="78"/>
        <v>1.1547999999999992E-3</v>
      </c>
      <c r="Q211">
        <f t="shared" si="79"/>
        <v>-2.2199999999999998E-5</v>
      </c>
      <c r="S211">
        <v>1000000</v>
      </c>
      <c r="T211">
        <v>398.45084200000002</v>
      </c>
      <c r="U211">
        <v>2.9114000000000001E-2</v>
      </c>
      <c r="V211">
        <v>1.8859000000000001E-2</v>
      </c>
      <c r="W211">
        <v>2.0084000000000001E-2</v>
      </c>
      <c r="X211">
        <v>6.8057000000000006E-2</v>
      </c>
      <c r="Y211">
        <f t="shared" si="93"/>
        <v>3.0778000000000021E-3</v>
      </c>
      <c r="Z211">
        <f t="shared" si="80"/>
        <v>4.6380000000000032E-4</v>
      </c>
      <c r="AA211">
        <f t="shared" si="81"/>
        <v>1.6442000000000019E-3</v>
      </c>
      <c r="AB211">
        <f t="shared" si="82"/>
        <v>5.1856000000000124E-3</v>
      </c>
      <c r="AD211">
        <v>1000000</v>
      </c>
      <c r="AE211">
        <v>503.65821699999998</v>
      </c>
      <c r="AF211">
        <v>3.6260000000000001E-2</v>
      </c>
      <c r="AG211">
        <v>2.5908E-2</v>
      </c>
      <c r="AH211">
        <v>3.5133999999999999E-2</v>
      </c>
      <c r="AI211">
        <v>9.7302E-2</v>
      </c>
      <c r="AJ211">
        <f t="shared" si="94"/>
        <v>7.0580000000000642E-4</v>
      </c>
      <c r="AK211">
        <f t="shared" si="83"/>
        <v>1.2734000000000009E-3</v>
      </c>
      <c r="AL211">
        <f t="shared" si="84"/>
        <v>1.1062799999999998E-2</v>
      </c>
      <c r="AM211">
        <f t="shared" si="85"/>
        <v>1.3042399999999982E-2</v>
      </c>
      <c r="AO211">
        <v>1000000</v>
      </c>
      <c r="AP211">
        <v>590.70137399999999</v>
      </c>
      <c r="AQ211">
        <v>7.0309999999999997E-2</v>
      </c>
      <c r="AR211">
        <v>3.3097000000000001E-2</v>
      </c>
      <c r="AS211">
        <v>4.3622000000000001E-2</v>
      </c>
      <c r="AT211">
        <v>0.14702899999999999</v>
      </c>
      <c r="AU211">
        <f t="shared" si="95"/>
        <v>2.0094800000000003E-2</v>
      </c>
      <c r="AV211">
        <f t="shared" si="86"/>
        <v>6.7379999999999524E-4</v>
      </c>
      <c r="AW211">
        <f t="shared" si="87"/>
        <v>1.0850199999999997E-2</v>
      </c>
      <c r="AX211">
        <f t="shared" si="88"/>
        <v>3.1618800000000002E-2</v>
      </c>
      <c r="AZ211">
        <v>1000000</v>
      </c>
      <c r="BA211">
        <v>692.14501900000005</v>
      </c>
      <c r="BB211">
        <v>0.11415</v>
      </c>
      <c r="BC211">
        <v>5.2221999999999998E-2</v>
      </c>
      <c r="BD211">
        <v>7.2263999999999995E-2</v>
      </c>
      <c r="BE211">
        <v>0.23863500000000001</v>
      </c>
      <c r="BF211">
        <f t="shared" si="96"/>
        <v>4.8297800000000002E-2</v>
      </c>
      <c r="BG211">
        <f t="shared" si="89"/>
        <v>1.0961799999999994E-2</v>
      </c>
      <c r="BH211">
        <f t="shared" si="90"/>
        <v>2.5886800000000001E-2</v>
      </c>
      <c r="BI211">
        <f t="shared" si="91"/>
        <v>8.5145000000000026E-2</v>
      </c>
    </row>
    <row r="212" spans="8:61" x14ac:dyDescent="0.2">
      <c r="H212">
        <v>2000000</v>
      </c>
      <c r="I212">
        <v>295.15196200000003</v>
      </c>
      <c r="J212">
        <v>1.9266999999999999E-2</v>
      </c>
      <c r="K212">
        <v>1.2494999999999999E-2</v>
      </c>
      <c r="L212">
        <v>1.2139E-2</v>
      </c>
      <c r="M212">
        <v>4.3900000000000002E-2</v>
      </c>
      <c r="N212">
        <f t="shared" si="92"/>
        <v>-4.3139999999999845E-4</v>
      </c>
      <c r="O212">
        <f t="shared" si="77"/>
        <v>-1.9560000000000063E-4</v>
      </c>
      <c r="P212">
        <f t="shared" si="78"/>
        <v>-6.1920000000000031E-4</v>
      </c>
      <c r="Q212">
        <f t="shared" si="79"/>
        <v>-1.2471999999999969E-3</v>
      </c>
      <c r="S212">
        <v>2000000</v>
      </c>
      <c r="T212">
        <v>388.011933</v>
      </c>
      <c r="U212">
        <v>2.8395E-2</v>
      </c>
      <c r="V212">
        <v>1.6931999999999999E-2</v>
      </c>
      <c r="W212">
        <v>1.6642000000000001E-2</v>
      </c>
      <c r="X212">
        <v>6.1969000000000003E-2</v>
      </c>
      <c r="Y212">
        <f t="shared" si="93"/>
        <v>2.3588000000000012E-3</v>
      </c>
      <c r="Z212">
        <f t="shared" si="80"/>
        <v>-1.4632000000000013E-3</v>
      </c>
      <c r="AA212">
        <f t="shared" si="81"/>
        <v>-1.7977999999999987E-3</v>
      </c>
      <c r="AB212">
        <f t="shared" si="82"/>
        <v>-9.0239999999999071E-4</v>
      </c>
      <c r="AD212">
        <v>2000000</v>
      </c>
      <c r="AE212">
        <v>493.69719400000002</v>
      </c>
      <c r="AF212">
        <v>3.8509000000000002E-2</v>
      </c>
      <c r="AG212">
        <v>2.7313E-2</v>
      </c>
      <c r="AH212">
        <v>3.8616999999999999E-2</v>
      </c>
      <c r="AI212">
        <v>0.104438</v>
      </c>
      <c r="AJ212">
        <f t="shared" si="94"/>
        <v>2.9548000000000074E-3</v>
      </c>
      <c r="AK212">
        <f t="shared" si="83"/>
        <v>2.6784000000000009E-3</v>
      </c>
      <c r="AL212">
        <f t="shared" si="84"/>
        <v>1.4545799999999998E-2</v>
      </c>
      <c r="AM212">
        <f t="shared" si="85"/>
        <v>2.0178399999999985E-2</v>
      </c>
      <c r="AO212">
        <v>2000000</v>
      </c>
      <c r="AP212">
        <v>583.68919200000005</v>
      </c>
      <c r="AQ212">
        <v>8.6564000000000002E-2</v>
      </c>
      <c r="AR212">
        <v>3.8155000000000001E-2</v>
      </c>
      <c r="AS212">
        <v>5.8569999999999997E-2</v>
      </c>
      <c r="AT212">
        <v>0.18328900000000001</v>
      </c>
      <c r="AU212">
        <f t="shared" si="95"/>
        <v>3.6348800000000007E-2</v>
      </c>
      <c r="AV212">
        <f t="shared" si="86"/>
        <v>5.7317999999999952E-3</v>
      </c>
      <c r="AW212">
        <f t="shared" si="87"/>
        <v>2.5798199999999993E-2</v>
      </c>
      <c r="AX212">
        <f t="shared" si="88"/>
        <v>6.7878800000000017E-2</v>
      </c>
      <c r="AZ212">
        <v>2000000</v>
      </c>
      <c r="BA212">
        <v>689.46067400000004</v>
      </c>
      <c r="BB212">
        <v>0.13142100000000001</v>
      </c>
      <c r="BC212">
        <v>5.6647999999999997E-2</v>
      </c>
      <c r="BD212">
        <v>7.2545999999999999E-2</v>
      </c>
      <c r="BE212">
        <v>0.26061499999999999</v>
      </c>
      <c r="BF212">
        <f t="shared" si="96"/>
        <v>6.556880000000001E-2</v>
      </c>
      <c r="BG212">
        <f t="shared" si="89"/>
        <v>1.5387799999999993E-2</v>
      </c>
      <c r="BH212">
        <f t="shared" si="90"/>
        <v>2.6168800000000006E-2</v>
      </c>
      <c r="BI212">
        <f t="shared" si="91"/>
        <v>0.107125</v>
      </c>
    </row>
    <row r="213" spans="8:61" x14ac:dyDescent="0.2">
      <c r="H213">
        <v>3000000</v>
      </c>
      <c r="I213">
        <v>309.634477</v>
      </c>
      <c r="J213">
        <v>1.9741999999999999E-2</v>
      </c>
      <c r="K213">
        <v>1.2439E-2</v>
      </c>
      <c r="L213">
        <v>1.1906E-2</v>
      </c>
      <c r="M213">
        <v>4.4086E-2</v>
      </c>
      <c r="N213">
        <f t="shared" si="92"/>
        <v>4.3600000000001277E-5</v>
      </c>
      <c r="O213">
        <f t="shared" si="77"/>
        <v>-2.5159999999999939E-4</v>
      </c>
      <c r="P213">
        <f t="shared" si="78"/>
        <v>-8.5220000000000087E-4</v>
      </c>
      <c r="Q213">
        <f t="shared" si="79"/>
        <v>-1.0611999999999983E-3</v>
      </c>
      <c r="S213">
        <v>3000000</v>
      </c>
      <c r="T213">
        <v>402.74073800000002</v>
      </c>
      <c r="U213">
        <v>2.6294000000000001E-2</v>
      </c>
      <c r="V213">
        <v>1.8029E-2</v>
      </c>
      <c r="W213">
        <v>1.8297000000000001E-2</v>
      </c>
      <c r="X213">
        <v>6.2619999999999995E-2</v>
      </c>
      <c r="Y213">
        <f t="shared" si="93"/>
        <v>2.5780000000000247E-4</v>
      </c>
      <c r="Z213">
        <f t="shared" si="80"/>
        <v>-3.6620000000000055E-4</v>
      </c>
      <c r="AA213">
        <f t="shared" si="81"/>
        <v>-1.4279999999999848E-4</v>
      </c>
      <c r="AB213">
        <f t="shared" si="82"/>
        <v>-2.5139999999999885E-4</v>
      </c>
      <c r="AD213">
        <v>3000000</v>
      </c>
      <c r="AE213">
        <v>501.53035399999999</v>
      </c>
      <c r="AF213">
        <v>3.3911999999999998E-2</v>
      </c>
      <c r="AG213">
        <v>2.6762000000000001E-2</v>
      </c>
      <c r="AH213">
        <v>3.8370000000000001E-2</v>
      </c>
      <c r="AI213">
        <v>9.9043000000000006E-2</v>
      </c>
      <c r="AJ213">
        <f t="shared" si="94"/>
        <v>-1.6421999999999964E-3</v>
      </c>
      <c r="AK213">
        <f t="shared" si="83"/>
        <v>2.1274000000000015E-3</v>
      </c>
      <c r="AL213">
        <f t="shared" si="84"/>
        <v>1.42988E-2</v>
      </c>
      <c r="AM213">
        <f t="shared" si="85"/>
        <v>1.4783399999999988E-2</v>
      </c>
      <c r="AO213">
        <v>3000000</v>
      </c>
      <c r="AP213">
        <v>583.914762</v>
      </c>
      <c r="AQ213">
        <v>7.5720999999999997E-2</v>
      </c>
      <c r="AR213">
        <v>3.6431999999999999E-2</v>
      </c>
      <c r="AS213">
        <v>5.7105000000000003E-2</v>
      </c>
      <c r="AT213">
        <v>0.16925799999999999</v>
      </c>
      <c r="AU213">
        <f t="shared" si="95"/>
        <v>2.5505800000000002E-2</v>
      </c>
      <c r="AV213">
        <f t="shared" si="86"/>
        <v>4.0087999999999929E-3</v>
      </c>
      <c r="AW213">
        <f t="shared" si="87"/>
        <v>2.4333199999999999E-2</v>
      </c>
      <c r="AX213">
        <f t="shared" si="88"/>
        <v>5.3847800000000001E-2</v>
      </c>
      <c r="AZ213">
        <v>3000000</v>
      </c>
      <c r="BA213">
        <v>693.31707900000004</v>
      </c>
      <c r="BB213">
        <v>0.17406199999999999</v>
      </c>
      <c r="BC213">
        <v>5.9268000000000001E-2</v>
      </c>
      <c r="BD213">
        <v>9.4255000000000005E-2</v>
      </c>
      <c r="BE213">
        <v>0.32758500000000002</v>
      </c>
      <c r="BF213">
        <f t="shared" si="96"/>
        <v>0.10820979999999999</v>
      </c>
      <c r="BG213">
        <f t="shared" si="89"/>
        <v>1.8007799999999997E-2</v>
      </c>
      <c r="BH213">
        <f t="shared" si="90"/>
        <v>4.7877800000000012E-2</v>
      </c>
      <c r="BI213">
        <f t="shared" si="91"/>
        <v>0.17409500000000003</v>
      </c>
    </row>
    <row r="214" spans="8:61" x14ac:dyDescent="0.2">
      <c r="H214">
        <v>4000000</v>
      </c>
      <c r="I214">
        <v>297.75919299999998</v>
      </c>
      <c r="J214">
        <v>2.0105000000000001E-2</v>
      </c>
      <c r="K214">
        <v>1.248E-2</v>
      </c>
      <c r="L214">
        <v>1.1882E-2</v>
      </c>
      <c r="M214">
        <v>4.4467E-2</v>
      </c>
      <c r="N214">
        <f t="shared" si="92"/>
        <v>4.0660000000000349E-4</v>
      </c>
      <c r="O214">
        <f t="shared" si="77"/>
        <v>-2.1060000000000002E-4</v>
      </c>
      <c r="P214">
        <f t="shared" si="78"/>
        <v>-8.7620000000000059E-4</v>
      </c>
      <c r="Q214">
        <f t="shared" si="79"/>
        <v>-6.8019999999999886E-4</v>
      </c>
      <c r="S214">
        <v>4000000</v>
      </c>
      <c r="T214">
        <v>403.95637199999999</v>
      </c>
      <c r="U214">
        <v>2.8056999999999999E-2</v>
      </c>
      <c r="V214">
        <v>1.7545999999999999E-2</v>
      </c>
      <c r="W214">
        <v>1.9630000000000002E-2</v>
      </c>
      <c r="X214">
        <v>6.5231999999999998E-2</v>
      </c>
      <c r="Y214">
        <f t="shared" si="93"/>
        <v>2.0207999999999997E-3</v>
      </c>
      <c r="Z214">
        <f t="shared" si="80"/>
        <v>-8.4920000000000134E-4</v>
      </c>
      <c r="AA214">
        <f t="shared" si="81"/>
        <v>1.1902000000000024E-3</v>
      </c>
      <c r="AB214">
        <f t="shared" si="82"/>
        <v>2.3606000000000044E-3</v>
      </c>
      <c r="AD214">
        <v>4000000</v>
      </c>
      <c r="AE214">
        <v>509.07201700000002</v>
      </c>
      <c r="AF214">
        <v>3.4833999999999997E-2</v>
      </c>
      <c r="AG214">
        <v>2.7274E-2</v>
      </c>
      <c r="AH214">
        <v>3.662E-2</v>
      </c>
      <c r="AI214">
        <v>9.8727999999999996E-2</v>
      </c>
      <c r="AJ214">
        <f t="shared" si="94"/>
        <v>-7.2019999999999723E-4</v>
      </c>
      <c r="AK214">
        <f t="shared" si="83"/>
        <v>2.6394000000000001E-3</v>
      </c>
      <c r="AL214">
        <f t="shared" si="84"/>
        <v>1.2548799999999999E-2</v>
      </c>
      <c r="AM214">
        <f t="shared" si="85"/>
        <v>1.4468399999999979E-2</v>
      </c>
      <c r="AO214">
        <v>4000000</v>
      </c>
      <c r="AP214">
        <v>593.90213800000004</v>
      </c>
      <c r="AQ214">
        <v>9.0972999999999998E-2</v>
      </c>
      <c r="AR214">
        <v>4.0386999999999999E-2</v>
      </c>
      <c r="AS214">
        <v>7.3778999999999997E-2</v>
      </c>
      <c r="AT214">
        <v>0.20513899999999999</v>
      </c>
      <c r="AU214">
        <f t="shared" si="95"/>
        <v>4.0757800000000004E-2</v>
      </c>
      <c r="AV214">
        <f t="shared" si="86"/>
        <v>7.9637999999999931E-3</v>
      </c>
      <c r="AW214">
        <f t="shared" si="87"/>
        <v>4.1007199999999994E-2</v>
      </c>
      <c r="AX214">
        <f t="shared" si="88"/>
        <v>8.9728799999999997E-2</v>
      </c>
      <c r="AZ214">
        <v>4000000</v>
      </c>
      <c r="BA214">
        <v>681.38656900000001</v>
      </c>
      <c r="BB214">
        <v>0.205123</v>
      </c>
      <c r="BC214">
        <v>6.4889000000000002E-2</v>
      </c>
      <c r="BD214">
        <v>0.14088899999999999</v>
      </c>
      <c r="BE214">
        <v>0.41090100000000002</v>
      </c>
      <c r="BF214">
        <f t="shared" si="96"/>
        <v>0.1392708</v>
      </c>
      <c r="BG214">
        <f t="shared" si="89"/>
        <v>2.3628799999999998E-2</v>
      </c>
      <c r="BH214">
        <f t="shared" si="90"/>
        <v>9.4511799999999993E-2</v>
      </c>
      <c r="BI214">
        <f t="shared" si="91"/>
        <v>0.25741100000000006</v>
      </c>
    </row>
    <row r="215" spans="8:61" x14ac:dyDescent="0.2">
      <c r="H215">
        <v>5000000</v>
      </c>
      <c r="I215">
        <v>294.55382200000003</v>
      </c>
      <c r="J215">
        <v>1.9996E-2</v>
      </c>
      <c r="K215">
        <v>1.3034E-2</v>
      </c>
      <c r="L215">
        <v>1.1533E-2</v>
      </c>
      <c r="M215">
        <v>4.4562999999999998E-2</v>
      </c>
      <c r="N215">
        <f t="shared" si="92"/>
        <v>2.9760000000000203E-4</v>
      </c>
      <c r="O215">
        <f t="shared" si="77"/>
        <v>3.4340000000000065E-4</v>
      </c>
      <c r="P215">
        <f t="shared" si="78"/>
        <v>-1.2252000000000009E-3</v>
      </c>
      <c r="Q215">
        <f t="shared" si="79"/>
        <v>-5.842E-4</v>
      </c>
      <c r="S215">
        <v>5000000</v>
      </c>
      <c r="T215">
        <v>382.89246900000001</v>
      </c>
      <c r="U215">
        <v>2.7217000000000002E-2</v>
      </c>
      <c r="V215">
        <v>1.7337000000000002E-2</v>
      </c>
      <c r="W215">
        <v>1.7420000000000001E-2</v>
      </c>
      <c r="X215">
        <v>6.1974000000000001E-2</v>
      </c>
      <c r="Y215">
        <f t="shared" si="93"/>
        <v>1.1808000000000027E-3</v>
      </c>
      <c r="Z215">
        <f t="shared" si="80"/>
        <v>-1.0581999999999987E-3</v>
      </c>
      <c r="AA215">
        <f t="shared" si="81"/>
        <v>-1.0197999999999978E-3</v>
      </c>
      <c r="AB215">
        <f t="shared" si="82"/>
        <v>-8.9739999999999265E-4</v>
      </c>
      <c r="AD215">
        <v>5000000</v>
      </c>
      <c r="AE215">
        <v>494.86512499999998</v>
      </c>
      <c r="AF215">
        <v>4.6392000000000003E-2</v>
      </c>
      <c r="AG215">
        <v>2.7560999999999999E-2</v>
      </c>
      <c r="AH215">
        <v>4.2362999999999998E-2</v>
      </c>
      <c r="AI215">
        <v>0.116316</v>
      </c>
      <c r="AJ215">
        <f t="shared" si="94"/>
        <v>1.0837800000000009E-2</v>
      </c>
      <c r="AK215">
        <f t="shared" si="83"/>
        <v>2.9263999999999991E-3</v>
      </c>
      <c r="AL215">
        <f t="shared" si="84"/>
        <v>1.8291799999999997E-2</v>
      </c>
      <c r="AM215">
        <f t="shared" si="85"/>
        <v>3.2056399999999985E-2</v>
      </c>
      <c r="AO215">
        <v>5000000</v>
      </c>
      <c r="AP215">
        <v>589.61517100000003</v>
      </c>
      <c r="AQ215">
        <v>9.3085000000000001E-2</v>
      </c>
      <c r="AR215">
        <v>3.9941999999999998E-2</v>
      </c>
      <c r="AS215">
        <v>7.7716999999999994E-2</v>
      </c>
      <c r="AT215">
        <v>0.21074399999999999</v>
      </c>
      <c r="AU215">
        <f t="shared" si="95"/>
        <v>4.2869800000000007E-2</v>
      </c>
      <c r="AV215">
        <f t="shared" si="86"/>
        <v>7.5187999999999922E-3</v>
      </c>
      <c r="AW215">
        <f t="shared" si="87"/>
        <v>4.4945199999999991E-2</v>
      </c>
      <c r="AX215">
        <f t="shared" si="88"/>
        <v>9.5333799999999996E-2</v>
      </c>
      <c r="AZ215">
        <v>5000000</v>
      </c>
      <c r="BA215">
        <v>685.95849299999998</v>
      </c>
      <c r="BB215">
        <v>0.236876</v>
      </c>
      <c r="BC215">
        <v>7.2527999999999995E-2</v>
      </c>
      <c r="BD215">
        <v>0.13384499999999999</v>
      </c>
      <c r="BE215">
        <v>0.44324999999999998</v>
      </c>
      <c r="BF215">
        <f t="shared" si="96"/>
        <v>0.1710238</v>
      </c>
      <c r="BG215">
        <f t="shared" si="89"/>
        <v>3.1267799999999991E-2</v>
      </c>
      <c r="BH215">
        <f t="shared" si="90"/>
        <v>8.7467799999999998E-2</v>
      </c>
      <c r="BI215">
        <f t="shared" si="91"/>
        <v>0.28976000000000002</v>
      </c>
    </row>
    <row r="216" spans="8:61" x14ac:dyDescent="0.2">
      <c r="H216">
        <v>6000000</v>
      </c>
      <c r="I216">
        <v>292.13174299999997</v>
      </c>
      <c r="J216">
        <v>2.0124E-2</v>
      </c>
      <c r="K216">
        <v>1.2555E-2</v>
      </c>
      <c r="L216">
        <v>1.2204E-2</v>
      </c>
      <c r="M216">
        <v>4.4882999999999999E-2</v>
      </c>
      <c r="N216">
        <f t="shared" si="92"/>
        <v>4.2560000000000167E-4</v>
      </c>
      <c r="O216">
        <f t="shared" si="77"/>
        <v>-1.3559999999999961E-4</v>
      </c>
      <c r="P216">
        <f t="shared" si="78"/>
        <v>-5.5420000000000122E-4</v>
      </c>
      <c r="Q216">
        <f t="shared" si="79"/>
        <v>-2.6419999999999916E-4</v>
      </c>
      <c r="S216">
        <v>6000000</v>
      </c>
      <c r="T216">
        <v>394.041856</v>
      </c>
      <c r="U216">
        <v>2.7040999999999999E-2</v>
      </c>
      <c r="V216">
        <v>1.7314E-2</v>
      </c>
      <c r="W216">
        <v>1.7503999999999999E-2</v>
      </c>
      <c r="X216">
        <v>6.1858999999999997E-2</v>
      </c>
      <c r="Y216">
        <f t="shared" si="93"/>
        <v>1.0048000000000001E-3</v>
      </c>
      <c r="Z216">
        <f t="shared" si="80"/>
        <v>-1.0812000000000009E-3</v>
      </c>
      <c r="AA216">
        <f t="shared" si="81"/>
        <v>-9.3580000000000052E-4</v>
      </c>
      <c r="AB216">
        <f t="shared" si="82"/>
        <v>-1.0123999999999966E-3</v>
      </c>
      <c r="AD216">
        <v>6000000</v>
      </c>
      <c r="AE216">
        <v>496.277897</v>
      </c>
      <c r="AF216">
        <v>4.2699000000000001E-2</v>
      </c>
      <c r="AG216">
        <v>2.7928999999999999E-2</v>
      </c>
      <c r="AH216">
        <v>4.3876999999999999E-2</v>
      </c>
      <c r="AI216">
        <v>0.114505</v>
      </c>
      <c r="AJ216">
        <f t="shared" si="94"/>
        <v>7.1448000000000067E-3</v>
      </c>
      <c r="AK216">
        <f t="shared" si="83"/>
        <v>3.2943999999999994E-3</v>
      </c>
      <c r="AL216">
        <f t="shared" si="84"/>
        <v>1.9805799999999998E-2</v>
      </c>
      <c r="AM216">
        <f t="shared" si="85"/>
        <v>3.0245399999999978E-2</v>
      </c>
      <c r="AO216">
        <v>6000000</v>
      </c>
      <c r="AP216">
        <v>585.24509</v>
      </c>
      <c r="AQ216">
        <v>0.111722</v>
      </c>
      <c r="AR216">
        <v>4.6765000000000001E-2</v>
      </c>
      <c r="AS216">
        <v>8.4179000000000004E-2</v>
      </c>
      <c r="AT216">
        <v>0.24266499999999999</v>
      </c>
      <c r="AU216">
        <f t="shared" si="95"/>
        <v>6.1506800000000007E-2</v>
      </c>
      <c r="AV216">
        <f t="shared" si="86"/>
        <v>1.4341799999999995E-2</v>
      </c>
      <c r="AW216">
        <f t="shared" si="87"/>
        <v>5.14072E-2</v>
      </c>
      <c r="AX216">
        <f t="shared" si="88"/>
        <v>0.1272548</v>
      </c>
      <c r="AZ216">
        <v>6000000</v>
      </c>
      <c r="BA216">
        <v>696.15312200000005</v>
      </c>
      <c r="BB216">
        <v>0.270206</v>
      </c>
      <c r="BC216">
        <v>7.6774999999999996E-2</v>
      </c>
      <c r="BD216">
        <v>0.15812799999999999</v>
      </c>
      <c r="BE216">
        <v>0.505108</v>
      </c>
      <c r="BF216">
        <f t="shared" si="96"/>
        <v>0.2043538</v>
      </c>
      <c r="BG216">
        <f t="shared" si="89"/>
        <v>3.5514799999999992E-2</v>
      </c>
      <c r="BH216">
        <f t="shared" si="90"/>
        <v>0.1117508</v>
      </c>
      <c r="BI216">
        <f t="shared" si="91"/>
        <v>0.35161799999999999</v>
      </c>
    </row>
    <row r="217" spans="8:61" x14ac:dyDescent="0.2">
      <c r="H217">
        <v>7000000</v>
      </c>
      <c r="I217">
        <v>302.773753</v>
      </c>
      <c r="J217">
        <v>1.9765000000000001E-2</v>
      </c>
      <c r="K217">
        <v>1.2966999999999999E-2</v>
      </c>
      <c r="L217">
        <v>1.2765E-2</v>
      </c>
      <c r="M217">
        <v>4.5496000000000002E-2</v>
      </c>
      <c r="N217">
        <f t="shared" si="92"/>
        <v>6.6600000000003462E-5</v>
      </c>
      <c r="O217">
        <f t="shared" si="77"/>
        <v>2.7639999999999956E-4</v>
      </c>
      <c r="P217">
        <f t="shared" si="78"/>
        <v>6.7999999999995148E-6</v>
      </c>
      <c r="Q217">
        <f t="shared" si="79"/>
        <v>3.4880000000000327E-4</v>
      </c>
      <c r="S217">
        <v>7000000</v>
      </c>
      <c r="T217">
        <v>406.961637</v>
      </c>
      <c r="U217">
        <v>2.6567E-2</v>
      </c>
      <c r="V217">
        <v>1.9317999999999998E-2</v>
      </c>
      <c r="W217">
        <v>1.7767999999999999E-2</v>
      </c>
      <c r="X217">
        <v>6.3652E-2</v>
      </c>
      <c r="Y217">
        <f t="shared" si="93"/>
        <v>5.3080000000000141E-4</v>
      </c>
      <c r="Z217">
        <f t="shared" si="80"/>
        <v>9.2279999999999793E-4</v>
      </c>
      <c r="AA217">
        <f t="shared" si="81"/>
        <v>-6.7180000000000017E-4</v>
      </c>
      <c r="AB217">
        <f t="shared" si="82"/>
        <v>7.8060000000000629E-4</v>
      </c>
      <c r="AD217">
        <v>7000000</v>
      </c>
      <c r="AE217">
        <v>496.98474900000002</v>
      </c>
      <c r="AF217">
        <v>4.4475000000000001E-2</v>
      </c>
      <c r="AG217">
        <v>2.7016999999999999E-2</v>
      </c>
      <c r="AH217">
        <v>4.4089999999999997E-2</v>
      </c>
      <c r="AI217">
        <v>0.11558300000000001</v>
      </c>
      <c r="AJ217">
        <f t="shared" si="94"/>
        <v>8.9208000000000065E-3</v>
      </c>
      <c r="AK217">
        <f t="shared" si="83"/>
        <v>2.3823999999999998E-3</v>
      </c>
      <c r="AL217">
        <f t="shared" si="84"/>
        <v>2.0018799999999996E-2</v>
      </c>
      <c r="AM217">
        <f t="shared" si="85"/>
        <v>3.1323399999999987E-2</v>
      </c>
      <c r="AO217">
        <v>7000000</v>
      </c>
      <c r="AP217">
        <v>595.19412499999999</v>
      </c>
      <c r="AQ217">
        <v>0.112245</v>
      </c>
      <c r="AR217">
        <v>4.5095999999999997E-2</v>
      </c>
      <c r="AS217">
        <v>9.5036999999999996E-2</v>
      </c>
      <c r="AT217">
        <v>0.25237900000000002</v>
      </c>
      <c r="AU217">
        <f t="shared" si="95"/>
        <v>6.2029800000000003E-2</v>
      </c>
      <c r="AV217">
        <f t="shared" si="86"/>
        <v>1.2672799999999991E-2</v>
      </c>
      <c r="AW217">
        <f t="shared" si="87"/>
        <v>6.2265199999999993E-2</v>
      </c>
      <c r="AX217">
        <f t="shared" si="88"/>
        <v>0.13696880000000003</v>
      </c>
      <c r="AZ217">
        <v>7000000</v>
      </c>
      <c r="BA217">
        <v>675.65678200000002</v>
      </c>
      <c r="BB217">
        <v>0.29698000000000002</v>
      </c>
      <c r="BC217">
        <v>7.8983999999999999E-2</v>
      </c>
      <c r="BD217">
        <v>0.17647399999999999</v>
      </c>
      <c r="BE217">
        <v>0.55243799999999998</v>
      </c>
      <c r="BF217">
        <f t="shared" si="96"/>
        <v>0.23112780000000002</v>
      </c>
      <c r="BG217">
        <f t="shared" si="89"/>
        <v>3.7723799999999995E-2</v>
      </c>
      <c r="BH217">
        <f t="shared" si="90"/>
        <v>0.13009680000000001</v>
      </c>
      <c r="BI217">
        <f t="shared" si="91"/>
        <v>0.39894799999999997</v>
      </c>
    </row>
    <row r="218" spans="8:61" x14ac:dyDescent="0.2">
      <c r="H218">
        <v>8000000</v>
      </c>
      <c r="I218">
        <v>294.38153799999998</v>
      </c>
      <c r="J218">
        <v>2.1104000000000001E-2</v>
      </c>
      <c r="K218">
        <v>1.2172000000000001E-2</v>
      </c>
      <c r="L218">
        <v>1.1668E-2</v>
      </c>
      <c r="M218">
        <v>4.4943999999999998E-2</v>
      </c>
      <c r="N218">
        <f t="shared" si="92"/>
        <v>1.4056000000000034E-3</v>
      </c>
      <c r="O218">
        <f t="shared" si="77"/>
        <v>-5.1859999999999927E-4</v>
      </c>
      <c r="P218">
        <f t="shared" si="78"/>
        <v>-1.0902000000000012E-3</v>
      </c>
      <c r="Q218">
        <f t="shared" si="79"/>
        <v>-2.032000000000006E-4</v>
      </c>
      <c r="S218">
        <v>8000000</v>
      </c>
      <c r="T218">
        <v>388.013803</v>
      </c>
      <c r="U218">
        <v>2.7438000000000001E-2</v>
      </c>
      <c r="V218">
        <v>1.9151999999999999E-2</v>
      </c>
      <c r="W218">
        <v>1.9511000000000001E-2</v>
      </c>
      <c r="X218">
        <v>6.6100000000000006E-2</v>
      </c>
      <c r="Y218">
        <f t="shared" si="93"/>
        <v>1.4018000000000017E-3</v>
      </c>
      <c r="Z218">
        <f t="shared" si="80"/>
        <v>7.5679999999999845E-4</v>
      </c>
      <c r="AA218">
        <f t="shared" si="81"/>
        <v>1.0712000000000013E-3</v>
      </c>
      <c r="AB218">
        <f t="shared" si="82"/>
        <v>3.228600000000012E-3</v>
      </c>
      <c r="AD218">
        <v>8000000</v>
      </c>
      <c r="AE218">
        <v>505.60113000000001</v>
      </c>
      <c r="AF218">
        <v>3.9924000000000001E-2</v>
      </c>
      <c r="AG218">
        <v>2.8399000000000001E-2</v>
      </c>
      <c r="AH218">
        <v>3.9937E-2</v>
      </c>
      <c r="AI218">
        <v>0.10826</v>
      </c>
      <c r="AJ218">
        <f t="shared" si="94"/>
        <v>4.369800000000007E-3</v>
      </c>
      <c r="AK218">
        <f t="shared" si="83"/>
        <v>3.7644000000000011E-3</v>
      </c>
      <c r="AL218">
        <f t="shared" si="84"/>
        <v>1.5865799999999999E-2</v>
      </c>
      <c r="AM218">
        <f t="shared" si="85"/>
        <v>2.4000399999999977E-2</v>
      </c>
      <c r="AO218">
        <v>8000000</v>
      </c>
      <c r="AP218">
        <v>596.83285899999998</v>
      </c>
      <c r="AQ218">
        <v>0.13728599999999999</v>
      </c>
      <c r="AR218">
        <v>4.7239000000000003E-2</v>
      </c>
      <c r="AS218">
        <v>0.113539</v>
      </c>
      <c r="AT218">
        <v>0.298064</v>
      </c>
      <c r="AU218">
        <f t="shared" si="95"/>
        <v>8.7070800000000004E-2</v>
      </c>
      <c r="AV218">
        <f t="shared" si="86"/>
        <v>1.4815799999999997E-2</v>
      </c>
      <c r="AW218">
        <f t="shared" si="87"/>
        <v>8.0767199999999997E-2</v>
      </c>
      <c r="AX218">
        <f t="shared" si="88"/>
        <v>0.18265380000000001</v>
      </c>
      <c r="AZ218">
        <v>8000000</v>
      </c>
      <c r="BA218">
        <v>702.63402900000006</v>
      </c>
      <c r="BB218">
        <v>0.31837700000000002</v>
      </c>
      <c r="BC218">
        <v>8.2629999999999995E-2</v>
      </c>
      <c r="BD218">
        <v>0.19440299999999999</v>
      </c>
      <c r="BE218">
        <v>0.59540999999999999</v>
      </c>
      <c r="BF218">
        <f t="shared" si="96"/>
        <v>0.25252479999999999</v>
      </c>
      <c r="BG218">
        <f t="shared" si="89"/>
        <v>4.1369799999999991E-2</v>
      </c>
      <c r="BH218">
        <f t="shared" si="90"/>
        <v>0.14802579999999999</v>
      </c>
      <c r="BI218">
        <f t="shared" si="91"/>
        <v>0.44191999999999998</v>
      </c>
    </row>
    <row r="219" spans="8:61" x14ac:dyDescent="0.2">
      <c r="H219">
        <v>9000000</v>
      </c>
      <c r="I219">
        <v>295.17506300000002</v>
      </c>
      <c r="J219">
        <v>2.1337999999999999E-2</v>
      </c>
      <c r="K219">
        <v>1.1797999999999999E-2</v>
      </c>
      <c r="L219">
        <v>1.2349000000000001E-2</v>
      </c>
      <c r="M219">
        <v>4.5483999999999997E-2</v>
      </c>
      <c r="N219">
        <f t="shared" si="92"/>
        <v>1.6396000000000015E-3</v>
      </c>
      <c r="O219">
        <f t="shared" si="77"/>
        <v>-8.9260000000000034E-4</v>
      </c>
      <c r="P219">
        <f t="shared" si="78"/>
        <v>-4.0920000000000019E-4</v>
      </c>
      <c r="Q219">
        <f t="shared" si="79"/>
        <v>3.3679999999999821E-4</v>
      </c>
      <c r="S219">
        <v>9000000</v>
      </c>
      <c r="T219">
        <v>404.30372399999999</v>
      </c>
      <c r="U219">
        <v>2.6648999999999999E-2</v>
      </c>
      <c r="V219">
        <v>1.7978000000000001E-2</v>
      </c>
      <c r="W219">
        <v>1.7256000000000001E-2</v>
      </c>
      <c r="X219">
        <v>6.1883000000000001E-2</v>
      </c>
      <c r="Y219">
        <f t="shared" si="93"/>
        <v>6.1280000000000015E-4</v>
      </c>
      <c r="Z219">
        <f t="shared" si="80"/>
        <v>-4.1719999999999952E-4</v>
      </c>
      <c r="AA219">
        <f t="shared" si="81"/>
        <v>-1.1837999999999987E-3</v>
      </c>
      <c r="AB219">
        <f t="shared" si="82"/>
        <v>-9.8839999999999345E-4</v>
      </c>
      <c r="AD219">
        <v>9000000</v>
      </c>
      <c r="AE219">
        <v>502.08338199999997</v>
      </c>
      <c r="AF219">
        <v>4.1533E-2</v>
      </c>
      <c r="AG219">
        <v>2.8525999999999999E-2</v>
      </c>
      <c r="AH219">
        <v>4.2325000000000002E-2</v>
      </c>
      <c r="AI219">
        <v>0.112385</v>
      </c>
      <c r="AJ219">
        <f t="shared" si="94"/>
        <v>5.9788000000000063E-3</v>
      </c>
      <c r="AK219">
        <f t="shared" si="83"/>
        <v>3.8913999999999997E-3</v>
      </c>
      <c r="AL219">
        <f t="shared" si="84"/>
        <v>1.8253800000000001E-2</v>
      </c>
      <c r="AM219">
        <f t="shared" si="85"/>
        <v>2.8125399999999981E-2</v>
      </c>
      <c r="AO219">
        <v>9000000</v>
      </c>
      <c r="AP219">
        <v>603.746397</v>
      </c>
      <c r="AQ219">
        <v>0.15079999999999999</v>
      </c>
      <c r="AR219">
        <v>4.7192999999999999E-2</v>
      </c>
      <c r="AS219">
        <v>0.112174</v>
      </c>
      <c r="AT219">
        <v>0.310166</v>
      </c>
      <c r="AU219">
        <f t="shared" si="95"/>
        <v>0.1005848</v>
      </c>
      <c r="AV219">
        <f t="shared" si="86"/>
        <v>1.4769799999999993E-2</v>
      </c>
      <c r="AW219">
        <f t="shared" si="87"/>
        <v>7.9402199999999992E-2</v>
      </c>
      <c r="AX219">
        <f t="shared" si="88"/>
        <v>0.19475580000000001</v>
      </c>
      <c r="AZ219">
        <v>9000000</v>
      </c>
      <c r="BA219">
        <v>688.416967</v>
      </c>
      <c r="BB219">
        <v>0.36025499999999999</v>
      </c>
      <c r="BC219">
        <v>8.7225999999999998E-2</v>
      </c>
      <c r="BD219">
        <v>0.21184900000000001</v>
      </c>
      <c r="BE219">
        <v>0.65932900000000005</v>
      </c>
      <c r="BF219">
        <f t="shared" si="96"/>
        <v>0.29440279999999996</v>
      </c>
      <c r="BG219">
        <f t="shared" si="89"/>
        <v>4.5965799999999994E-2</v>
      </c>
      <c r="BH219">
        <f t="shared" si="90"/>
        <v>0.1654718</v>
      </c>
      <c r="BI219">
        <f t="shared" si="91"/>
        <v>0.50583900000000004</v>
      </c>
    </row>
    <row r="220" spans="8:61" x14ac:dyDescent="0.2">
      <c r="H220">
        <v>10000000</v>
      </c>
      <c r="I220">
        <v>309.45802500000002</v>
      </c>
      <c r="J220">
        <v>1.9606999999999999E-2</v>
      </c>
      <c r="K220">
        <v>1.2921999999999999E-2</v>
      </c>
      <c r="L220">
        <v>1.2012E-2</v>
      </c>
      <c r="M220">
        <v>4.4540999999999997E-2</v>
      </c>
      <c r="N220">
        <f t="shared" si="92"/>
        <v>-9.1399999999998427E-5</v>
      </c>
      <c r="O220">
        <f t="shared" si="77"/>
        <v>2.3139999999999966E-4</v>
      </c>
      <c r="P220">
        <f t="shared" si="78"/>
        <v>-7.4620000000000068E-4</v>
      </c>
      <c r="Q220">
        <f t="shared" si="79"/>
        <v>-6.0620000000000118E-4</v>
      </c>
      <c r="S220">
        <v>10000000</v>
      </c>
      <c r="T220">
        <v>387.58515199999999</v>
      </c>
      <c r="U220">
        <v>2.7036999999999999E-2</v>
      </c>
      <c r="V220">
        <v>1.8322999999999999E-2</v>
      </c>
      <c r="W220">
        <v>1.8626E-2</v>
      </c>
      <c r="X220">
        <v>6.3986000000000001E-2</v>
      </c>
      <c r="Y220">
        <f t="shared" si="93"/>
        <v>1.0007999999999996E-3</v>
      </c>
      <c r="Z220">
        <f t="shared" si="80"/>
        <v>-7.220000000000143E-5</v>
      </c>
      <c r="AA220">
        <f t="shared" si="81"/>
        <v>1.8620000000000095E-4</v>
      </c>
      <c r="AB220">
        <f t="shared" si="82"/>
        <v>1.1146000000000073E-3</v>
      </c>
      <c r="AD220">
        <v>10000000</v>
      </c>
      <c r="AE220">
        <v>500.43428999999998</v>
      </c>
      <c r="AF220">
        <v>4.3255000000000002E-2</v>
      </c>
      <c r="AG220">
        <v>2.8922E-2</v>
      </c>
      <c r="AH220">
        <v>4.8434999999999999E-2</v>
      </c>
      <c r="AI220">
        <v>0.120611</v>
      </c>
      <c r="AJ220">
        <f>AF220-AJ$53</f>
        <v>7.7008000000000076E-3</v>
      </c>
      <c r="AK220">
        <f t="shared" ref="AK220" si="101">AG220-AK$53</f>
        <v>4.2874000000000002E-3</v>
      </c>
      <c r="AL220">
        <f t="shared" ref="AL220" si="102">AH220-AL$53</f>
        <v>2.4363799999999998E-2</v>
      </c>
      <c r="AM220">
        <f t="shared" ref="AM220" si="103">AI220-AM$53</f>
        <v>3.6351399999999978E-2</v>
      </c>
      <c r="AO220">
        <v>10000000</v>
      </c>
      <c r="AP220">
        <v>603.94012599999996</v>
      </c>
      <c r="AQ220">
        <v>0.15124099999999999</v>
      </c>
      <c r="AR220">
        <v>4.6401999999999999E-2</v>
      </c>
      <c r="AS220">
        <v>0.118211</v>
      </c>
      <c r="AT220">
        <v>0.31585400000000002</v>
      </c>
      <c r="AU220">
        <f t="shared" si="95"/>
        <v>0.1010258</v>
      </c>
      <c r="AV220">
        <f t="shared" si="86"/>
        <v>1.3978799999999993E-2</v>
      </c>
      <c r="AW220">
        <f t="shared" si="87"/>
        <v>8.5439199999999993E-2</v>
      </c>
      <c r="AX220">
        <f t="shared" si="88"/>
        <v>0.20044380000000003</v>
      </c>
      <c r="AZ220">
        <v>10000000</v>
      </c>
      <c r="BA220">
        <v>706.76768700000002</v>
      </c>
      <c r="BB220">
        <v>0.408468</v>
      </c>
      <c r="BC220">
        <v>8.6387000000000005E-2</v>
      </c>
      <c r="BD220">
        <v>0.22916600000000001</v>
      </c>
      <c r="BE220">
        <v>0.72402</v>
      </c>
      <c r="BF220">
        <f t="shared" si="96"/>
        <v>0.34261580000000003</v>
      </c>
      <c r="BG220">
        <f t="shared" si="89"/>
        <v>4.5126800000000002E-2</v>
      </c>
      <c r="BH220">
        <f t="shared" si="90"/>
        <v>0.18278880000000003</v>
      </c>
      <c r="BI220">
        <f t="shared" si="91"/>
        <v>0.57052999999999998</v>
      </c>
    </row>
    <row r="222" spans="8:61" x14ac:dyDescent="0.2">
      <c r="M222" t="s">
        <v>53</v>
      </c>
      <c r="N222" t="s">
        <v>54</v>
      </c>
      <c r="O222" t="s">
        <v>55</v>
      </c>
      <c r="P222" t="s">
        <v>56</v>
      </c>
      <c r="X222" t="s">
        <v>53</v>
      </c>
      <c r="Y222" t="s">
        <v>54</v>
      </c>
      <c r="Z222" t="s">
        <v>55</v>
      </c>
      <c r="AA222" t="s">
        <v>56</v>
      </c>
      <c r="AI222" t="s">
        <v>53</v>
      </c>
      <c r="AJ222" t="s">
        <v>54</v>
      </c>
      <c r="AK222" t="s">
        <v>55</v>
      </c>
      <c r="AL222" t="s">
        <v>56</v>
      </c>
      <c r="AT222" t="s">
        <v>53</v>
      </c>
      <c r="AU222" t="s">
        <v>54</v>
      </c>
      <c r="AV222" t="s">
        <v>55</v>
      </c>
      <c r="AW222" t="s">
        <v>56</v>
      </c>
      <c r="BE222" t="s">
        <v>53</v>
      </c>
      <c r="BF222" t="s">
        <v>54</v>
      </c>
      <c r="BG222" t="s">
        <v>55</v>
      </c>
      <c r="BH222" t="s">
        <v>56</v>
      </c>
    </row>
    <row r="223" spans="8:61" x14ac:dyDescent="0.2">
      <c r="M223">
        <f>AVERAGE(N176,N187,N198,N209,N220)</f>
        <v>-3.0699999999999754E-4</v>
      </c>
      <c r="N223">
        <f>AVERAGE(O176,O187,O198,O209,O220)</f>
        <v>-2.579999999999978E-5</v>
      </c>
      <c r="O223">
        <f>AVERAGE(P176,P187,P198,P209,P220)</f>
        <v>-5.3000000000000963E-5</v>
      </c>
      <c r="P223">
        <f>AVERAGE(Q176,Q187,Q198,Q209,Q220)</f>
        <v>-3.8579999999999864E-4</v>
      </c>
      <c r="X223">
        <f>AVERAGE(Y176,Y187,Y198,Y209,Y220)</f>
        <v>2.8346000000000005E-3</v>
      </c>
      <c r="Y223">
        <f>AVERAGE(Z176,Z187,Z198,Z209,Z220)</f>
        <v>4.8020000000000007E-4</v>
      </c>
      <c r="Z223">
        <f>AVERAGE(AA176,AA187,AA198,AA209,AA220)</f>
        <v>1.887600000000001E-3</v>
      </c>
      <c r="AA223">
        <f>AVERAGE(AB176,AB187,AB198,AB209,AB220)</f>
        <v>5.2024000000000072E-3</v>
      </c>
      <c r="AI223">
        <f>AVERAGE(AJ176,AJ187,AJ198,AJ209,AJ220)</f>
        <v>1.9022600000000008E-2</v>
      </c>
      <c r="AJ223">
        <f>AVERAGE(AK176,AK187,AK198,AK209,AK220)</f>
        <v>4.5310000000000003E-3</v>
      </c>
      <c r="AK223">
        <f>AVERAGE(AL176,AL187,AL198,AL209,AL220)</f>
        <v>2.2841199999999999E-2</v>
      </c>
      <c r="AL223">
        <f>AVERAGE(AM176,AM187,AM198,AM209,AM220)</f>
        <v>4.6395199999999984E-2</v>
      </c>
      <c r="AT223">
        <f>AVERAGE(AU176,AU187,AU198,AU209,AU220)</f>
        <v>9.2549400000000018E-2</v>
      </c>
      <c r="AU223">
        <f>AVERAGE(AV176,AV187,AV198,AV209,AV220)</f>
        <v>1.2979799999999991E-2</v>
      </c>
      <c r="AV223">
        <f>AVERAGE(AW176,AW187,AW198,AW209,AW220)</f>
        <v>9.1613E-2</v>
      </c>
      <c r="AW223">
        <f>AVERAGE(AX176,AX187,AX198,AX209,AX220)</f>
        <v>0.19714200000000001</v>
      </c>
      <c r="BE223">
        <f>AVERAGE(BF176,BF187,BF198,BF209,BF220)</f>
        <v>0.35095919999999997</v>
      </c>
      <c r="BF223">
        <f>AVERAGE(BG176,BG187,BG198,BG209,BG220)</f>
        <v>3.7429199999999989E-2</v>
      </c>
      <c r="BG223">
        <f>AVERAGE(BH176,BH187,BH198,BH209,BH220)</f>
        <v>0.23972859999999999</v>
      </c>
      <c r="BH223">
        <f>AVERAGE(BI176,BI187,BI198,BI209,BI220)</f>
        <v>0.62811659999999991</v>
      </c>
    </row>
    <row r="224" spans="8:61" x14ac:dyDescent="0.2">
      <c r="M224">
        <f>STDEV(N176,N187,N198,N209,N220)/SQRT(5)</f>
        <v>2.0103347979876413E-4</v>
      </c>
      <c r="N224">
        <f>STDEV(O176,O187,O198,O209,O220)/SQRT(5)</f>
        <v>1.4388933247464871E-4</v>
      </c>
      <c r="O224">
        <f>STDEV(P176,P187,P198,P209,P220)/SQRT(5)</f>
        <v>3.2102825420825504E-4</v>
      </c>
      <c r="P224">
        <f>STDEV(Q176,Q187,Q198,Q209,Q220)/SQRT(5)</f>
        <v>1.7726889180000031E-4</v>
      </c>
      <c r="X224">
        <f>STDEV(Y176,Y187,Y198,Y209,Y220)/SQRT(5)</f>
        <v>1.3636112495869189E-3</v>
      </c>
      <c r="Y224">
        <f>STDEV(Z176,Z187,Z198,Z209,Z220)/SQRT(5)</f>
        <v>1.6685161072042449E-4</v>
      </c>
      <c r="Z224">
        <f>STDEV(AA176,AA187,AA198,AA209,AA220)/SQRT(5)</f>
        <v>1.2582432038362058E-3</v>
      </c>
      <c r="AA224">
        <f>STDEV(AB176,AB187,AB198,AB209,AB220)/SQRT(5)</f>
        <v>2.1947270308628345E-3</v>
      </c>
      <c r="AI224">
        <f>STDEV(AJ176,AJ187,AJ198,AJ209,AJ220)/SQRT(5)</f>
        <v>3.2800687096461848E-3</v>
      </c>
      <c r="AJ224">
        <f>STDEV(AK176,AK187,AK198,AK209,AK220)/SQRT(5)</f>
        <v>9.1185572323696071E-4</v>
      </c>
      <c r="AK224">
        <f>STDEV(AL176,AL187,AL198,AL209,AL220)/SQRT(5)</f>
        <v>4.1796934648368643E-3</v>
      </c>
      <c r="AL224">
        <f>STDEV(AM176,AM187,AM198,AM209,AM220)/SQRT(5)</f>
        <v>6.155158798926314E-3</v>
      </c>
      <c r="AT224">
        <f>STDEV(AU176,AU187,AU198,AU209,AU220)/SQRT(5)</f>
        <v>6.9529171762649283E-3</v>
      </c>
      <c r="AU224">
        <f>STDEV(AV176,AV187,AV198,AV209,AV220)/SQRT(5)</f>
        <v>1.1208372317156495E-3</v>
      </c>
      <c r="AV224">
        <f>STDEV(AW176,AW187,AW198,AW209,AW220)/SQRT(5)</f>
        <v>7.5238612321067988E-3</v>
      </c>
      <c r="AW224">
        <f>STDEV(AX176,AX187,AX198,AX209,AX220)/SQRT(5)</f>
        <v>1.2559656728589335E-2</v>
      </c>
      <c r="BE224">
        <f>STDEV(BF176,BF187,BF198,BF209,BF220)/SQRT(5)</f>
        <v>9.7404736927933777E-3</v>
      </c>
      <c r="BF224">
        <f>STDEV(BG176,BG187,BG198,BG209,BG220)/SQRT(5)</f>
        <v>4.086660648989604E-3</v>
      </c>
      <c r="BG224">
        <f>STDEV(BH176,BH187,BH198,BH209,BH220)/SQRT(5)</f>
        <v>1.8456059317741771E-2</v>
      </c>
      <c r="BH224">
        <f>STDEV(BI176,BI187,BI198,BI209,BI220)/SQRT(5)</f>
        <v>2.2467243853218851E-2</v>
      </c>
    </row>
    <row r="225" spans="1:61" x14ac:dyDescent="0.2">
      <c r="M225">
        <f>M223*2303</f>
        <v>-0.70702099999999435</v>
      </c>
      <c r="N225">
        <f t="shared" ref="N225:P225" si="104">N223*2303</f>
        <v>-5.9417399999999496E-2</v>
      </c>
      <c r="O225">
        <f t="shared" si="104"/>
        <v>-0.12205900000000222</v>
      </c>
      <c r="P225">
        <f t="shared" si="104"/>
        <v>-0.88849739999999688</v>
      </c>
      <c r="X225">
        <f>X223*2303</f>
        <v>6.528083800000001</v>
      </c>
      <c r="Y225">
        <f t="shared" ref="Y225:AA225" si="105">Y223*2303</f>
        <v>1.1059006000000002</v>
      </c>
      <c r="Z225">
        <f t="shared" si="105"/>
        <v>4.3471428000000021</v>
      </c>
      <c r="AA225">
        <f t="shared" si="105"/>
        <v>11.981127200000017</v>
      </c>
      <c r="AI225">
        <f>AI223*2303</f>
        <v>43.809047800000016</v>
      </c>
      <c r="AJ225">
        <f t="shared" ref="AJ225:AL225" si="106">AJ223*2303</f>
        <v>10.434893000000001</v>
      </c>
      <c r="AK225">
        <f t="shared" si="106"/>
        <v>52.603283599999997</v>
      </c>
      <c r="AL225">
        <f t="shared" si="106"/>
        <v>106.84814559999997</v>
      </c>
      <c r="AT225">
        <f>AT223*2303</f>
        <v>213.14126820000004</v>
      </c>
      <c r="AU225">
        <f t="shared" ref="AU225:AW225" si="107">AU223*2303</f>
        <v>29.892479399999978</v>
      </c>
      <c r="AV225">
        <f t="shared" si="107"/>
        <v>210.98473899999999</v>
      </c>
      <c r="AW225">
        <f t="shared" si="107"/>
        <v>454.01802600000002</v>
      </c>
      <c r="BE225">
        <f>BE223*2305</f>
        <v>808.9609559999999</v>
      </c>
      <c r="BF225">
        <f t="shared" ref="BF225:BH225" si="108">BF223*2305</f>
        <v>86.274305999999967</v>
      </c>
      <c r="BG225">
        <f t="shared" si="108"/>
        <v>552.57442300000002</v>
      </c>
      <c r="BH225">
        <f t="shared" si="108"/>
        <v>1447.8087629999998</v>
      </c>
    </row>
    <row r="226" spans="1:61" x14ac:dyDescent="0.2">
      <c r="M226">
        <f>M224*2303</f>
        <v>0.46298010397655376</v>
      </c>
      <c r="N226">
        <f t="shared" ref="N226:P226" si="109">N224*2303</f>
        <v>0.33137713268911601</v>
      </c>
      <c r="O226">
        <f t="shared" si="109"/>
        <v>0.73932806944161134</v>
      </c>
      <c r="P226">
        <f t="shared" si="109"/>
        <v>0.4082502578154007</v>
      </c>
      <c r="X226">
        <f>X224*2303</f>
        <v>3.1403967077986743</v>
      </c>
      <c r="Y226">
        <f t="shared" ref="Y226:AA226" si="110">Y224*2303</f>
        <v>0.38425925948913758</v>
      </c>
      <c r="Z226">
        <f t="shared" si="110"/>
        <v>2.8977340984347819</v>
      </c>
      <c r="AA226">
        <f t="shared" si="110"/>
        <v>5.054456352077108</v>
      </c>
      <c r="AI226">
        <f>AI224*2303</f>
        <v>7.553998238315164</v>
      </c>
      <c r="AJ226">
        <f t="shared" ref="AJ226:AL226" si="111">AJ224*2303</f>
        <v>2.1000037306147203</v>
      </c>
      <c r="AK226">
        <f t="shared" si="111"/>
        <v>9.6258340495192982</v>
      </c>
      <c r="AL226">
        <f t="shared" si="111"/>
        <v>14.175330713927302</v>
      </c>
      <c r="AT226">
        <f>AT224*2303</f>
        <v>16.012568256938131</v>
      </c>
      <c r="AU226">
        <f t="shared" ref="AU226:AW226" si="112">AU224*2303</f>
        <v>2.5812881446411406</v>
      </c>
      <c r="AV226">
        <f t="shared" si="112"/>
        <v>17.327452417541959</v>
      </c>
      <c r="AW226">
        <f t="shared" si="112"/>
        <v>28.92488944594124</v>
      </c>
      <c r="BE226">
        <f>BE224*2305</f>
        <v>22.451791861888736</v>
      </c>
      <c r="BF226">
        <f t="shared" ref="BF226:BH226" si="113">BF224*2305</f>
        <v>9.4197527959210365</v>
      </c>
      <c r="BG226">
        <f t="shared" si="113"/>
        <v>42.541216727394783</v>
      </c>
      <c r="BH226">
        <f t="shared" si="113"/>
        <v>51.786997081669455</v>
      </c>
    </row>
    <row r="227" spans="1:61" x14ac:dyDescent="0.2">
      <c r="L227" t="s">
        <v>66</v>
      </c>
      <c r="M227">
        <f t="shared" ref="M227:P227" si="114">M225/($AZ$111*10^-15)/(10^10)^2</f>
        <v>-7.0702099999999437E-13</v>
      </c>
      <c r="N227">
        <f t="shared" si="114"/>
        <v>-5.9417399999999497E-14</v>
      </c>
      <c r="O227">
        <f t="shared" si="114"/>
        <v>-1.2205900000000221E-13</v>
      </c>
      <c r="P227">
        <f t="shared" si="114"/>
        <v>-8.8849739999999688E-13</v>
      </c>
      <c r="Q227" t="s">
        <v>61</v>
      </c>
      <c r="W227" t="s">
        <v>66</v>
      </c>
      <c r="X227">
        <f t="shared" ref="X227:AA228" si="115">X225/($AZ$111*10^-15)/(10^10)^2</f>
        <v>6.5280838000000012E-12</v>
      </c>
      <c r="Y227">
        <f t="shared" si="115"/>
        <v>1.1059006000000001E-12</v>
      </c>
      <c r="Z227">
        <f t="shared" si="115"/>
        <v>4.3471428000000016E-12</v>
      </c>
      <c r="AA227">
        <f t="shared" si="115"/>
        <v>1.1981127200000016E-11</v>
      </c>
      <c r="AB227" t="s">
        <v>61</v>
      </c>
      <c r="AH227" t="s">
        <v>66</v>
      </c>
      <c r="AI227">
        <f t="shared" ref="AI227:AL228" si="116">AI225/($AZ$111*10^-15)/(10^10)^2</f>
        <v>4.3809047800000021E-11</v>
      </c>
      <c r="AJ227">
        <f t="shared" si="116"/>
        <v>1.0434893E-11</v>
      </c>
      <c r="AK227">
        <f t="shared" si="116"/>
        <v>5.26032836E-11</v>
      </c>
      <c r="AL227">
        <f t="shared" si="116"/>
        <v>1.0684814559999996E-10</v>
      </c>
      <c r="AM227" t="s">
        <v>61</v>
      </c>
      <c r="AS227" t="s">
        <v>66</v>
      </c>
      <c r="AT227">
        <f t="shared" ref="AT227:AW228" si="117">AT225/($AZ$111*10^-15)/(10^10)^2</f>
        <v>2.1314126820000003E-10</v>
      </c>
      <c r="AU227">
        <f t="shared" si="117"/>
        <v>2.9892479399999977E-11</v>
      </c>
      <c r="AV227">
        <f t="shared" si="117"/>
        <v>2.1098473900000001E-10</v>
      </c>
      <c r="AW227">
        <f t="shared" si="117"/>
        <v>4.5401802599999998E-10</v>
      </c>
      <c r="AX227" t="s">
        <v>61</v>
      </c>
      <c r="BD227" t="s">
        <v>66</v>
      </c>
      <c r="BE227">
        <f t="shared" ref="BE227:BH228" si="118">BE225/($AZ$111*10^-15)/(10^10)^2</f>
        <v>8.0896095599999982E-10</v>
      </c>
      <c r="BF227">
        <f t="shared" si="118"/>
        <v>8.6274305999999955E-11</v>
      </c>
      <c r="BG227">
        <f t="shared" si="118"/>
        <v>5.5257442299999996E-10</v>
      </c>
      <c r="BH227">
        <f t="shared" si="118"/>
        <v>1.4478087629999997E-9</v>
      </c>
      <c r="BI227" t="s">
        <v>61</v>
      </c>
    </row>
    <row r="228" spans="1:61" x14ac:dyDescent="0.2">
      <c r="L228" t="s">
        <v>65</v>
      </c>
      <c r="M228">
        <f t="shared" ref="M228:P228" si="119">M226/($AZ$111*10^-15)/(10^10)^2</f>
        <v>4.6298010397655373E-13</v>
      </c>
      <c r="N228">
        <f t="shared" si="119"/>
        <v>3.31377132689116E-13</v>
      </c>
      <c r="O228">
        <f t="shared" si="119"/>
        <v>7.3932806944161128E-13</v>
      </c>
      <c r="P228">
        <f t="shared" si="119"/>
        <v>4.0825025781540063E-13</v>
      </c>
      <c r="W228" t="s">
        <v>65</v>
      </c>
      <c r="X228">
        <f t="shared" si="115"/>
        <v>3.1403967077986741E-12</v>
      </c>
      <c r="Y228">
        <f t="shared" si="115"/>
        <v>3.8425925948913759E-13</v>
      </c>
      <c r="Z228">
        <f t="shared" si="115"/>
        <v>2.897734098434782E-12</v>
      </c>
      <c r="AA228">
        <f t="shared" si="115"/>
        <v>5.054456352077108E-12</v>
      </c>
      <c r="AH228" t="s">
        <v>65</v>
      </c>
      <c r="AI228">
        <f t="shared" si="116"/>
        <v>7.5539982383151644E-12</v>
      </c>
      <c r="AJ228">
        <f t="shared" si="116"/>
        <v>2.1000037306147203E-12</v>
      </c>
      <c r="AK228">
        <f t="shared" si="116"/>
        <v>9.6258340495192973E-12</v>
      </c>
      <c r="AL228">
        <f t="shared" si="116"/>
        <v>1.4175330713927302E-11</v>
      </c>
      <c r="AS228" t="s">
        <v>65</v>
      </c>
      <c r="AT228">
        <f t="shared" si="117"/>
        <v>1.6012568256938132E-11</v>
      </c>
      <c r="AU228">
        <f t="shared" si="117"/>
        <v>2.5812881446411406E-12</v>
      </c>
      <c r="AV228">
        <f t="shared" si="117"/>
        <v>1.7327452417541961E-11</v>
      </c>
      <c r="AW228">
        <f t="shared" si="117"/>
        <v>2.8924889445941237E-11</v>
      </c>
      <c r="BD228" t="s">
        <v>65</v>
      </c>
      <c r="BE228">
        <f t="shared" si="118"/>
        <v>2.2451791861888737E-11</v>
      </c>
      <c r="BF228">
        <f t="shared" si="118"/>
        <v>9.419752795921036E-12</v>
      </c>
      <c r="BG228">
        <f t="shared" si="118"/>
        <v>4.2541216727394778E-11</v>
      </c>
      <c r="BH228">
        <f t="shared" si="118"/>
        <v>5.1786997081669456E-11</v>
      </c>
    </row>
    <row r="232" spans="1:61" x14ac:dyDescent="0.2">
      <c r="I232" t="s">
        <v>46</v>
      </c>
      <c r="J232" t="s">
        <v>49</v>
      </c>
      <c r="K232" t="s">
        <v>50</v>
      </c>
      <c r="L232" t="s">
        <v>51</v>
      </c>
      <c r="M232" t="s">
        <v>52</v>
      </c>
      <c r="N232" t="s">
        <v>91</v>
      </c>
      <c r="O232" t="s">
        <v>89</v>
      </c>
      <c r="P232" t="s">
        <v>83</v>
      </c>
      <c r="Q232" t="s">
        <v>47</v>
      </c>
      <c r="R232" t="s">
        <v>49</v>
      </c>
      <c r="S232" t="s">
        <v>50</v>
      </c>
      <c r="T232" t="s">
        <v>51</v>
      </c>
      <c r="U232" t="s">
        <v>52</v>
      </c>
      <c r="V232" t="s">
        <v>90</v>
      </c>
      <c r="W232" t="s">
        <v>89</v>
      </c>
      <c r="AD232">
        <v>300</v>
      </c>
      <c r="AE232">
        <v>400</v>
      </c>
      <c r="AF232">
        <v>500</v>
      </c>
      <c r="AG232">
        <v>600</v>
      </c>
    </row>
    <row r="233" spans="1:61" x14ac:dyDescent="0.2">
      <c r="H233">
        <f>1/(8.6173*10^-5)/I233</f>
        <v>38.681876380459464</v>
      </c>
      <c r="I233">
        <v>300</v>
      </c>
      <c r="J233">
        <v>1.1395920000000056E-12</v>
      </c>
      <c r="K233">
        <v>3.3450160000000007E-12</v>
      </c>
      <c r="L233">
        <v>4.7206399999999788E-13</v>
      </c>
      <c r="M233">
        <v>4.9571330000000024E-12</v>
      </c>
      <c r="Z233" t="s">
        <v>94</v>
      </c>
      <c r="AA233" t="s">
        <v>95</v>
      </c>
      <c r="AC233" t="s">
        <v>46</v>
      </c>
      <c r="AD233" s="2">
        <v>2.234693358419463</v>
      </c>
      <c r="AE233" s="2">
        <v>2.4873555001304339</v>
      </c>
      <c r="AF233" s="2">
        <v>2.486430011500488</v>
      </c>
      <c r="AG233" s="2">
        <v>2.4301241619305074</v>
      </c>
      <c r="AH233" s="2">
        <f>AVERAGE(AE233:AG233)</f>
        <v>2.4679698911871433</v>
      </c>
    </row>
    <row r="234" spans="1:61" x14ac:dyDescent="0.2">
      <c r="H234">
        <f>1/(8.6173*10^-5)/I234</f>
        <v>29.0114072853446</v>
      </c>
      <c r="I234">
        <v>400</v>
      </c>
      <c r="J234">
        <v>6.1377540000000025E-12</v>
      </c>
      <c r="K234">
        <v>1.3325204999999997E-11</v>
      </c>
      <c r="L234">
        <v>1.9489697000000002E-11</v>
      </c>
      <c r="M234">
        <v>3.8952195000000012E-11</v>
      </c>
      <c r="N234" s="3">
        <f>EXP(-$AH$233*H234)*EXP(2)</f>
        <v>5.934947615285874E-31</v>
      </c>
      <c r="O234" s="3">
        <f>M234*N234</f>
        <v>2.311792368254004E-41</v>
      </c>
      <c r="P234">
        <f>1/(8.6173*10^-5)/Q234</f>
        <v>29.0114072853446</v>
      </c>
      <c r="Q234">
        <v>400</v>
      </c>
      <c r="R234">
        <v>6.5280838000000012E-12</v>
      </c>
      <c r="S234">
        <v>1.1059006000000001E-12</v>
      </c>
      <c r="T234">
        <v>4.3471428000000016E-12</v>
      </c>
      <c r="U234">
        <v>1.1981127200000016E-11</v>
      </c>
      <c r="V234" s="3">
        <f>EXP(-$AH$235*P234)*EXP(5)</f>
        <v>7.1130609019682729E-15</v>
      </c>
      <c r="W234" s="3">
        <f>U234*V234</f>
        <v>8.522248744782872E-26</v>
      </c>
      <c r="Y234" t="s">
        <v>92</v>
      </c>
      <c r="Z234" s="4">
        <v>2.3980000000000002E-7</v>
      </c>
      <c r="AA234">
        <v>0.30399999999999999</v>
      </c>
      <c r="AC234" t="s">
        <v>62</v>
      </c>
      <c r="AD234" s="2">
        <v>9.0915951763947914E-2</v>
      </c>
      <c r="AE234" s="2">
        <v>0.11088477061601715</v>
      </c>
      <c r="AF234" s="2">
        <v>0.17986855978997984</v>
      </c>
      <c r="AG234" s="2">
        <v>0.20267843689931209</v>
      </c>
    </row>
    <row r="235" spans="1:61" x14ac:dyDescent="0.2">
      <c r="H235">
        <f>1/(8.6173*10^-5)/I235</f>
        <v>23.209125828275678</v>
      </c>
      <c r="I235">
        <v>500</v>
      </c>
      <c r="J235">
        <v>2.2150589000000013E-11</v>
      </c>
      <c r="K235">
        <v>5.6196360999999997E-11</v>
      </c>
      <c r="L235">
        <v>9.1995316000000003E-11</v>
      </c>
      <c r="M235">
        <v>1.7034226599999995E-10</v>
      </c>
      <c r="N235" s="3">
        <f t="shared" ref="N235:N236" si="120">EXP(-$AH$233*H235)*EXP(2)</f>
        <v>9.827686739791988E-25</v>
      </c>
      <c r="O235" s="3">
        <f t="shared" ref="O235:O236" si="121">M235*N235</f>
        <v>1.6740704287943191E-34</v>
      </c>
      <c r="P235">
        <f>1/(8.6173*10^-5)/Q235</f>
        <v>23.209125828275678</v>
      </c>
      <c r="Q235">
        <v>500</v>
      </c>
      <c r="R235">
        <v>4.3847093000000011E-11</v>
      </c>
      <c r="S235">
        <v>1.0443955E-11</v>
      </c>
      <c r="T235">
        <v>5.2648965999999992E-11</v>
      </c>
      <c r="U235">
        <v>1.0694093599999997E-10</v>
      </c>
      <c r="V235" s="3">
        <f t="shared" ref="V235" si="122">EXP(-$AH$235*P235)*EXP(5)</f>
        <v>1.3059895551441563E-11</v>
      </c>
      <c r="W235" s="3">
        <f>U235*V235</f>
        <v>1.3966374543333964E-21</v>
      </c>
      <c r="Y235" t="s">
        <v>93</v>
      </c>
      <c r="Z235" s="4">
        <v>6.5560000000000002E-7</v>
      </c>
      <c r="AA235">
        <v>0.376</v>
      </c>
      <c r="AC235" t="s">
        <v>47</v>
      </c>
      <c r="AD235" s="2">
        <v>1.2731661415800772</v>
      </c>
      <c r="AE235" s="2">
        <v>1.3129979998702765</v>
      </c>
      <c r="AF235" s="2">
        <v>1.2320995884983859</v>
      </c>
      <c r="AG235" s="2">
        <v>1.3406336380630819</v>
      </c>
      <c r="AH235" s="2">
        <f>AVERAGE(AE235:AG235)</f>
        <v>1.2952437421439147</v>
      </c>
    </row>
    <row r="236" spans="1:61" x14ac:dyDescent="0.2">
      <c r="H236">
        <f>1/(8.6173*10^-5)/I236</f>
        <v>19.340938190229732</v>
      </c>
      <c r="I236">
        <v>600</v>
      </c>
      <c r="J236">
        <v>1.2082164600000001E-10</v>
      </c>
      <c r="K236">
        <v>3.0482795199999993E-10</v>
      </c>
      <c r="L236">
        <v>3.3849293800000001E-10</v>
      </c>
      <c r="M236">
        <v>7.6414253599999997E-10</v>
      </c>
      <c r="N236" s="3">
        <f t="shared" si="120"/>
        <v>1.3755432432359205E-20</v>
      </c>
      <c r="O236" s="3">
        <f t="shared" si="121"/>
        <v>1.051111102263961E-29</v>
      </c>
      <c r="P236">
        <f>1/(8.6173*10^-5)/Q236</f>
        <v>19.340938190229732</v>
      </c>
      <c r="Q236">
        <v>600</v>
      </c>
      <c r="R236">
        <v>2.1332636700000003E-10</v>
      </c>
      <c r="S236">
        <v>2.9918438999999976E-11</v>
      </c>
      <c r="T236">
        <v>2.1116796499999999E-10</v>
      </c>
      <c r="U236">
        <v>4.5441231000000009E-10</v>
      </c>
      <c r="V236" s="3">
        <f>EXP(-$AH$235*P236)*EXP(5)</f>
        <v>1.9582215303731882E-9</v>
      </c>
      <c r="W236" s="3">
        <f>U236*V236</f>
        <v>8.8983996910861582E-19</v>
      </c>
      <c r="AC236" t="s">
        <v>62</v>
      </c>
      <c r="AD236" s="2">
        <v>0.10274088604296816</v>
      </c>
      <c r="AE236" s="2">
        <v>0.13010468334667438</v>
      </c>
      <c r="AF236" s="2">
        <v>0.20556691457447862</v>
      </c>
      <c r="AG236" s="2">
        <v>0.24248047541544887</v>
      </c>
    </row>
    <row r="237" spans="1:61" x14ac:dyDescent="0.2">
      <c r="H237">
        <f>1/(8.6173*10^-5)/I237</f>
        <v>16.577947020196913</v>
      </c>
      <c r="I237">
        <v>700</v>
      </c>
      <c r="J237">
        <v>4.0418866499999992E-10</v>
      </c>
      <c r="K237">
        <v>7.5963349499999984E-10</v>
      </c>
      <c r="L237">
        <v>1.0480480030000001E-9</v>
      </c>
      <c r="M237">
        <v>2.2118687799999997E-9</v>
      </c>
      <c r="P237">
        <f>1/(8.6173*10^-5)/Q237</f>
        <v>16.577947020196913</v>
      </c>
      <c r="Q237">
        <v>700</v>
      </c>
      <c r="R237">
        <v>8.0896095599999982E-10</v>
      </c>
      <c r="S237">
        <v>8.6274305999999955E-11</v>
      </c>
      <c r="T237">
        <v>5.5257442299999996E-10</v>
      </c>
      <c r="U237">
        <v>1.4478087629999997E-9</v>
      </c>
      <c r="V237" s="3">
        <f>EXP(-$AH$235*P237)*EXP(5)</f>
        <v>7.0160375594081233E-8</v>
      </c>
      <c r="W237" s="3">
        <f>U237*V237</f>
        <v>1.0157880660048212E-16</v>
      </c>
    </row>
    <row r="238" spans="1:61" x14ac:dyDescent="0.2">
      <c r="A238" t="s">
        <v>74</v>
      </c>
      <c r="I238">
        <v>400</v>
      </c>
      <c r="J238">
        <v>2.3650201988159637E-12</v>
      </c>
      <c r="K238">
        <v>4.4910241313071911E-12</v>
      </c>
      <c r="L238">
        <v>5.2622937673027596E-12</v>
      </c>
      <c r="M238">
        <v>1.0032356778234317E-11</v>
      </c>
      <c r="R238">
        <v>3.1431239302978482E-12</v>
      </c>
      <c r="S238">
        <v>3.8459296271057843E-13</v>
      </c>
      <c r="T238">
        <v>2.9002505848424543E-12</v>
      </c>
      <c r="U238">
        <v>5.0588458061388337E-12</v>
      </c>
    </row>
    <row r="239" spans="1:61" x14ac:dyDescent="0.2">
      <c r="I239">
        <v>500</v>
      </c>
      <c r="J239">
        <v>2.2372027683409705E-12</v>
      </c>
      <c r="K239">
        <v>6.0949099845956424E-12</v>
      </c>
      <c r="L239">
        <v>1.0069451993992723E-11</v>
      </c>
      <c r="M239">
        <v>1.5653543833419757E-11</v>
      </c>
      <c r="R239">
        <v>7.5605583757344549E-12</v>
      </c>
      <c r="S239">
        <v>2.1018274420611945E-12</v>
      </c>
      <c r="T239">
        <v>9.6341934364489727E-12</v>
      </c>
      <c r="U239">
        <v>1.4187641031525154E-11</v>
      </c>
    </row>
    <row r="240" spans="1:61" x14ac:dyDescent="0.2">
      <c r="I240">
        <v>600</v>
      </c>
      <c r="J240">
        <v>1.777205107781273E-11</v>
      </c>
      <c r="K240">
        <v>1.1394530845125171E-11</v>
      </c>
      <c r="L240">
        <v>5.3250270505662234E-11</v>
      </c>
      <c r="M240">
        <v>5.6648458464882136E-11</v>
      </c>
      <c r="R240">
        <v>1.6026474091290656E-11</v>
      </c>
      <c r="S240">
        <v>2.5835298191045718E-12</v>
      </c>
      <c r="T240">
        <v>1.7342500140006171E-11</v>
      </c>
      <c r="U240">
        <v>2.8950008759398417E-11</v>
      </c>
    </row>
    <row r="241" spans="9:21" x14ac:dyDescent="0.2">
      <c r="I241">
        <v>700</v>
      </c>
      <c r="J241">
        <v>3.1732530792813271E-11</v>
      </c>
      <c r="K241">
        <v>1.9326588314996663E-11</v>
      </c>
      <c r="L241">
        <v>8.1284510268088637E-11</v>
      </c>
      <c r="M241">
        <v>1.1332739551244608E-10</v>
      </c>
      <c r="R241">
        <v>2.2451791861888737E-11</v>
      </c>
      <c r="S241">
        <v>9.419752795921036E-12</v>
      </c>
      <c r="T241">
        <v>4.2541216727394778E-11</v>
      </c>
      <c r="U241">
        <v>5.1786997081669456E-11</v>
      </c>
    </row>
    <row r="263" spans="9:12" x14ac:dyDescent="0.2">
      <c r="I263" t="s">
        <v>42</v>
      </c>
      <c r="J263" t="s">
        <v>122</v>
      </c>
    </row>
    <row r="264" spans="9:12" x14ac:dyDescent="0.2">
      <c r="I264">
        <f>640+273</f>
        <v>913</v>
      </c>
      <c r="J264">
        <f>1/(8.6173*10^-5)/I264</f>
        <v>12.710364637609901</v>
      </c>
      <c r="K264" s="4">
        <v>1.8E-10</v>
      </c>
      <c r="L264" t="s">
        <v>123</v>
      </c>
    </row>
    <row r="265" spans="9:12" x14ac:dyDescent="0.2">
      <c r="I265">
        <f t="shared" ref="I265:I267" si="123">640+273</f>
        <v>913</v>
      </c>
      <c r="J265">
        <f t="shared" ref="J265:J267" si="124">1/(8.6173*10^-5)/I265</f>
        <v>12.710364637609901</v>
      </c>
      <c r="K265" s="4">
        <v>7.1999999999999997E-11</v>
      </c>
      <c r="L265" t="s">
        <v>124</v>
      </c>
    </row>
    <row r="266" spans="9:12" x14ac:dyDescent="0.2">
      <c r="I266">
        <f t="shared" si="123"/>
        <v>913</v>
      </c>
      <c r="J266">
        <f t="shared" si="124"/>
        <v>12.710364637609901</v>
      </c>
      <c r="K266" s="4">
        <v>6.6000000000000005E-11</v>
      </c>
      <c r="L266" t="s">
        <v>125</v>
      </c>
    </row>
    <row r="267" spans="9:12" x14ac:dyDescent="0.2">
      <c r="I267">
        <f t="shared" si="123"/>
        <v>913</v>
      </c>
      <c r="J267">
        <f t="shared" si="124"/>
        <v>12.710364637609901</v>
      </c>
      <c r="K267" s="4">
        <f>SUM(K264:K266)</f>
        <v>3.1800000000000004E-10</v>
      </c>
      <c r="L267" t="s">
        <v>126</v>
      </c>
    </row>
    <row r="269" spans="9:12" x14ac:dyDescent="0.2">
      <c r="I269">
        <f>625+273</f>
        <v>898</v>
      </c>
      <c r="J269">
        <f t="shared" ref="J269:J272" si="125">1/(8.6173*10^-5)/I269</f>
        <v>12.922675850933006</v>
      </c>
      <c r="K269" s="4">
        <v>1.9500000000000001E-9</v>
      </c>
      <c r="L269" t="s">
        <v>123</v>
      </c>
    </row>
    <row r="270" spans="9:12" x14ac:dyDescent="0.2">
      <c r="I270">
        <f t="shared" ref="I270:I272" si="126">625+273</f>
        <v>898</v>
      </c>
      <c r="J270">
        <f t="shared" si="125"/>
        <v>12.922675850933006</v>
      </c>
      <c r="K270" s="4">
        <v>1E-10</v>
      </c>
      <c r="L270" t="s">
        <v>124</v>
      </c>
    </row>
    <row r="271" spans="9:12" x14ac:dyDescent="0.2">
      <c r="I271">
        <f t="shared" si="126"/>
        <v>898</v>
      </c>
      <c r="J271">
        <f t="shared" si="125"/>
        <v>12.922675850933006</v>
      </c>
      <c r="K271" s="4">
        <v>1.9500000000000001E-9</v>
      </c>
      <c r="L271" t="s">
        <v>125</v>
      </c>
    </row>
    <row r="272" spans="9:12" x14ac:dyDescent="0.2">
      <c r="I272">
        <f t="shared" si="126"/>
        <v>898</v>
      </c>
      <c r="J272">
        <f t="shared" si="125"/>
        <v>12.922675850933006</v>
      </c>
      <c r="K272" s="4">
        <f>SUM(K269:K271)</f>
        <v>4.0000000000000002E-9</v>
      </c>
      <c r="L272" t="s">
        <v>126</v>
      </c>
    </row>
    <row r="275" spans="11:12" x14ac:dyDescent="0.2">
      <c r="K275" t="s">
        <v>128</v>
      </c>
    </row>
    <row r="276" spans="11:12" x14ac:dyDescent="0.2">
      <c r="K276" t="s">
        <v>127</v>
      </c>
    </row>
    <row r="277" spans="11:12" x14ac:dyDescent="0.2">
      <c r="K277" t="s">
        <v>94</v>
      </c>
      <c r="L277" s="4">
        <v>1.18E-4</v>
      </c>
    </row>
    <row r="278" spans="11:12" x14ac:dyDescent="0.2">
      <c r="K278" t="s">
        <v>129</v>
      </c>
      <c r="L278">
        <v>1.68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2F9C-0688-7C42-A398-A0C20259F2CF}">
  <dimension ref="A2:U182"/>
  <sheetViews>
    <sheetView tabSelected="1" workbookViewId="0">
      <selection activeCell="Q30" sqref="Q30"/>
    </sheetView>
  </sheetViews>
  <sheetFormatPr baseColWidth="10" defaultRowHeight="16" x14ac:dyDescent="0.2"/>
  <sheetData>
    <row r="2" spans="1:21" x14ac:dyDescent="0.2">
      <c r="B2" t="s">
        <v>42</v>
      </c>
      <c r="C2" t="s">
        <v>43</v>
      </c>
      <c r="D2" t="s">
        <v>74</v>
      </c>
      <c r="E2" t="s">
        <v>73</v>
      </c>
      <c r="Q2">
        <v>300</v>
      </c>
      <c r="R2">
        <v>400</v>
      </c>
      <c r="S2">
        <v>500</v>
      </c>
      <c r="T2">
        <v>600</v>
      </c>
      <c r="U2">
        <v>700</v>
      </c>
    </row>
    <row r="3" spans="1:21" x14ac:dyDescent="0.2">
      <c r="B3">
        <v>300</v>
      </c>
      <c r="C3">
        <v>-9678.7103810000008</v>
      </c>
      <c r="D3">
        <v>4.5946201910312588E-2</v>
      </c>
      <c r="E3">
        <f>C3/2304</f>
        <v>-4.2008291584201389</v>
      </c>
      <c r="P3" t="s">
        <v>49</v>
      </c>
      <c r="Q3">
        <v>1.1306361434091179</v>
      </c>
      <c r="R3">
        <v>1.1367329893040732</v>
      </c>
      <c r="S3">
        <v>1.1459115195621927</v>
      </c>
      <c r="T3">
        <v>1.1756168275204781</v>
      </c>
      <c r="U3">
        <v>1.2564990047631153</v>
      </c>
    </row>
    <row r="4" spans="1:21" x14ac:dyDescent="0.2">
      <c r="B4">
        <v>400</v>
      </c>
      <c r="C4">
        <v>-9645.2932610999997</v>
      </c>
      <c r="D4">
        <v>5.4778196762812446E-2</v>
      </c>
      <c r="E4">
        <f t="shared" ref="E4:E7" si="0">C4/2304</f>
        <v>-4.1863252001302085</v>
      </c>
      <c r="P4" t="s">
        <v>50</v>
      </c>
      <c r="Q4">
        <v>1.2736776157854377</v>
      </c>
      <c r="R4">
        <v>1.2704774037240441</v>
      </c>
      <c r="S4">
        <v>1.2756982416967499</v>
      </c>
      <c r="T4">
        <v>1.305237440340949</v>
      </c>
      <c r="U4">
        <v>1.3206019696479085</v>
      </c>
    </row>
    <row r="5" spans="1:21" x14ac:dyDescent="0.2">
      <c r="B5">
        <v>500</v>
      </c>
      <c r="C5">
        <v>-9608.6924041000002</v>
      </c>
      <c r="D5">
        <v>7.6412360807810373E-2</v>
      </c>
      <c r="E5">
        <f t="shared" si="0"/>
        <v>-4.1704394115017358</v>
      </c>
      <c r="P5" t="s">
        <v>51</v>
      </c>
      <c r="Q5">
        <v>1.1207515132100769</v>
      </c>
      <c r="R5">
        <v>1.1313641227639764</v>
      </c>
      <c r="S5">
        <v>1.1434015674207496</v>
      </c>
      <c r="T5">
        <v>1.1692373615824243</v>
      </c>
      <c r="U5">
        <v>1.196999949919757</v>
      </c>
    </row>
    <row r="6" spans="1:21" x14ac:dyDescent="0.2">
      <c r="B6">
        <v>600</v>
      </c>
      <c r="C6">
        <v>-9568.1568658999986</v>
      </c>
      <c r="D6">
        <v>8.5727633839249057E-2</v>
      </c>
      <c r="E6">
        <f t="shared" si="0"/>
        <v>-4.1528458619357629</v>
      </c>
    </row>
    <row r="7" spans="1:21" x14ac:dyDescent="0.2">
      <c r="B7">
        <v>700</v>
      </c>
      <c r="C7">
        <v>-9521.1793670000006</v>
      </c>
      <c r="D7">
        <v>0.18027842818648707</v>
      </c>
      <c r="E7">
        <f t="shared" si="0"/>
        <v>-4.1324563224826392</v>
      </c>
    </row>
    <row r="9" spans="1:21" x14ac:dyDescent="0.2">
      <c r="B9" t="s">
        <v>75</v>
      </c>
    </row>
    <row r="10" spans="1:21" x14ac:dyDescent="0.2"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K10" t="s">
        <v>76</v>
      </c>
      <c r="L10" t="s">
        <v>77</v>
      </c>
      <c r="N10" t="s">
        <v>78</v>
      </c>
    </row>
    <row r="11" spans="1:21" x14ac:dyDescent="0.2">
      <c r="A11" t="s">
        <v>49</v>
      </c>
      <c r="B11">
        <v>100000</v>
      </c>
      <c r="C11">
        <v>297.62300499999998</v>
      </c>
      <c r="D11">
        <v>-17547.426377</v>
      </c>
      <c r="E11">
        <v>95927.627596999999</v>
      </c>
      <c r="F11">
        <v>-0.48635800000000001</v>
      </c>
      <c r="G11">
        <v>68.721946000000003</v>
      </c>
      <c r="H11">
        <v>34.921348999999999</v>
      </c>
      <c r="I11">
        <v>39.972152000000001</v>
      </c>
      <c r="K11">
        <f>D11-4224*$E$3</f>
        <v>196.8759881666665</v>
      </c>
      <c r="L11">
        <f>2*H11*I11</f>
        <v>2791.7629405460962</v>
      </c>
      <c r="M11">
        <f>K11/L11</f>
        <v>7.0520310054748278E-2</v>
      </c>
      <c r="N11">
        <f>M11*16.02</f>
        <v>1.1297353670770673</v>
      </c>
    </row>
    <row r="12" spans="1:21" x14ac:dyDescent="0.2">
      <c r="B12">
        <v>100000</v>
      </c>
      <c r="C12">
        <v>298.19440300000002</v>
      </c>
      <c r="D12">
        <v>-17546.944097</v>
      </c>
      <c r="E12">
        <v>95243.029022000002</v>
      </c>
      <c r="F12">
        <v>9.9234000000000003E-2</v>
      </c>
      <c r="G12">
        <v>68.233228999999994</v>
      </c>
      <c r="H12">
        <v>34.920333999999997</v>
      </c>
      <c r="I12">
        <v>39.972290000000001</v>
      </c>
      <c r="K12">
        <f>D12-4224*$E$3</f>
        <v>197.35826816666668</v>
      </c>
      <c r="L12">
        <f>2*H12*I12</f>
        <v>2791.69143508972</v>
      </c>
      <c r="M12">
        <f>K12/L12</f>
        <v>7.0694871820718944E-2</v>
      </c>
      <c r="N12">
        <f>M12*16.02</f>
        <v>1.1325318465679175</v>
      </c>
    </row>
    <row r="13" spans="1:21" x14ac:dyDescent="0.2">
      <c r="B13">
        <v>100000</v>
      </c>
      <c r="C13">
        <v>298.009592</v>
      </c>
      <c r="D13">
        <v>-17547.152417000001</v>
      </c>
      <c r="E13">
        <v>95476.911804999996</v>
      </c>
      <c r="F13">
        <v>-5.2361999999999999E-2</v>
      </c>
      <c r="G13">
        <v>68.398827999999995</v>
      </c>
      <c r="H13">
        <v>34.921292999999999</v>
      </c>
      <c r="I13">
        <v>39.972335000000001</v>
      </c>
      <c r="K13">
        <f>D13-4224*$E$3</f>
        <v>197.14994816666513</v>
      </c>
      <c r="L13">
        <f>2*H13*I13</f>
        <v>2791.7712448583102</v>
      </c>
      <c r="M13">
        <f>K13/L13</f>
        <v>7.0618231536613951E-2</v>
      </c>
      <c r="N13">
        <f>M13*16.02</f>
        <v>1.1313040692165555</v>
      </c>
    </row>
    <row r="14" spans="1:21" x14ac:dyDescent="0.2">
      <c r="B14">
        <v>100000</v>
      </c>
      <c r="C14">
        <v>297.69887499999999</v>
      </c>
      <c r="D14">
        <v>-17547.342522999999</v>
      </c>
      <c r="E14">
        <v>95960.788593000005</v>
      </c>
      <c r="F14">
        <v>-4.9881000000000002E-2</v>
      </c>
      <c r="G14">
        <v>68.745765000000006</v>
      </c>
      <c r="H14">
        <v>34.920662</v>
      </c>
      <c r="I14">
        <v>39.972900000000003</v>
      </c>
      <c r="K14">
        <f t="shared" ref="K14:K20" si="1">D14-4224*$E$3</f>
        <v>196.95984216666693</v>
      </c>
      <c r="L14">
        <f t="shared" ref="L14:L20" si="2">2*H14*I14</f>
        <v>2791.7602601196004</v>
      </c>
      <c r="M14">
        <f t="shared" ref="M14:M20" si="3">K14/L14</f>
        <v>7.0550414009485571E-2</v>
      </c>
      <c r="N14">
        <f t="shared" ref="N14:N20" si="4">M14*16.02</f>
        <v>1.1302176324319588</v>
      </c>
    </row>
    <row r="15" spans="1:21" x14ac:dyDescent="0.2">
      <c r="B15">
        <v>100000</v>
      </c>
      <c r="C15">
        <v>297.58423800000003</v>
      </c>
      <c r="D15">
        <v>-17547.472045999999</v>
      </c>
      <c r="E15">
        <v>95324.47395</v>
      </c>
      <c r="F15">
        <v>-4.6365999999999997E-2</v>
      </c>
      <c r="G15">
        <v>68.290415999999993</v>
      </c>
      <c r="H15">
        <v>34.921384000000003</v>
      </c>
      <c r="I15">
        <v>39.971767999999997</v>
      </c>
      <c r="K15">
        <f t="shared" si="1"/>
        <v>196.83031916666732</v>
      </c>
      <c r="L15">
        <f t="shared" si="2"/>
        <v>2791.7389189738242</v>
      </c>
      <c r="M15">
        <f t="shared" si="3"/>
        <v>7.0504558226747574E-2</v>
      </c>
      <c r="N15">
        <f t="shared" si="4"/>
        <v>1.1294830227924961</v>
      </c>
    </row>
    <row r="16" spans="1:21" x14ac:dyDescent="0.2">
      <c r="B16">
        <v>100000</v>
      </c>
      <c r="C16">
        <v>298.18642799999998</v>
      </c>
      <c r="D16">
        <v>-17547.283326000001</v>
      </c>
      <c r="E16">
        <v>95774.006863999995</v>
      </c>
      <c r="F16">
        <v>1.4030000000000001E-2</v>
      </c>
      <c r="G16">
        <v>68.611919999999998</v>
      </c>
      <c r="H16">
        <v>34.921264000000001</v>
      </c>
      <c r="I16">
        <v>39.972217000000001</v>
      </c>
      <c r="K16">
        <f t="shared" si="1"/>
        <v>197.01903916666561</v>
      </c>
      <c r="L16">
        <f t="shared" si="2"/>
        <v>2791.7606850445759</v>
      </c>
      <c r="M16">
        <f t="shared" si="3"/>
        <v>7.0571607452635146E-2</v>
      </c>
      <c r="N16">
        <f t="shared" si="4"/>
        <v>1.1305571513912149</v>
      </c>
    </row>
    <row r="17" spans="1:15" x14ac:dyDescent="0.2">
      <c r="B17">
        <v>100000</v>
      </c>
      <c r="C17">
        <v>297.94275099999999</v>
      </c>
      <c r="D17">
        <v>-17547.195583000001</v>
      </c>
      <c r="E17">
        <v>95405.939190000005</v>
      </c>
      <c r="F17">
        <v>-1.7433000000000001E-2</v>
      </c>
      <c r="G17">
        <v>68.349677</v>
      </c>
      <c r="H17">
        <v>34.920318999999999</v>
      </c>
      <c r="I17">
        <v>39.972465</v>
      </c>
      <c r="K17">
        <f t="shared" si="1"/>
        <v>197.10678216666565</v>
      </c>
      <c r="L17">
        <f t="shared" si="2"/>
        <v>2791.7024580326697</v>
      </c>
      <c r="M17">
        <f t="shared" si="3"/>
        <v>7.0604509302029286E-2</v>
      </c>
      <c r="N17">
        <f t="shared" si="4"/>
        <v>1.1310842390185092</v>
      </c>
    </row>
    <row r="18" spans="1:15" x14ac:dyDescent="0.2">
      <c r="B18">
        <v>100000</v>
      </c>
      <c r="C18">
        <v>297.73663800000003</v>
      </c>
      <c r="D18">
        <v>-17547.136343999999</v>
      </c>
      <c r="E18">
        <v>94714.715924999997</v>
      </c>
      <c r="F18">
        <v>0.13324800000000001</v>
      </c>
      <c r="G18">
        <v>67.853972999999996</v>
      </c>
      <c r="H18">
        <v>34.920703000000003</v>
      </c>
      <c r="I18">
        <v>39.972315999999999</v>
      </c>
      <c r="K18">
        <f t="shared" si="1"/>
        <v>197.16602116666763</v>
      </c>
      <c r="L18">
        <f t="shared" si="2"/>
        <v>2791.7227505162964</v>
      </c>
      <c r="M18">
        <f t="shared" si="3"/>
        <v>7.0625215605741684E-2</v>
      </c>
      <c r="N18">
        <f t="shared" si="4"/>
        <v>1.1314159540039816</v>
      </c>
    </row>
    <row r="19" spans="1:15" x14ac:dyDescent="0.2">
      <c r="B19">
        <v>100000</v>
      </c>
      <c r="C19">
        <v>297.54064499999998</v>
      </c>
      <c r="D19">
        <v>-17547.471528999999</v>
      </c>
      <c r="E19">
        <v>95301.483282999994</v>
      </c>
      <c r="F19">
        <v>-0.21815599999999999</v>
      </c>
      <c r="G19">
        <v>68.275143</v>
      </c>
      <c r="H19">
        <v>34.920321000000001</v>
      </c>
      <c r="I19">
        <v>39.972287000000001</v>
      </c>
      <c r="K19">
        <f t="shared" si="1"/>
        <v>196.83083616666772</v>
      </c>
      <c r="L19">
        <f t="shared" si="2"/>
        <v>2791.6901862882542</v>
      </c>
      <c r="M19">
        <f t="shared" si="3"/>
        <v>7.0505974170567962E-2</v>
      </c>
      <c r="N19">
        <f t="shared" si="4"/>
        <v>1.1295057062124987</v>
      </c>
    </row>
    <row r="20" spans="1:15" x14ac:dyDescent="0.2">
      <c r="B20">
        <v>100000</v>
      </c>
      <c r="C20">
        <v>297.72740700000003</v>
      </c>
      <c r="D20">
        <v>-17547.291055999998</v>
      </c>
      <c r="E20">
        <v>95114.669485000006</v>
      </c>
      <c r="F20">
        <v>0.163939</v>
      </c>
      <c r="G20">
        <v>68.1404</v>
      </c>
      <c r="H20">
        <v>34.920810000000003</v>
      </c>
      <c r="I20">
        <v>39.972254</v>
      </c>
      <c r="K20">
        <f t="shared" si="1"/>
        <v>197.01130916666807</v>
      </c>
      <c r="L20">
        <f t="shared" si="2"/>
        <v>2791.7269744114801</v>
      </c>
      <c r="M20">
        <f t="shared" si="3"/>
        <v>7.0569690722782713E-2</v>
      </c>
      <c r="N20">
        <f t="shared" si="4"/>
        <v>1.130526445378979</v>
      </c>
      <c r="O20">
        <f>AVERAGE(N11:N20)</f>
        <v>1.1306361434091179</v>
      </c>
    </row>
    <row r="21" spans="1:15" x14ac:dyDescent="0.2">
      <c r="K21" t="s">
        <v>76</v>
      </c>
      <c r="L21" t="s">
        <v>77</v>
      </c>
      <c r="N21" t="s">
        <v>78</v>
      </c>
    </row>
    <row r="22" spans="1:15" x14ac:dyDescent="0.2">
      <c r="A22" t="s">
        <v>50</v>
      </c>
      <c r="B22">
        <v>100000</v>
      </c>
      <c r="C22">
        <v>297.43366800000001</v>
      </c>
      <c r="D22">
        <v>-16317.490315999999</v>
      </c>
      <c r="E22">
        <v>95646.924731000006</v>
      </c>
      <c r="F22">
        <v>6.6697999999999993E-2</v>
      </c>
      <c r="G22">
        <v>34.166648000000002</v>
      </c>
      <c r="H22">
        <v>70.024934000000002</v>
      </c>
      <c r="I22">
        <v>39.977544000000002</v>
      </c>
      <c r="K22">
        <f>D22-3936*$E$3</f>
        <v>216.97325154166901</v>
      </c>
      <c r="L22">
        <f>2*G22*I22</f>
        <v>2731.7973475050244</v>
      </c>
      <c r="M22">
        <f>K22/L22</f>
        <v>7.9425090495761949E-2</v>
      </c>
      <c r="N22">
        <f>M22*16.02</f>
        <v>1.2723899497421063</v>
      </c>
    </row>
    <row r="23" spans="1:15" x14ac:dyDescent="0.2">
      <c r="B23">
        <v>100000</v>
      </c>
      <c r="C23">
        <v>298.17569800000001</v>
      </c>
      <c r="D23">
        <v>-16316.686777000001</v>
      </c>
      <c r="E23">
        <v>95281.841748000006</v>
      </c>
      <c r="F23">
        <v>0.33744800000000003</v>
      </c>
      <c r="G23">
        <v>34.164214999999999</v>
      </c>
      <c r="H23">
        <v>69.764200000000002</v>
      </c>
      <c r="I23">
        <v>39.976626000000003</v>
      </c>
      <c r="K23">
        <f t="shared" ref="K23:K31" si="5">D23-3936*$E$3</f>
        <v>217.77679054166765</v>
      </c>
      <c r="L23">
        <f t="shared" ref="L23:L31" si="6">2*G23*I23</f>
        <v>2731.5400912771802</v>
      </c>
      <c r="M23">
        <f t="shared" ref="M23:M31" si="7">K23/L23</f>
        <v>7.9726741422214392E-2</v>
      </c>
      <c r="N23">
        <f t="shared" ref="N23:N31" si="8">M23*16.02</f>
        <v>1.2772223975838746</v>
      </c>
    </row>
    <row r="24" spans="1:15" x14ac:dyDescent="0.2">
      <c r="B24">
        <v>100000</v>
      </c>
      <c r="C24">
        <v>298.190134</v>
      </c>
      <c r="D24">
        <v>-16317.199264000001</v>
      </c>
      <c r="E24">
        <v>95371.577879000004</v>
      </c>
      <c r="F24">
        <v>-0.43612899999999999</v>
      </c>
      <c r="G24">
        <v>34.165394999999997</v>
      </c>
      <c r="H24">
        <v>69.828277</v>
      </c>
      <c r="I24">
        <v>39.976191</v>
      </c>
      <c r="K24">
        <f t="shared" si="5"/>
        <v>217.26430354166769</v>
      </c>
      <c r="L24">
        <f t="shared" si="6"/>
        <v>2731.6047122208897</v>
      </c>
      <c r="M24">
        <f t="shared" si="7"/>
        <v>7.9537241449925689E-2</v>
      </c>
      <c r="N24">
        <f t="shared" si="8"/>
        <v>1.2741866080278095</v>
      </c>
    </row>
    <row r="25" spans="1:15" x14ac:dyDescent="0.2">
      <c r="B25">
        <v>100000</v>
      </c>
      <c r="C25">
        <v>297.945538</v>
      </c>
      <c r="D25">
        <v>-16317.137151000001</v>
      </c>
      <c r="E25">
        <v>95751.839418999996</v>
      </c>
      <c r="F25">
        <v>-0.28470800000000002</v>
      </c>
      <c r="G25">
        <v>34.166846999999997</v>
      </c>
      <c r="H25">
        <v>70.099722</v>
      </c>
      <c r="I25">
        <v>39.978473999999999</v>
      </c>
      <c r="K25">
        <f t="shared" si="5"/>
        <v>217.32641654166764</v>
      </c>
      <c r="L25">
        <f t="shared" si="6"/>
        <v>2731.8768089029559</v>
      </c>
      <c r="M25">
        <f t="shared" si="7"/>
        <v>7.9552055873610111E-2</v>
      </c>
      <c r="N25">
        <f t="shared" si="8"/>
        <v>1.274423935095234</v>
      </c>
    </row>
    <row r="26" spans="1:15" x14ac:dyDescent="0.2">
      <c r="B26">
        <v>100000</v>
      </c>
      <c r="C26">
        <v>297.62392999999997</v>
      </c>
      <c r="D26">
        <v>-16318.144571999999</v>
      </c>
      <c r="E26">
        <v>95168.950125000003</v>
      </c>
      <c r="F26">
        <v>-0.36888799999999999</v>
      </c>
      <c r="G26">
        <v>34.171604000000002</v>
      </c>
      <c r="H26">
        <v>69.674321000000006</v>
      </c>
      <c r="I26">
        <v>39.972138000000001</v>
      </c>
      <c r="K26">
        <f t="shared" si="5"/>
        <v>216.31899554166921</v>
      </c>
      <c r="L26">
        <f t="shared" si="6"/>
        <v>2731.8241415387042</v>
      </c>
      <c r="M26">
        <f t="shared" si="7"/>
        <v>7.918481729934021E-2</v>
      </c>
      <c r="N26">
        <f t="shared" si="8"/>
        <v>1.2685407731354301</v>
      </c>
    </row>
    <row r="27" spans="1:15" x14ac:dyDescent="0.2">
      <c r="B27">
        <v>100000</v>
      </c>
      <c r="C27">
        <v>297.75397900000002</v>
      </c>
      <c r="D27">
        <v>-16317.573426999999</v>
      </c>
      <c r="E27">
        <v>95685.561809000006</v>
      </c>
      <c r="F27">
        <v>-0.242428</v>
      </c>
      <c r="G27">
        <v>34.167865999999997</v>
      </c>
      <c r="H27">
        <v>70.051392000000007</v>
      </c>
      <c r="I27">
        <v>39.977172000000003</v>
      </c>
      <c r="K27">
        <f t="shared" si="5"/>
        <v>216.8901405416691</v>
      </c>
      <c r="L27">
        <f t="shared" si="6"/>
        <v>2731.8693119099039</v>
      </c>
      <c r="M27">
        <f t="shared" si="7"/>
        <v>7.9392575477937821E-2</v>
      </c>
      <c r="N27">
        <f t="shared" si="8"/>
        <v>1.2718690591565638</v>
      </c>
    </row>
    <row r="28" spans="1:15" x14ac:dyDescent="0.2">
      <c r="B28">
        <v>100000</v>
      </c>
      <c r="C28">
        <v>297.63009</v>
      </c>
      <c r="D28">
        <v>-16317.287848</v>
      </c>
      <c r="E28">
        <v>95529.482441999993</v>
      </c>
      <c r="F28">
        <v>-0.26058100000000001</v>
      </c>
      <c r="G28">
        <v>34.167337000000003</v>
      </c>
      <c r="H28">
        <v>69.939235999999994</v>
      </c>
      <c r="I28">
        <v>39.976574999999997</v>
      </c>
      <c r="K28">
        <f t="shared" si="5"/>
        <v>217.17571954166851</v>
      </c>
      <c r="L28">
        <f t="shared" si="6"/>
        <v>2731.7862202615502</v>
      </c>
      <c r="M28">
        <f t="shared" si="7"/>
        <v>7.9499529623103304E-2</v>
      </c>
      <c r="N28">
        <f t="shared" si="8"/>
        <v>1.273582464562115</v>
      </c>
    </row>
    <row r="29" spans="1:15" x14ac:dyDescent="0.2">
      <c r="B29">
        <v>100000</v>
      </c>
      <c r="C29">
        <v>298.28742799999998</v>
      </c>
      <c r="D29">
        <v>-16316.670383999999</v>
      </c>
      <c r="E29">
        <v>95554.536676999996</v>
      </c>
      <c r="F29">
        <v>-0.144758</v>
      </c>
      <c r="G29">
        <v>34.165382000000001</v>
      </c>
      <c r="H29">
        <v>69.960876999999996</v>
      </c>
      <c r="I29">
        <v>39.976970000000001</v>
      </c>
      <c r="K29">
        <f t="shared" si="5"/>
        <v>217.79318354166935</v>
      </c>
      <c r="L29">
        <f t="shared" si="6"/>
        <v>2731.6569025050803</v>
      </c>
      <c r="M29">
        <f t="shared" si="7"/>
        <v>7.9729333263610438E-2</v>
      </c>
      <c r="N29">
        <f t="shared" si="8"/>
        <v>1.2772639188830393</v>
      </c>
    </row>
    <row r="30" spans="1:15" x14ac:dyDescent="0.2">
      <c r="B30">
        <v>100000</v>
      </c>
      <c r="C30">
        <v>297.59175499999998</v>
      </c>
      <c r="D30">
        <v>-16317.504665</v>
      </c>
      <c r="E30">
        <v>94843.100755000007</v>
      </c>
      <c r="F30">
        <v>0.219808</v>
      </c>
      <c r="G30">
        <v>34.166449</v>
      </c>
      <c r="H30">
        <v>69.437920000000005</v>
      </c>
      <c r="I30">
        <v>39.97692</v>
      </c>
      <c r="K30">
        <f t="shared" si="5"/>
        <v>216.95890254166807</v>
      </c>
      <c r="L30">
        <f t="shared" si="6"/>
        <v>2731.7387967141599</v>
      </c>
      <c r="M30">
        <f t="shared" si="7"/>
        <v>7.9421540156999842E-2</v>
      </c>
      <c r="N30">
        <f t="shared" si="8"/>
        <v>1.2723330733151375</v>
      </c>
    </row>
    <row r="31" spans="1:15" x14ac:dyDescent="0.2">
      <c r="B31">
        <v>100000</v>
      </c>
      <c r="C31">
        <v>297.77237400000001</v>
      </c>
      <c r="D31">
        <v>-16317.072171</v>
      </c>
      <c r="E31">
        <v>95439.050105999995</v>
      </c>
      <c r="F31">
        <v>-0.44048700000000002</v>
      </c>
      <c r="G31">
        <v>34.162475999999998</v>
      </c>
      <c r="H31">
        <v>69.879433000000006</v>
      </c>
      <c r="I31">
        <v>39.978603</v>
      </c>
      <c r="K31">
        <f t="shared" si="5"/>
        <v>217.39139654166866</v>
      </c>
      <c r="L31">
        <f t="shared" si="6"/>
        <v>2731.5361310020558</v>
      </c>
      <c r="M31">
        <f t="shared" si="7"/>
        <v>7.958576643901806E-2</v>
      </c>
      <c r="N31">
        <f t="shared" si="8"/>
        <v>1.2749639783530693</v>
      </c>
      <c r="O31">
        <f>AVERAGE(N22:N31)</f>
        <v>1.2736776157854377</v>
      </c>
    </row>
    <row r="32" spans="1:15" x14ac:dyDescent="0.2">
      <c r="K32" t="s">
        <v>76</v>
      </c>
      <c r="L32" t="s">
        <v>77</v>
      </c>
      <c r="N32" t="s">
        <v>78</v>
      </c>
    </row>
    <row r="33" spans="1:15" x14ac:dyDescent="0.2">
      <c r="A33" t="s">
        <v>51</v>
      </c>
      <c r="B33">
        <v>100000</v>
      </c>
      <c r="C33">
        <v>297.95697100000001</v>
      </c>
      <c r="D33">
        <v>-17375.685082</v>
      </c>
      <c r="E33">
        <v>95695.106459999995</v>
      </c>
      <c r="F33">
        <v>-0.228851</v>
      </c>
      <c r="G33">
        <v>34.190530000000003</v>
      </c>
      <c r="H33">
        <v>34.894119000000003</v>
      </c>
      <c r="I33">
        <v>80.210616000000002</v>
      </c>
      <c r="K33">
        <f>D33-4176*$E$3</f>
        <v>166.9774835624994</v>
      </c>
      <c r="L33">
        <f>2*G33*H33</f>
        <v>2386.0968449861402</v>
      </c>
      <c r="M33">
        <f>K33/L33</f>
        <v>6.9979340492137193E-2</v>
      </c>
      <c r="N33">
        <f>M33*16.02</f>
        <v>1.1210690346840377</v>
      </c>
    </row>
    <row r="34" spans="1:15" x14ac:dyDescent="0.2">
      <c r="B34">
        <v>100000</v>
      </c>
      <c r="C34">
        <v>298.04369600000001</v>
      </c>
      <c r="D34">
        <v>-17375.594181</v>
      </c>
      <c r="E34">
        <v>95376.303432999994</v>
      </c>
      <c r="F34">
        <v>0.303201</v>
      </c>
      <c r="G34">
        <v>34.191274</v>
      </c>
      <c r="H34">
        <v>34.893067000000002</v>
      </c>
      <c r="I34">
        <v>79.944057999999998</v>
      </c>
      <c r="K34">
        <f t="shared" ref="K34:K42" si="9">D34-4176*$E$3</f>
        <v>167.06838456249898</v>
      </c>
      <c r="L34">
        <f t="shared" ref="L34:L42" si="10">2*G34*H34</f>
        <v>2386.0768289947159</v>
      </c>
      <c r="M34">
        <f t="shared" ref="M34:M42" si="11">K34/L34</f>
        <v>7.0018023951427824E-2</v>
      </c>
      <c r="N34">
        <f t="shared" ref="N34:N42" si="12">M34*16.02</f>
        <v>1.1216887437018737</v>
      </c>
    </row>
    <row r="35" spans="1:15" x14ac:dyDescent="0.2">
      <c r="B35">
        <v>100000</v>
      </c>
      <c r="C35">
        <v>297.52357599999999</v>
      </c>
      <c r="D35">
        <v>-17375.880032000001</v>
      </c>
      <c r="E35">
        <v>94996.784419000003</v>
      </c>
      <c r="F35">
        <v>-9.2339000000000004E-2</v>
      </c>
      <c r="G35">
        <v>34.190381000000002</v>
      </c>
      <c r="H35">
        <v>34.892806999999998</v>
      </c>
      <c r="I35">
        <v>79.628631999999996</v>
      </c>
      <c r="K35">
        <f t="shared" si="9"/>
        <v>166.78253356249843</v>
      </c>
      <c r="L35">
        <f t="shared" si="10"/>
        <v>2385.996730978934</v>
      </c>
      <c r="M35">
        <f t="shared" si="11"/>
        <v>6.9900570858733066E-2</v>
      </c>
      <c r="N35">
        <f t="shared" si="12"/>
        <v>1.1198071451569036</v>
      </c>
    </row>
    <row r="36" spans="1:15" x14ac:dyDescent="0.2">
      <c r="B36">
        <v>100000</v>
      </c>
      <c r="C36">
        <v>298.30884900000001</v>
      </c>
      <c r="D36">
        <v>-17375.658652999999</v>
      </c>
      <c r="E36">
        <v>95409.337602</v>
      </c>
      <c r="F36">
        <v>-8.7044999999999997E-2</v>
      </c>
      <c r="G36">
        <v>34.190435000000001</v>
      </c>
      <c r="H36">
        <v>34.89331</v>
      </c>
      <c r="I36">
        <v>79.973159999999993</v>
      </c>
      <c r="K36">
        <f t="shared" si="9"/>
        <v>167.00391256250077</v>
      </c>
      <c r="L36">
        <f t="shared" si="10"/>
        <v>2386.0348949796999</v>
      </c>
      <c r="M36">
        <f t="shared" si="11"/>
        <v>6.9992233941709239E-2</v>
      </c>
      <c r="N36">
        <f t="shared" si="12"/>
        <v>1.121275587746182</v>
      </c>
    </row>
    <row r="37" spans="1:15" x14ac:dyDescent="0.2">
      <c r="B37">
        <v>100000</v>
      </c>
      <c r="C37">
        <v>297.61942599999998</v>
      </c>
      <c r="D37">
        <v>-17375.736332</v>
      </c>
      <c r="E37">
        <v>94987.304296000002</v>
      </c>
      <c r="F37">
        <v>0.51305100000000003</v>
      </c>
      <c r="G37">
        <v>34.191355999999999</v>
      </c>
      <c r="H37">
        <v>34.893348000000003</v>
      </c>
      <c r="I37">
        <v>79.617153000000002</v>
      </c>
      <c r="K37">
        <f t="shared" si="9"/>
        <v>166.92623356249896</v>
      </c>
      <c r="L37">
        <f t="shared" si="10"/>
        <v>2386.1017669997759</v>
      </c>
      <c r="M37">
        <f t="shared" si="11"/>
        <v>6.9957717592400839E-2</v>
      </c>
      <c r="N37">
        <f t="shared" si="12"/>
        <v>1.1207226358302613</v>
      </c>
    </row>
    <row r="38" spans="1:15" x14ac:dyDescent="0.2">
      <c r="B38">
        <v>100000</v>
      </c>
      <c r="C38">
        <v>297.59284400000001</v>
      </c>
      <c r="D38">
        <v>-17375.843314000002</v>
      </c>
      <c r="E38">
        <v>94932.778399000003</v>
      </c>
      <c r="F38">
        <v>-0.37474099999999999</v>
      </c>
      <c r="G38">
        <v>34.189881999999997</v>
      </c>
      <c r="H38">
        <v>34.893591000000001</v>
      </c>
      <c r="I38">
        <v>79.574353000000002</v>
      </c>
      <c r="K38">
        <f t="shared" si="9"/>
        <v>166.81925156249781</v>
      </c>
      <c r="L38">
        <f t="shared" si="10"/>
        <v>2386.0155176925236</v>
      </c>
      <c r="M38">
        <f t="shared" si="11"/>
        <v>6.9915409319645155E-2</v>
      </c>
      <c r="N38">
        <f t="shared" si="12"/>
        <v>1.1200448573007153</v>
      </c>
    </row>
    <row r="39" spans="1:15" x14ac:dyDescent="0.2">
      <c r="B39">
        <v>100000</v>
      </c>
      <c r="C39">
        <v>297.64328599999999</v>
      </c>
      <c r="D39">
        <v>-17375.755205000001</v>
      </c>
      <c r="E39">
        <v>95175.742140000002</v>
      </c>
      <c r="F39">
        <v>-0.35983500000000002</v>
      </c>
      <c r="G39">
        <v>34.190295999999996</v>
      </c>
      <c r="H39">
        <v>34.893507</v>
      </c>
      <c r="I39">
        <v>79.777231</v>
      </c>
      <c r="K39">
        <f t="shared" si="9"/>
        <v>166.90736056249807</v>
      </c>
      <c r="L39">
        <f t="shared" si="10"/>
        <v>2386.0386656161436</v>
      </c>
      <c r="M39">
        <f t="shared" si="11"/>
        <v>6.9951657937361134E-2</v>
      </c>
      <c r="N39">
        <f t="shared" si="12"/>
        <v>1.1206255601565254</v>
      </c>
    </row>
    <row r="40" spans="1:15" x14ac:dyDescent="0.2">
      <c r="B40">
        <v>100000</v>
      </c>
      <c r="C40">
        <v>297.71524499999998</v>
      </c>
      <c r="D40">
        <v>-17375.907005000001</v>
      </c>
      <c r="E40">
        <v>95169.168634999995</v>
      </c>
      <c r="F40">
        <v>0.19666500000000001</v>
      </c>
      <c r="G40">
        <v>34.189622999999997</v>
      </c>
      <c r="H40">
        <v>34.893408999999998</v>
      </c>
      <c r="I40">
        <v>79.773504000000003</v>
      </c>
      <c r="K40">
        <f t="shared" si="9"/>
        <v>166.75556056249843</v>
      </c>
      <c r="L40">
        <f t="shared" si="10"/>
        <v>2385.9849977896138</v>
      </c>
      <c r="M40">
        <f t="shared" si="11"/>
        <v>6.9889609832828561E-2</v>
      </c>
      <c r="N40">
        <f t="shared" si="12"/>
        <v>1.1196315495219136</v>
      </c>
    </row>
    <row r="41" spans="1:15" x14ac:dyDescent="0.2">
      <c r="B41">
        <v>100000</v>
      </c>
      <c r="C41">
        <v>297.85887200000002</v>
      </c>
      <c r="D41">
        <v>-17375.593942</v>
      </c>
      <c r="E41">
        <v>95400.298001000003</v>
      </c>
      <c r="F41">
        <v>-0.13548099999999999</v>
      </c>
      <c r="G41">
        <v>34.192297000000003</v>
      </c>
      <c r="H41">
        <v>34.891916999999999</v>
      </c>
      <c r="I41">
        <v>79.964421000000002</v>
      </c>
      <c r="K41">
        <f t="shared" si="9"/>
        <v>167.06862356249985</v>
      </c>
      <c r="L41">
        <f t="shared" si="10"/>
        <v>2386.069577926698</v>
      </c>
      <c r="M41">
        <f t="shared" si="11"/>
        <v>7.0018336895133218E-2</v>
      </c>
      <c r="N41">
        <f t="shared" si="12"/>
        <v>1.121693757060034</v>
      </c>
    </row>
    <row r="42" spans="1:15" x14ac:dyDescent="0.2">
      <c r="B42">
        <v>100000</v>
      </c>
      <c r="C42">
        <v>297.70871199999999</v>
      </c>
      <c r="D42">
        <v>-17375.707381</v>
      </c>
      <c r="E42">
        <v>95859.380762999994</v>
      </c>
      <c r="F42">
        <v>5.1739999999999998E-3</v>
      </c>
      <c r="G42">
        <v>34.189855000000001</v>
      </c>
      <c r="H42">
        <v>34.893658000000002</v>
      </c>
      <c r="I42">
        <v>80.350935000000007</v>
      </c>
      <c r="K42">
        <f t="shared" si="9"/>
        <v>166.9551845624992</v>
      </c>
      <c r="L42">
        <f t="shared" si="10"/>
        <v>2386.0182148791801</v>
      </c>
      <c r="M42">
        <f t="shared" si="11"/>
        <v>6.9972300932729159E-2</v>
      </c>
      <c r="N42">
        <f t="shared" si="12"/>
        <v>1.1209562609423211</v>
      </c>
      <c r="O42">
        <f>AVERAGE(N33:N42)</f>
        <v>1.1207515132100769</v>
      </c>
    </row>
    <row r="44" spans="1:15" x14ac:dyDescent="0.2">
      <c r="B44" t="s">
        <v>79</v>
      </c>
    </row>
    <row r="45" spans="1:15" x14ac:dyDescent="0.2">
      <c r="B45" t="s">
        <v>14</v>
      </c>
      <c r="C45" t="s">
        <v>15</v>
      </c>
      <c r="D45" t="s">
        <v>16</v>
      </c>
      <c r="E45" t="s">
        <v>17</v>
      </c>
      <c r="F45" t="s">
        <v>18</v>
      </c>
      <c r="G45" t="s">
        <v>19</v>
      </c>
      <c r="H45" t="s">
        <v>20</v>
      </c>
      <c r="I45" t="s">
        <v>21</v>
      </c>
      <c r="K45" t="s">
        <v>76</v>
      </c>
      <c r="L45" t="s">
        <v>77</v>
      </c>
      <c r="N45" t="s">
        <v>78</v>
      </c>
    </row>
    <row r="46" spans="1:15" x14ac:dyDescent="0.2">
      <c r="A46" t="s">
        <v>49</v>
      </c>
      <c r="B46">
        <v>100000</v>
      </c>
      <c r="C46">
        <v>397.17083400000001</v>
      </c>
      <c r="D46">
        <v>-17484.922225999999</v>
      </c>
      <c r="E46">
        <v>94938.777675999998</v>
      </c>
      <c r="F46">
        <v>-0.29772900000000002</v>
      </c>
      <c r="G46">
        <v>67.992936</v>
      </c>
      <c r="H46">
        <v>34.891965999999996</v>
      </c>
      <c r="I46">
        <v>40.017933999999997</v>
      </c>
      <c r="K46">
        <f>D46-4224*$E$4</f>
        <v>198.11541935000059</v>
      </c>
      <c r="L46">
        <f>2*H46*I46</f>
        <v>2792.6087850364875</v>
      </c>
      <c r="M46">
        <f>K46/L46</f>
        <v>7.0942775948981365E-2</v>
      </c>
      <c r="N46">
        <f>M46*16.02</f>
        <v>1.1365032707026814</v>
      </c>
    </row>
    <row r="47" spans="1:15" x14ac:dyDescent="0.2">
      <c r="B47">
        <v>100000</v>
      </c>
      <c r="C47">
        <v>396.74053400000003</v>
      </c>
      <c r="D47">
        <v>-17484.733297999999</v>
      </c>
      <c r="E47">
        <v>95641.637570000006</v>
      </c>
      <c r="F47">
        <v>-0.14096700000000001</v>
      </c>
      <c r="G47">
        <v>68.494213999999999</v>
      </c>
      <c r="H47">
        <v>34.893348000000003</v>
      </c>
      <c r="I47">
        <v>40.017563000000003</v>
      </c>
      <c r="K47">
        <f t="shared" ref="K47:K55" si="13">D47-4224*$E$4</f>
        <v>198.30434735000017</v>
      </c>
      <c r="L47">
        <f>2*H47*I47</f>
        <v>2792.6935037418484</v>
      </c>
      <c r="M47">
        <f>K47/L47</f>
        <v>7.1008274658245871E-2</v>
      </c>
      <c r="N47">
        <f>M47*16.02</f>
        <v>1.1375525600250989</v>
      </c>
    </row>
    <row r="48" spans="1:15" x14ac:dyDescent="0.2">
      <c r="B48">
        <v>100000</v>
      </c>
      <c r="C48">
        <v>397.511122</v>
      </c>
      <c r="D48">
        <v>-17484.744104000001</v>
      </c>
      <c r="E48">
        <v>95276.844142000002</v>
      </c>
      <c r="F48">
        <v>-0.44600800000000002</v>
      </c>
      <c r="G48">
        <v>68.234972999999997</v>
      </c>
      <c r="H48">
        <v>34.891730000000003</v>
      </c>
      <c r="I48">
        <v>40.018251999999997</v>
      </c>
      <c r="K48">
        <f t="shared" si="13"/>
        <v>198.29354134999812</v>
      </c>
      <c r="L48">
        <f>2*H48*I48</f>
        <v>2792.6120877119201</v>
      </c>
      <c r="M48">
        <f>K48/L48</f>
        <v>7.1006475343471931E-2</v>
      </c>
      <c r="N48">
        <f>M48*16.02</f>
        <v>1.1375237350024203</v>
      </c>
    </row>
    <row r="49" spans="1:15" x14ac:dyDescent="0.2">
      <c r="B49">
        <v>100000</v>
      </c>
      <c r="C49">
        <v>397.13459399999999</v>
      </c>
      <c r="D49">
        <v>-17484.658089</v>
      </c>
      <c r="E49">
        <v>95450.169525999998</v>
      </c>
      <c r="F49">
        <v>-0.48711199999999999</v>
      </c>
      <c r="G49">
        <v>68.360038000000003</v>
      </c>
      <c r="H49">
        <v>34.892783999999999</v>
      </c>
      <c r="I49">
        <v>40.016488000000003</v>
      </c>
      <c r="K49">
        <f t="shared" si="13"/>
        <v>198.37955634999889</v>
      </c>
      <c r="L49">
        <f t="shared" ref="L49:L55" si="14">2*H49*I49</f>
        <v>2792.5733444451839</v>
      </c>
      <c r="M49">
        <f t="shared" ref="M49:M55" si="15">K49/L49</f>
        <v>7.1038261804153999E-2</v>
      </c>
      <c r="N49">
        <f t="shared" ref="N49:N55" si="16">M49*16.02</f>
        <v>1.1380329541025471</v>
      </c>
    </row>
    <row r="50" spans="1:15" x14ac:dyDescent="0.2">
      <c r="B50">
        <v>100000</v>
      </c>
      <c r="C50">
        <v>397.34043800000001</v>
      </c>
      <c r="D50">
        <v>-17484.712903</v>
      </c>
      <c r="E50">
        <v>96216.444512999995</v>
      </c>
      <c r="F50">
        <v>-0.19479199999999999</v>
      </c>
      <c r="G50">
        <v>68.907514000000006</v>
      </c>
      <c r="H50">
        <v>34.892502</v>
      </c>
      <c r="I50">
        <v>40.017572000000001</v>
      </c>
      <c r="K50">
        <f t="shared" si="13"/>
        <v>198.32474234999972</v>
      </c>
      <c r="L50">
        <f t="shared" si="14"/>
        <v>2792.6264220902881</v>
      </c>
      <c r="M50">
        <f t="shared" si="15"/>
        <v>7.1017283508172616E-2</v>
      </c>
      <c r="N50">
        <f t="shared" si="16"/>
        <v>1.1376968818009252</v>
      </c>
    </row>
    <row r="51" spans="1:15" x14ac:dyDescent="0.2">
      <c r="B51">
        <v>100000</v>
      </c>
      <c r="C51">
        <v>397.28696500000001</v>
      </c>
      <c r="D51">
        <v>-17485.160701000001</v>
      </c>
      <c r="E51">
        <v>95137.878710000005</v>
      </c>
      <c r="F51">
        <v>-0.447824</v>
      </c>
      <c r="G51">
        <v>68.133522999999997</v>
      </c>
      <c r="H51">
        <v>34.892904999999999</v>
      </c>
      <c r="I51">
        <v>40.018036000000002</v>
      </c>
      <c r="K51">
        <f t="shared" si="13"/>
        <v>197.87694434999867</v>
      </c>
      <c r="L51">
        <f t="shared" si="14"/>
        <v>2792.6910568691601</v>
      </c>
      <c r="M51">
        <f t="shared" si="15"/>
        <v>7.0855293450123064E-2</v>
      </c>
      <c r="N51">
        <f t="shared" si="16"/>
        <v>1.1351018010709715</v>
      </c>
    </row>
    <row r="52" spans="1:15" x14ac:dyDescent="0.2">
      <c r="B52">
        <v>100000</v>
      </c>
      <c r="C52">
        <v>397.55225200000001</v>
      </c>
      <c r="D52">
        <v>-17484.736578</v>
      </c>
      <c r="E52">
        <v>95371.192779999998</v>
      </c>
      <c r="F52">
        <v>-0.36260100000000001</v>
      </c>
      <c r="G52">
        <v>68.303369000000004</v>
      </c>
      <c r="H52">
        <v>34.891593</v>
      </c>
      <c r="I52">
        <v>40.017913</v>
      </c>
      <c r="K52">
        <f t="shared" si="13"/>
        <v>198.30106734999936</v>
      </c>
      <c r="L52">
        <f t="shared" si="14"/>
        <v>2792.5774662108179</v>
      </c>
      <c r="M52">
        <f t="shared" si="15"/>
        <v>7.101005066085754E-2</v>
      </c>
      <c r="N52">
        <f t="shared" si="16"/>
        <v>1.1375810115869378</v>
      </c>
    </row>
    <row r="53" spans="1:15" x14ac:dyDescent="0.2">
      <c r="B53">
        <v>100000</v>
      </c>
      <c r="C53">
        <v>396.90929</v>
      </c>
      <c r="D53">
        <v>-17484.927784</v>
      </c>
      <c r="E53">
        <v>95453.372585000005</v>
      </c>
      <c r="F53">
        <v>-0.18051500000000001</v>
      </c>
      <c r="G53">
        <v>68.362345000000005</v>
      </c>
      <c r="H53">
        <v>34.892575999999998</v>
      </c>
      <c r="I53">
        <v>40.016719000000002</v>
      </c>
      <c r="K53">
        <f t="shared" si="13"/>
        <v>198.10986134999985</v>
      </c>
      <c r="L53">
        <f t="shared" si="14"/>
        <v>2792.572817956288</v>
      </c>
      <c r="M53">
        <f t="shared" si="15"/>
        <v>7.0941699380639336E-2</v>
      </c>
      <c r="N53">
        <f t="shared" si="16"/>
        <v>1.136486024077842</v>
      </c>
    </row>
    <row r="54" spans="1:15" x14ac:dyDescent="0.2">
      <c r="B54">
        <v>100000</v>
      </c>
      <c r="C54">
        <v>396.40877899999998</v>
      </c>
      <c r="D54">
        <v>-17485.336588999999</v>
      </c>
      <c r="E54">
        <v>95461.655721999996</v>
      </c>
      <c r="F54">
        <v>-0.25966</v>
      </c>
      <c r="G54">
        <v>68.367071999999993</v>
      </c>
      <c r="H54">
        <v>34.891936999999999</v>
      </c>
      <c r="I54">
        <v>40.018152000000001</v>
      </c>
      <c r="K54">
        <f t="shared" si="13"/>
        <v>197.70105635000073</v>
      </c>
      <c r="L54">
        <f t="shared" si="14"/>
        <v>2792.6216768808481</v>
      </c>
      <c r="M54">
        <f t="shared" si="15"/>
        <v>7.079407067083221E-2</v>
      </c>
      <c r="N54">
        <f t="shared" si="16"/>
        <v>1.134121012146732</v>
      </c>
    </row>
    <row r="55" spans="1:15" x14ac:dyDescent="0.2">
      <c r="B55">
        <v>100000</v>
      </c>
      <c r="C55">
        <v>397.32304699999997</v>
      </c>
      <c r="D55">
        <v>-17484.877236</v>
      </c>
      <c r="E55">
        <v>94628.525773000001</v>
      </c>
      <c r="F55">
        <v>-0.19097500000000001</v>
      </c>
      <c r="G55">
        <v>67.768907999999996</v>
      </c>
      <c r="H55">
        <v>34.893078000000003</v>
      </c>
      <c r="I55">
        <v>40.017740000000003</v>
      </c>
      <c r="K55">
        <f t="shared" si="13"/>
        <v>198.1604093499991</v>
      </c>
      <c r="L55">
        <f t="shared" si="14"/>
        <v>2792.6842464074402</v>
      </c>
      <c r="M55">
        <f t="shared" si="15"/>
        <v>7.0956968946602625E-2</v>
      </c>
      <c r="N55">
        <f t="shared" si="16"/>
        <v>1.136730642524574</v>
      </c>
      <c r="O55">
        <f>AVERAGE(N46:N55)</f>
        <v>1.1367329893040732</v>
      </c>
    </row>
    <row r="57" spans="1:15" x14ac:dyDescent="0.2">
      <c r="A57" t="s">
        <v>50</v>
      </c>
      <c r="B57">
        <v>100000</v>
      </c>
      <c r="C57">
        <v>397.73037199999999</v>
      </c>
      <c r="D57">
        <v>-16259.733263</v>
      </c>
      <c r="E57">
        <v>95380.291247000001</v>
      </c>
      <c r="F57">
        <v>-0.61028899999999997</v>
      </c>
      <c r="G57">
        <v>34.193024000000001</v>
      </c>
      <c r="H57">
        <v>69.729230000000001</v>
      </c>
      <c r="I57">
        <v>40.004289999999997</v>
      </c>
      <c r="K57">
        <f>D57-3936*$E$4</f>
        <v>217.64272471250115</v>
      </c>
      <c r="L57">
        <f>2*G57*I57</f>
        <v>2735.7352961459201</v>
      </c>
      <c r="M57">
        <f>K57/L57</f>
        <v>7.9555476371970024E-2</v>
      </c>
      <c r="N57">
        <f>M57*16.02</f>
        <v>1.2744787314789598</v>
      </c>
    </row>
    <row r="58" spans="1:15" x14ac:dyDescent="0.2">
      <c r="B58">
        <v>100000</v>
      </c>
      <c r="C58">
        <v>397.40952299999998</v>
      </c>
      <c r="D58">
        <v>-16261.673881000001</v>
      </c>
      <c r="E58">
        <v>95397.905153</v>
      </c>
      <c r="F58">
        <v>4.4753000000000001E-2</v>
      </c>
      <c r="G58">
        <v>34.203268999999999</v>
      </c>
      <c r="H58">
        <v>69.726121000000006</v>
      </c>
      <c r="I58">
        <v>40.001469999999998</v>
      </c>
      <c r="K58">
        <f t="shared" ref="K58:K66" si="17">D58-3936*$E$4</f>
        <v>215.70210671250061</v>
      </c>
      <c r="L58">
        <f t="shared" ref="L58:L66" si="18">2*G58*I58</f>
        <v>2736.3620776108596</v>
      </c>
      <c r="M58">
        <f t="shared" ref="M58:M66" si="19">K58/L58</f>
        <v>7.8828057323770503E-2</v>
      </c>
      <c r="N58">
        <f t="shared" ref="N58:N66" si="20">M58*16.02</f>
        <v>1.2628254783268034</v>
      </c>
    </row>
    <row r="59" spans="1:15" x14ac:dyDescent="0.2">
      <c r="B59">
        <v>100000</v>
      </c>
      <c r="C59">
        <v>396.629459</v>
      </c>
      <c r="D59">
        <v>-16260.102720000001</v>
      </c>
      <c r="E59">
        <v>95579.501682999995</v>
      </c>
      <c r="F59">
        <v>-0.28118900000000002</v>
      </c>
      <c r="G59">
        <v>34.209597000000002</v>
      </c>
      <c r="H59">
        <v>69.843208000000004</v>
      </c>
      <c r="I59">
        <v>40.003027000000003</v>
      </c>
      <c r="K59">
        <f t="shared" si="17"/>
        <v>217.27326771250046</v>
      </c>
      <c r="L59">
        <f t="shared" si="18"/>
        <v>2736.9748649002386</v>
      </c>
      <c r="M59">
        <f t="shared" si="19"/>
        <v>7.9384458549063064E-2</v>
      </c>
      <c r="N59">
        <f t="shared" si="20"/>
        <v>1.2717390259559902</v>
      </c>
    </row>
    <row r="60" spans="1:15" x14ac:dyDescent="0.2">
      <c r="B60">
        <v>100000</v>
      </c>
      <c r="C60">
        <v>397.11332099999998</v>
      </c>
      <c r="D60">
        <v>-16259.31972</v>
      </c>
      <c r="E60">
        <v>95850.617106000005</v>
      </c>
      <c r="F60">
        <v>-8.5311999999999999E-2</v>
      </c>
      <c r="G60">
        <v>34.194961999999997</v>
      </c>
      <c r="H60">
        <v>70.067813999999998</v>
      </c>
      <c r="I60">
        <v>40.005004999999997</v>
      </c>
      <c r="K60">
        <f t="shared" si="17"/>
        <v>218.05626771250172</v>
      </c>
      <c r="L60">
        <f t="shared" si="18"/>
        <v>2735.9392515696195</v>
      </c>
      <c r="M60">
        <f t="shared" si="19"/>
        <v>7.9700697881870716E-2</v>
      </c>
      <c r="N60">
        <f t="shared" si="20"/>
        <v>1.2768051800675688</v>
      </c>
    </row>
    <row r="61" spans="1:15" x14ac:dyDescent="0.2">
      <c r="B61">
        <v>100000</v>
      </c>
      <c r="C61">
        <v>396.909423</v>
      </c>
      <c r="D61">
        <v>-16260.057499</v>
      </c>
      <c r="E61">
        <v>94952.465133000005</v>
      </c>
      <c r="F61">
        <v>-0.21623999999999999</v>
      </c>
      <c r="G61">
        <v>34.184885999999999</v>
      </c>
      <c r="H61">
        <v>69.444282999999999</v>
      </c>
      <c r="I61">
        <v>39.997776999999999</v>
      </c>
      <c r="K61">
        <f t="shared" si="17"/>
        <v>217.31848871250077</v>
      </c>
      <c r="L61">
        <f t="shared" si="18"/>
        <v>2734.6388939968438</v>
      </c>
      <c r="M61">
        <f t="shared" si="19"/>
        <v>7.9468806353030538E-2</v>
      </c>
      <c r="N61">
        <f t="shared" si="20"/>
        <v>1.2730902777755493</v>
      </c>
    </row>
    <row r="62" spans="1:15" x14ac:dyDescent="0.2">
      <c r="B62">
        <v>100000</v>
      </c>
      <c r="C62">
        <v>396.90904899999998</v>
      </c>
      <c r="D62">
        <v>-16260.597953</v>
      </c>
      <c r="E62">
        <v>94761.023602999994</v>
      </c>
      <c r="F62">
        <v>0.44100200000000001</v>
      </c>
      <c r="G62">
        <v>34.198163000000001</v>
      </c>
      <c r="H62">
        <v>69.271518999999998</v>
      </c>
      <c r="I62">
        <v>40.001137999999997</v>
      </c>
      <c r="K62">
        <f t="shared" si="17"/>
        <v>216.77803471250081</v>
      </c>
      <c r="L62">
        <f t="shared" si="18"/>
        <v>2735.930875018988</v>
      </c>
      <c r="M62">
        <f t="shared" si="19"/>
        <v>7.9233739672240927E-2</v>
      </c>
      <c r="N62">
        <f t="shared" si="20"/>
        <v>1.2693245095492995</v>
      </c>
    </row>
    <row r="63" spans="1:15" x14ac:dyDescent="0.2">
      <c r="B63">
        <v>100000</v>
      </c>
      <c r="C63">
        <v>397.082964</v>
      </c>
      <c r="D63">
        <v>-16260.939425</v>
      </c>
      <c r="E63">
        <v>95885.570879000006</v>
      </c>
      <c r="F63">
        <v>-0.42363099999999998</v>
      </c>
      <c r="G63">
        <v>34.187986000000002</v>
      </c>
      <c r="H63">
        <v>70.102947</v>
      </c>
      <c r="I63">
        <v>40.007711999999998</v>
      </c>
      <c r="K63">
        <f t="shared" si="17"/>
        <v>216.43656271250074</v>
      </c>
      <c r="L63">
        <f t="shared" si="18"/>
        <v>2735.5661954960642</v>
      </c>
      <c r="M63">
        <f t="shared" si="19"/>
        <v>7.9119475547274193E-2</v>
      </c>
      <c r="N63">
        <f t="shared" si="20"/>
        <v>1.2674939982673326</v>
      </c>
    </row>
    <row r="64" spans="1:15" x14ac:dyDescent="0.2">
      <c r="B64">
        <v>100000</v>
      </c>
      <c r="C64">
        <v>397.01473299999998</v>
      </c>
      <c r="D64">
        <v>-16259.599514</v>
      </c>
      <c r="E64">
        <v>95486.289552000002</v>
      </c>
      <c r="F64">
        <v>-0.330876</v>
      </c>
      <c r="G64">
        <v>34.192829000000003</v>
      </c>
      <c r="H64">
        <v>69.806101999999996</v>
      </c>
      <c r="I64">
        <v>40.004863999999998</v>
      </c>
      <c r="K64">
        <f t="shared" si="17"/>
        <v>217.77647371250168</v>
      </c>
      <c r="L64">
        <f t="shared" si="18"/>
        <v>2735.7589478405121</v>
      </c>
      <c r="M64">
        <f t="shared" si="19"/>
        <v>7.9603677759842423E-2</v>
      </c>
      <c r="N64">
        <f t="shared" si="20"/>
        <v>1.2752509177126756</v>
      </c>
    </row>
    <row r="65" spans="1:15" x14ac:dyDescent="0.2">
      <c r="B65">
        <v>100000</v>
      </c>
      <c r="C65">
        <v>397.43131499999998</v>
      </c>
      <c r="D65">
        <v>-16259.527153999999</v>
      </c>
      <c r="E65">
        <v>95466.066607999994</v>
      </c>
      <c r="F65">
        <v>-1.3743999999999999E-2</v>
      </c>
      <c r="G65">
        <v>34.204853999999997</v>
      </c>
      <c r="H65">
        <v>69.769148999999999</v>
      </c>
      <c r="I65">
        <v>40.003498999999998</v>
      </c>
      <c r="K65">
        <f t="shared" si="17"/>
        <v>217.8488337125018</v>
      </c>
      <c r="L65">
        <f t="shared" si="18"/>
        <v>2736.6276855682918</v>
      </c>
      <c r="M65">
        <f t="shared" si="19"/>
        <v>7.9604849012284623E-2</v>
      </c>
      <c r="N65">
        <f t="shared" si="20"/>
        <v>1.2752696811767996</v>
      </c>
    </row>
    <row r="66" spans="1:15" x14ac:dyDescent="0.2">
      <c r="B66">
        <v>100000</v>
      </c>
      <c r="C66">
        <v>397.01341600000001</v>
      </c>
      <c r="D66">
        <v>-16262.488856</v>
      </c>
      <c r="E66">
        <v>95205.192123000001</v>
      </c>
      <c r="F66">
        <v>-3.9653000000000001E-2</v>
      </c>
      <c r="G66">
        <v>34.193651000000003</v>
      </c>
      <c r="H66">
        <v>69.609703999999994</v>
      </c>
      <c r="I66">
        <v>39.998668000000002</v>
      </c>
      <c r="K66">
        <f t="shared" si="17"/>
        <v>214.88713171250129</v>
      </c>
      <c r="L66">
        <f t="shared" si="18"/>
        <v>2735.4009881137363</v>
      </c>
      <c r="M66">
        <f t="shared" si="19"/>
        <v>7.8557817536171193E-2</v>
      </c>
      <c r="N66">
        <f t="shared" si="20"/>
        <v>1.2584962369294626</v>
      </c>
      <c r="O66">
        <f>AVERAGE(N57:N66)</f>
        <v>1.2704774037240441</v>
      </c>
    </row>
    <row r="68" spans="1:15" x14ac:dyDescent="0.2">
      <c r="A68" t="s">
        <v>51</v>
      </c>
      <c r="B68">
        <v>100000</v>
      </c>
      <c r="C68">
        <v>396.88633099999998</v>
      </c>
      <c r="D68">
        <v>-17313.361623000001</v>
      </c>
      <c r="E68">
        <v>94629.834537000002</v>
      </c>
      <c r="F68">
        <v>-0.48851800000000001</v>
      </c>
      <c r="G68">
        <v>34.215837000000001</v>
      </c>
      <c r="H68">
        <v>34.863553000000003</v>
      </c>
      <c r="I68">
        <v>79.328547999999998</v>
      </c>
      <c r="K68">
        <f>D68-4176*$E$4</f>
        <v>168.73241274374959</v>
      </c>
      <c r="L68">
        <f>2*G68*H68</f>
        <v>2385.771293377722</v>
      </c>
      <c r="M68">
        <f>K68/L68</f>
        <v>7.0724471038823664E-2</v>
      </c>
      <c r="N68">
        <f>M68*16.02</f>
        <v>1.133006026041955</v>
      </c>
    </row>
    <row r="69" spans="1:15" x14ac:dyDescent="0.2">
      <c r="B69">
        <v>100000</v>
      </c>
      <c r="C69">
        <v>396.88076799999999</v>
      </c>
      <c r="D69">
        <v>-17314.018317999999</v>
      </c>
      <c r="E69">
        <v>94715.453185999999</v>
      </c>
      <c r="F69">
        <v>-0.40359699999999998</v>
      </c>
      <c r="G69">
        <v>34.216177000000002</v>
      </c>
      <c r="H69">
        <v>34.864834000000002</v>
      </c>
      <c r="I69">
        <v>79.396617000000006</v>
      </c>
      <c r="K69">
        <f t="shared" ref="K69:K77" si="21">D69-4176*$E$4</f>
        <v>168.07571774375174</v>
      </c>
      <c r="L69">
        <f t="shared" ref="L69:L77" si="22">2*G69*H69</f>
        <v>2385.8826624392364</v>
      </c>
      <c r="M69">
        <f t="shared" ref="M69:M77" si="23">K69/L69</f>
        <v>7.0445927785869181E-2</v>
      </c>
      <c r="N69">
        <f t="shared" ref="N69:N77" si="24">M69*16.02</f>
        <v>1.1285437631296242</v>
      </c>
    </row>
    <row r="70" spans="1:15" x14ac:dyDescent="0.2">
      <c r="B70">
        <v>100000</v>
      </c>
      <c r="C70">
        <v>397.21956</v>
      </c>
      <c r="D70">
        <v>-17313.461808</v>
      </c>
      <c r="E70">
        <v>95588.613924999998</v>
      </c>
      <c r="F70">
        <v>-0.38103500000000001</v>
      </c>
      <c r="G70">
        <v>34.215102000000002</v>
      </c>
      <c r="H70">
        <v>34.864049000000001</v>
      </c>
      <c r="I70">
        <v>80.132884000000004</v>
      </c>
      <c r="K70">
        <f t="shared" si="21"/>
        <v>168.63222774375026</v>
      </c>
      <c r="L70">
        <f t="shared" si="22"/>
        <v>2385.7539853359963</v>
      </c>
      <c r="M70">
        <f t="shared" si="23"/>
        <v>7.0682991113185142E-2</v>
      </c>
      <c r="N70">
        <f t="shared" si="24"/>
        <v>1.1323415176332259</v>
      </c>
    </row>
    <row r="71" spans="1:15" x14ac:dyDescent="0.2">
      <c r="B71">
        <v>100000</v>
      </c>
      <c r="C71">
        <v>396.64626700000002</v>
      </c>
      <c r="D71">
        <v>-17313.769337999998</v>
      </c>
      <c r="E71">
        <v>95483.018429999996</v>
      </c>
      <c r="F71">
        <v>-0.31966299999999997</v>
      </c>
      <c r="G71">
        <v>34.217649000000002</v>
      </c>
      <c r="H71">
        <v>34.863531999999999</v>
      </c>
      <c r="I71">
        <v>80.039570999999995</v>
      </c>
      <c r="K71">
        <f t="shared" si="21"/>
        <v>168.32469774375204</v>
      </c>
      <c r="L71">
        <f t="shared" si="22"/>
        <v>2385.8962017525359</v>
      </c>
      <c r="M71">
        <f t="shared" si="23"/>
        <v>7.0549882941307693E-2</v>
      </c>
      <c r="N71">
        <f t="shared" si="24"/>
        <v>1.1302091247197492</v>
      </c>
    </row>
    <row r="72" spans="1:15" x14ac:dyDescent="0.2">
      <c r="B72">
        <v>100000</v>
      </c>
      <c r="C72">
        <v>397.25117699999998</v>
      </c>
      <c r="D72">
        <v>-17313.384834</v>
      </c>
      <c r="E72">
        <v>95500.505627000006</v>
      </c>
      <c r="F72">
        <v>-0.58121900000000004</v>
      </c>
      <c r="G72">
        <v>34.217151999999999</v>
      </c>
      <c r="H72">
        <v>34.8628</v>
      </c>
      <c r="I72">
        <v>80.057084000000003</v>
      </c>
      <c r="K72">
        <f t="shared" si="21"/>
        <v>168.70920174374987</v>
      </c>
      <c r="L72">
        <f t="shared" si="22"/>
        <v>2385.8114534911997</v>
      </c>
      <c r="M72">
        <f t="shared" si="23"/>
        <v>7.0713551775801367E-2</v>
      </c>
      <c r="N72">
        <f t="shared" si="24"/>
        <v>1.1328310994483379</v>
      </c>
    </row>
    <row r="73" spans="1:15" x14ac:dyDescent="0.2">
      <c r="B73">
        <v>100000</v>
      </c>
      <c r="C73">
        <v>396.96724999999998</v>
      </c>
      <c r="D73">
        <v>-17313.43362</v>
      </c>
      <c r="E73">
        <v>95485.405752000006</v>
      </c>
      <c r="F73">
        <v>-0.38797500000000001</v>
      </c>
      <c r="G73">
        <v>34.215910999999998</v>
      </c>
      <c r="H73">
        <v>34.864809999999999</v>
      </c>
      <c r="I73">
        <v>80.042704000000001</v>
      </c>
      <c r="K73">
        <f t="shared" si="21"/>
        <v>168.66041574375049</v>
      </c>
      <c r="L73">
        <f t="shared" si="22"/>
        <v>2385.8624719838199</v>
      </c>
      <c r="M73">
        <f t="shared" si="23"/>
        <v>7.0691591709186444E-2</v>
      </c>
      <c r="N73">
        <f t="shared" si="24"/>
        <v>1.1324792991811667</v>
      </c>
    </row>
    <row r="74" spans="1:15" x14ac:dyDescent="0.2">
      <c r="B74">
        <v>100000</v>
      </c>
      <c r="C74">
        <v>397.39118000000002</v>
      </c>
      <c r="D74">
        <v>-17313.449327999999</v>
      </c>
      <c r="E74">
        <v>95258.827522000007</v>
      </c>
      <c r="F74">
        <v>-4.6990999999999998E-2</v>
      </c>
      <c r="G74">
        <v>34.217764000000003</v>
      </c>
      <c r="H74">
        <v>34.863365999999999</v>
      </c>
      <c r="I74">
        <v>79.851763000000005</v>
      </c>
      <c r="K74">
        <f t="shared" si="21"/>
        <v>168.6447077437515</v>
      </c>
      <c r="L74">
        <f t="shared" si="22"/>
        <v>2385.892860067248</v>
      </c>
      <c r="M74">
        <f t="shared" si="23"/>
        <v>7.0684107642200719E-2</v>
      </c>
      <c r="N74">
        <f t="shared" si="24"/>
        <v>1.1323594044280554</v>
      </c>
    </row>
    <row r="75" spans="1:15" x14ac:dyDescent="0.2">
      <c r="B75">
        <v>100000</v>
      </c>
      <c r="C75">
        <v>397.18936300000001</v>
      </c>
      <c r="D75">
        <v>-17313.502343</v>
      </c>
      <c r="E75">
        <v>95546.473029999994</v>
      </c>
      <c r="F75">
        <v>-0.60206499999999996</v>
      </c>
      <c r="G75">
        <v>34.216724999999997</v>
      </c>
      <c r="H75">
        <v>34.864362</v>
      </c>
      <c r="I75">
        <v>80.093035999999998</v>
      </c>
      <c r="K75">
        <f t="shared" si="21"/>
        <v>168.59169274375017</v>
      </c>
      <c r="L75">
        <f t="shared" si="22"/>
        <v>2385.8885737088999</v>
      </c>
      <c r="M75">
        <f t="shared" si="23"/>
        <v>7.0662014396452658E-2</v>
      </c>
      <c r="N75">
        <f t="shared" si="24"/>
        <v>1.1320054706311715</v>
      </c>
    </row>
    <row r="76" spans="1:15" x14ac:dyDescent="0.2">
      <c r="B76">
        <v>100000</v>
      </c>
      <c r="C76">
        <v>396.62168700000001</v>
      </c>
      <c r="D76">
        <v>-17313.753423999999</v>
      </c>
      <c r="E76">
        <v>95960.104324</v>
      </c>
      <c r="F76">
        <v>-9.7849000000000005E-2</v>
      </c>
      <c r="G76">
        <v>34.216205000000002</v>
      </c>
      <c r="H76">
        <v>34.863677000000003</v>
      </c>
      <c r="I76">
        <v>80.442565000000002</v>
      </c>
      <c r="K76">
        <f t="shared" si="21"/>
        <v>168.34061174375165</v>
      </c>
      <c r="L76">
        <f t="shared" si="22"/>
        <v>2385.8054385715704</v>
      </c>
      <c r="M76">
        <f t="shared" si="23"/>
        <v>7.0559237154116203E-2</v>
      </c>
      <c r="N76">
        <f t="shared" si="24"/>
        <v>1.1303589792089415</v>
      </c>
    </row>
    <row r="77" spans="1:15" x14ac:dyDescent="0.2">
      <c r="B77">
        <v>100000</v>
      </c>
      <c r="C77">
        <v>397.193152</v>
      </c>
      <c r="D77">
        <v>-17313.877401999998</v>
      </c>
      <c r="E77">
        <v>95354.652705999993</v>
      </c>
      <c r="F77">
        <v>-0.34664299999999998</v>
      </c>
      <c r="G77">
        <v>34.216102999999997</v>
      </c>
      <c r="H77">
        <v>34.864396999999997</v>
      </c>
      <c r="I77">
        <v>79.933605999999997</v>
      </c>
      <c r="K77">
        <f t="shared" si="21"/>
        <v>168.21663374375203</v>
      </c>
      <c r="L77">
        <f t="shared" si="22"/>
        <v>2385.8475975697816</v>
      </c>
      <c r="M77">
        <f t="shared" si="23"/>
        <v>7.0506026418073423E-2</v>
      </c>
      <c r="N77">
        <f t="shared" si="24"/>
        <v>1.1295065432175362</v>
      </c>
      <c r="O77">
        <f>AVERAGE(N68:N77)</f>
        <v>1.1313641227639764</v>
      </c>
    </row>
    <row r="79" spans="1:15" x14ac:dyDescent="0.2">
      <c r="B79" t="s">
        <v>80</v>
      </c>
    </row>
    <row r="80" spans="1:15" x14ac:dyDescent="0.2">
      <c r="B80" t="s">
        <v>14</v>
      </c>
      <c r="C80" t="s">
        <v>15</v>
      </c>
      <c r="D80" t="s">
        <v>16</v>
      </c>
      <c r="E80" t="s">
        <v>17</v>
      </c>
      <c r="F80" t="s">
        <v>18</v>
      </c>
      <c r="G80" t="s">
        <v>19</v>
      </c>
      <c r="H80" t="s">
        <v>20</v>
      </c>
      <c r="I80" t="s">
        <v>21</v>
      </c>
      <c r="K80" t="s">
        <v>76</v>
      </c>
      <c r="L80" t="s">
        <v>77</v>
      </c>
      <c r="N80" t="s">
        <v>78</v>
      </c>
    </row>
    <row r="81" spans="1:15" x14ac:dyDescent="0.2">
      <c r="A81" t="s">
        <v>49</v>
      </c>
      <c r="B81">
        <v>100000</v>
      </c>
      <c r="C81">
        <v>497.43314299999997</v>
      </c>
      <c r="D81">
        <v>-17415.881335999999</v>
      </c>
      <c r="E81">
        <v>96937.553818</v>
      </c>
      <c r="F81">
        <v>-0.39955200000000002</v>
      </c>
      <c r="G81">
        <v>69.397769999999994</v>
      </c>
      <c r="H81">
        <v>34.855713999999999</v>
      </c>
      <c r="I81">
        <v>40.074925999999998</v>
      </c>
      <c r="K81">
        <f>D81-4224*$E$5</f>
        <v>200.05473818333485</v>
      </c>
      <c r="L81">
        <f>2*H81*I81</f>
        <v>2793.6803184543278</v>
      </c>
      <c r="M81">
        <f>K81/L81</f>
        <v>7.1609746062147886E-2</v>
      </c>
      <c r="N81">
        <f>M81*16.02</f>
        <v>1.1471881319156092</v>
      </c>
    </row>
    <row r="82" spans="1:15" x14ac:dyDescent="0.2">
      <c r="B82">
        <v>100000</v>
      </c>
      <c r="C82">
        <v>496.80647199999999</v>
      </c>
      <c r="D82">
        <v>-17415.802608000002</v>
      </c>
      <c r="E82">
        <v>95792.407407000006</v>
      </c>
      <c r="F82">
        <v>-0.54054500000000005</v>
      </c>
      <c r="G82">
        <v>68.583259999999996</v>
      </c>
      <c r="H82">
        <v>34.855477999999998</v>
      </c>
      <c r="I82">
        <v>40.072101000000004</v>
      </c>
      <c r="K82">
        <f t="shared" ref="K82:K90" si="25">D82-4224*$E$5</f>
        <v>200.13346618333162</v>
      </c>
      <c r="L82">
        <f>2*H82*I82</f>
        <v>2793.4644696385562</v>
      </c>
      <c r="M82">
        <f>K82/L82</f>
        <v>7.1643462216373452E-2</v>
      </c>
      <c r="N82">
        <f>M82*16.02</f>
        <v>1.1477282647063027</v>
      </c>
    </row>
    <row r="83" spans="1:15" x14ac:dyDescent="0.2">
      <c r="B83">
        <v>100000</v>
      </c>
      <c r="C83">
        <v>495.83489300000002</v>
      </c>
      <c r="D83">
        <v>-17416.548075999999</v>
      </c>
      <c r="E83">
        <v>95945.975487000003</v>
      </c>
      <c r="F83">
        <v>-0.56669899999999995</v>
      </c>
      <c r="G83">
        <v>68.694894000000005</v>
      </c>
      <c r="H83">
        <v>34.855794000000003</v>
      </c>
      <c r="I83">
        <v>40.070756000000003</v>
      </c>
      <c r="K83">
        <f t="shared" si="25"/>
        <v>199.38799818333428</v>
      </c>
      <c r="L83">
        <f>2*H83*I83</f>
        <v>2793.3960331205285</v>
      </c>
      <c r="M83">
        <f>K83/L83</f>
        <v>7.1378349442487068E-2</v>
      </c>
      <c r="N83">
        <f>M83*16.02</f>
        <v>1.1434811580686428</v>
      </c>
    </row>
    <row r="84" spans="1:15" x14ac:dyDescent="0.2">
      <c r="B84">
        <v>100000</v>
      </c>
      <c r="C84">
        <v>495.99703099999999</v>
      </c>
      <c r="D84">
        <v>-17416.178040999999</v>
      </c>
      <c r="E84">
        <v>95774.979131</v>
      </c>
      <c r="F84">
        <v>-0.225661</v>
      </c>
      <c r="G84">
        <v>68.571369000000004</v>
      </c>
      <c r="H84">
        <v>34.855237000000002</v>
      </c>
      <c r="I84">
        <v>40.072040000000001</v>
      </c>
      <c r="K84">
        <f t="shared" si="25"/>
        <v>199.75803318333419</v>
      </c>
      <c r="L84">
        <f t="shared" ref="L84:L90" si="26">2*H84*I84</f>
        <v>2793.4409025469604</v>
      </c>
      <c r="M84">
        <f t="shared" ref="M84:M90" si="27">K84/L84</f>
        <v>7.1509668595889003E-2</v>
      </c>
      <c r="N84">
        <f t="shared" ref="N84:N90" si="28">M84*16.02</f>
        <v>1.1455848909061419</v>
      </c>
    </row>
    <row r="85" spans="1:15" x14ac:dyDescent="0.2">
      <c r="B85">
        <v>100000</v>
      </c>
      <c r="C85">
        <v>496.483362</v>
      </c>
      <c r="D85">
        <v>-17415.950134999999</v>
      </c>
      <c r="E85">
        <v>95414.935035000002</v>
      </c>
      <c r="F85">
        <v>-0.55186900000000005</v>
      </c>
      <c r="G85">
        <v>68.313727999999998</v>
      </c>
      <c r="H85">
        <v>34.854683000000001</v>
      </c>
      <c r="I85">
        <v>40.072592999999998</v>
      </c>
      <c r="K85">
        <f t="shared" si="25"/>
        <v>199.98593918333427</v>
      </c>
      <c r="L85">
        <f t="shared" si="26"/>
        <v>2793.4350520060379</v>
      </c>
      <c r="M85">
        <f t="shared" si="27"/>
        <v>7.1591404654179874E-2</v>
      </c>
      <c r="N85">
        <f t="shared" si="28"/>
        <v>1.1468943025599616</v>
      </c>
    </row>
    <row r="86" spans="1:15" x14ac:dyDescent="0.2">
      <c r="B86">
        <v>100000</v>
      </c>
      <c r="C86">
        <v>496.540728</v>
      </c>
      <c r="D86">
        <v>-17416.037865999999</v>
      </c>
      <c r="E86">
        <v>96206.521194000001</v>
      </c>
      <c r="F86">
        <v>-0.59829500000000002</v>
      </c>
      <c r="G86">
        <v>68.878591</v>
      </c>
      <c r="H86">
        <v>34.856085</v>
      </c>
      <c r="I86">
        <v>40.072085000000001</v>
      </c>
      <c r="K86">
        <f t="shared" si="25"/>
        <v>199.89820818333465</v>
      </c>
      <c r="L86">
        <f t="shared" si="26"/>
        <v>2793.5120017744503</v>
      </c>
      <c r="M86">
        <f t="shared" si="27"/>
        <v>7.1558027334895455E-2</v>
      </c>
      <c r="N86">
        <f t="shared" si="28"/>
        <v>1.1463595979050252</v>
      </c>
    </row>
    <row r="87" spans="1:15" x14ac:dyDescent="0.2">
      <c r="B87">
        <v>100000</v>
      </c>
      <c r="C87">
        <v>496.922999</v>
      </c>
      <c r="D87">
        <v>-17415.381237000001</v>
      </c>
      <c r="E87">
        <v>95205.083230000004</v>
      </c>
      <c r="F87">
        <v>0.23013500000000001</v>
      </c>
      <c r="G87">
        <v>68.164124000000001</v>
      </c>
      <c r="H87">
        <v>34.853951000000002</v>
      </c>
      <c r="I87">
        <v>40.073048</v>
      </c>
      <c r="K87">
        <f t="shared" si="25"/>
        <v>200.55483718333198</v>
      </c>
      <c r="L87">
        <f t="shared" si="26"/>
        <v>2793.4081028252963</v>
      </c>
      <c r="M87">
        <f t="shared" si="27"/>
        <v>7.1795752643692742E-2</v>
      </c>
      <c r="N87">
        <f t="shared" si="28"/>
        <v>1.1501679573519576</v>
      </c>
    </row>
    <row r="88" spans="1:15" x14ac:dyDescent="0.2">
      <c r="B88">
        <v>100000</v>
      </c>
      <c r="C88">
        <v>495.73456399999998</v>
      </c>
      <c r="D88">
        <v>-17416.431026999999</v>
      </c>
      <c r="E88">
        <v>95866.252064</v>
      </c>
      <c r="F88">
        <v>-0.51226799999999995</v>
      </c>
      <c r="G88">
        <v>68.635974000000004</v>
      </c>
      <c r="H88">
        <v>34.855384000000001</v>
      </c>
      <c r="I88">
        <v>40.072308</v>
      </c>
      <c r="K88">
        <f t="shared" si="25"/>
        <v>199.50504718333468</v>
      </c>
      <c r="L88">
        <f t="shared" si="26"/>
        <v>2793.4713662125441</v>
      </c>
      <c r="M88">
        <f t="shared" si="27"/>
        <v>7.1418325455695805E-2</v>
      </c>
      <c r="N88">
        <f t="shared" si="28"/>
        <v>1.1441215738002468</v>
      </c>
    </row>
    <row r="89" spans="1:15" x14ac:dyDescent="0.2">
      <c r="B89">
        <v>100000</v>
      </c>
      <c r="C89">
        <v>496.84152499999999</v>
      </c>
      <c r="D89">
        <v>-17415.863292000002</v>
      </c>
      <c r="E89">
        <v>95408.875706999999</v>
      </c>
      <c r="F89">
        <v>-5.6419999999999998E-2</v>
      </c>
      <c r="G89">
        <v>68.307479000000001</v>
      </c>
      <c r="H89">
        <v>34.855488999999999</v>
      </c>
      <c r="I89">
        <v>40.072781999999997</v>
      </c>
      <c r="K89">
        <f t="shared" si="25"/>
        <v>200.07278218333158</v>
      </c>
      <c r="L89">
        <f t="shared" si="26"/>
        <v>2793.5128244007956</v>
      </c>
      <c r="M89">
        <f t="shared" si="27"/>
        <v>7.1620498905798621E-2</v>
      </c>
      <c r="N89">
        <f t="shared" si="28"/>
        <v>1.1473603924708939</v>
      </c>
    </row>
    <row r="90" spans="1:15" x14ac:dyDescent="0.2">
      <c r="B90">
        <v>100000</v>
      </c>
      <c r="C90">
        <v>495.89567599999998</v>
      </c>
      <c r="D90">
        <v>-17417.094492</v>
      </c>
      <c r="E90">
        <v>96411.807839999994</v>
      </c>
      <c r="F90">
        <v>-0.51708600000000005</v>
      </c>
      <c r="G90">
        <v>69.021238999999994</v>
      </c>
      <c r="H90">
        <v>34.858570999999998</v>
      </c>
      <c r="I90">
        <v>40.071730000000002</v>
      </c>
      <c r="K90">
        <f t="shared" si="25"/>
        <v>198.84158218333323</v>
      </c>
      <c r="L90">
        <f t="shared" si="26"/>
        <v>2793.68649059566</v>
      </c>
      <c r="M90">
        <f t="shared" si="27"/>
        <v>7.1175338697699375E-2</v>
      </c>
      <c r="N90">
        <f t="shared" si="28"/>
        <v>1.1402289259371439</v>
      </c>
      <c r="O90">
        <f>AVERAGE(N81:N90)</f>
        <v>1.1459115195621927</v>
      </c>
    </row>
    <row r="92" spans="1:15" x14ac:dyDescent="0.2">
      <c r="A92" t="s">
        <v>50</v>
      </c>
      <c r="B92">
        <v>100000</v>
      </c>
      <c r="C92">
        <v>495.724537</v>
      </c>
      <c r="D92">
        <v>-16196.610482</v>
      </c>
      <c r="E92">
        <v>95680.371178000001</v>
      </c>
      <c r="F92">
        <v>-0.455264</v>
      </c>
      <c r="G92">
        <v>34.243856999999998</v>
      </c>
      <c r="H92">
        <v>69.767360999999994</v>
      </c>
      <c r="I92">
        <v>40.048673999999998</v>
      </c>
      <c r="K92">
        <f>D92-3936*$E$5</f>
        <v>218.2390416708331</v>
      </c>
      <c r="L92">
        <f>2*G92*I92</f>
        <v>2742.8421309912355</v>
      </c>
      <c r="M92">
        <f>K92/L92</f>
        <v>7.9566752750718367E-2</v>
      </c>
      <c r="N92">
        <f>M92*16.02</f>
        <v>1.2746593790665082</v>
      </c>
    </row>
    <row r="93" spans="1:15" x14ac:dyDescent="0.2">
      <c r="B93">
        <v>100000</v>
      </c>
      <c r="C93">
        <v>496.10766100000001</v>
      </c>
      <c r="D93">
        <v>-16196.575644</v>
      </c>
      <c r="E93">
        <v>96200.628607000006</v>
      </c>
      <c r="F93">
        <v>-0.37865100000000002</v>
      </c>
      <c r="G93">
        <v>34.235436</v>
      </c>
      <c r="H93">
        <v>70.165982999999997</v>
      </c>
      <c r="I93">
        <v>40.047522000000001</v>
      </c>
      <c r="K93">
        <f t="shared" ref="K93:K101" si="29">D93-3936*$E$5</f>
        <v>218.27387967083268</v>
      </c>
      <c r="L93">
        <f t="shared" ref="L93:L101" si="30">2*G93*I93</f>
        <v>2742.0887527791842</v>
      </c>
      <c r="M93">
        <f t="shared" ref="M93:M101" si="31">K93/L93</f>
        <v>7.960131831969551E-2</v>
      </c>
      <c r="N93">
        <f t="shared" ref="N93:N101" si="32">M93*16.02</f>
        <v>1.2752131194815219</v>
      </c>
    </row>
    <row r="94" spans="1:15" x14ac:dyDescent="0.2">
      <c r="B94">
        <v>100000</v>
      </c>
      <c r="C94">
        <v>495.653481</v>
      </c>
      <c r="D94">
        <v>-16195.849356999999</v>
      </c>
      <c r="E94">
        <v>95846.922818000006</v>
      </c>
      <c r="F94">
        <v>-0.10670200000000001</v>
      </c>
      <c r="G94">
        <v>34.245156000000001</v>
      </c>
      <c r="H94">
        <v>69.886598000000006</v>
      </c>
      <c r="I94">
        <v>40.048411000000002</v>
      </c>
      <c r="K94">
        <f t="shared" si="29"/>
        <v>219.00016667083401</v>
      </c>
      <c r="L94">
        <f t="shared" si="30"/>
        <v>2742.9281644942321</v>
      </c>
      <c r="M94">
        <f t="shared" si="31"/>
        <v>7.9841743398779599E-2</v>
      </c>
      <c r="N94">
        <f t="shared" si="32"/>
        <v>1.2790647292484492</v>
      </c>
    </row>
    <row r="95" spans="1:15" x14ac:dyDescent="0.2">
      <c r="B95">
        <v>100000</v>
      </c>
      <c r="C95">
        <v>496.21730300000002</v>
      </c>
      <c r="D95">
        <v>-16195.895687</v>
      </c>
      <c r="E95">
        <v>95608.494852000003</v>
      </c>
      <c r="F95">
        <v>-3.6700000000000003E-2</v>
      </c>
      <c r="G95">
        <v>34.246034999999999</v>
      </c>
      <c r="H95">
        <v>69.710606999999996</v>
      </c>
      <c r="I95">
        <v>40.048616000000003</v>
      </c>
      <c r="K95">
        <f t="shared" si="29"/>
        <v>218.95383667083297</v>
      </c>
      <c r="L95">
        <f t="shared" si="30"/>
        <v>2743.0126104751203</v>
      </c>
      <c r="M95">
        <f t="shared" si="31"/>
        <v>7.9822395214183037E-2</v>
      </c>
      <c r="N95">
        <f t="shared" si="32"/>
        <v>1.2787547713312122</v>
      </c>
    </row>
    <row r="96" spans="1:15" x14ac:dyDescent="0.2">
      <c r="B96">
        <v>100000</v>
      </c>
      <c r="C96">
        <v>496.42692799999998</v>
      </c>
      <c r="D96">
        <v>-16196.815893999999</v>
      </c>
      <c r="E96">
        <v>95748.949913000004</v>
      </c>
      <c r="F96">
        <v>-0.20888000000000001</v>
      </c>
      <c r="G96">
        <v>34.239671000000001</v>
      </c>
      <c r="H96">
        <v>69.829859999999996</v>
      </c>
      <c r="I96">
        <v>40.046407000000002</v>
      </c>
      <c r="K96">
        <f t="shared" si="29"/>
        <v>218.03362967083376</v>
      </c>
      <c r="L96">
        <f t="shared" si="30"/>
        <v>2742.3516008241941</v>
      </c>
      <c r="M96">
        <f t="shared" si="31"/>
        <v>7.9506081424900191E-2</v>
      </c>
      <c r="N96">
        <f t="shared" si="32"/>
        <v>1.273687424426901</v>
      </c>
    </row>
    <row r="97" spans="1:15" x14ac:dyDescent="0.2">
      <c r="B97">
        <v>100000</v>
      </c>
      <c r="C97">
        <v>495.75453800000003</v>
      </c>
      <c r="D97">
        <v>-16196.901335</v>
      </c>
      <c r="E97">
        <v>95532.784241000001</v>
      </c>
      <c r="F97">
        <v>-6.2543000000000001E-2</v>
      </c>
      <c r="G97">
        <v>34.248089999999998</v>
      </c>
      <c r="H97">
        <v>69.645291</v>
      </c>
      <c r="I97">
        <v>40.052028</v>
      </c>
      <c r="K97">
        <f t="shared" si="29"/>
        <v>217.94818867083268</v>
      </c>
      <c r="L97">
        <f t="shared" si="30"/>
        <v>2743.41091925304</v>
      </c>
      <c r="M97">
        <f t="shared" si="31"/>
        <v>7.9444237515163912E-2</v>
      </c>
      <c r="N97">
        <f t="shared" si="32"/>
        <v>1.2726966849929258</v>
      </c>
    </row>
    <row r="98" spans="1:15" x14ac:dyDescent="0.2">
      <c r="B98">
        <v>100000</v>
      </c>
      <c r="C98">
        <v>496.005853</v>
      </c>
      <c r="D98">
        <v>-16196.62061</v>
      </c>
      <c r="E98">
        <v>95553.228612999999</v>
      </c>
      <c r="F98">
        <v>-0.32278499999999999</v>
      </c>
      <c r="G98">
        <v>34.244984000000002</v>
      </c>
      <c r="H98">
        <v>69.674773999999999</v>
      </c>
      <c r="I98">
        <v>40.047286999999997</v>
      </c>
      <c r="K98">
        <f t="shared" si="29"/>
        <v>218.22891367083321</v>
      </c>
      <c r="L98">
        <f t="shared" si="30"/>
        <v>2742.8374051168162</v>
      </c>
      <c r="M98">
        <f t="shared" si="31"/>
        <v>7.9563197316663017E-2</v>
      </c>
      <c r="N98">
        <f t="shared" si="32"/>
        <v>1.2746024210129414</v>
      </c>
    </row>
    <row r="99" spans="1:15" x14ac:dyDescent="0.2">
      <c r="B99">
        <v>100000</v>
      </c>
      <c r="C99">
        <v>496.88034399999998</v>
      </c>
      <c r="D99">
        <v>-16196.282353000001</v>
      </c>
      <c r="E99">
        <v>96100.224176999996</v>
      </c>
      <c r="F99">
        <v>-0.286493</v>
      </c>
      <c r="G99">
        <v>34.240994999999998</v>
      </c>
      <c r="H99">
        <v>70.078911000000005</v>
      </c>
      <c r="I99">
        <v>40.048929999999999</v>
      </c>
      <c r="K99">
        <f t="shared" si="29"/>
        <v>218.56717067083264</v>
      </c>
      <c r="L99">
        <f t="shared" si="30"/>
        <v>2742.6304237707</v>
      </c>
      <c r="M99">
        <f t="shared" si="31"/>
        <v>7.9692534865975856E-2</v>
      </c>
      <c r="N99">
        <f t="shared" si="32"/>
        <v>1.2766744085529331</v>
      </c>
    </row>
    <row r="100" spans="1:15" x14ac:dyDescent="0.2">
      <c r="B100">
        <v>100000</v>
      </c>
      <c r="C100">
        <v>496.50856700000003</v>
      </c>
      <c r="D100">
        <v>-16195.541954</v>
      </c>
      <c r="E100">
        <v>94993.507677999994</v>
      </c>
      <c r="F100">
        <v>-8.9198E-2</v>
      </c>
      <c r="G100">
        <v>34.246175000000001</v>
      </c>
      <c r="H100">
        <v>69.255609000000007</v>
      </c>
      <c r="I100">
        <v>40.052264999999998</v>
      </c>
      <c r="K100">
        <f t="shared" si="29"/>
        <v>219.30756967083289</v>
      </c>
      <c r="L100">
        <f t="shared" si="30"/>
        <v>2743.2737526727501</v>
      </c>
      <c r="M100">
        <f t="shared" si="31"/>
        <v>7.9943742201143156E-2</v>
      </c>
      <c r="N100">
        <f t="shared" si="32"/>
        <v>1.2806987500623133</v>
      </c>
    </row>
    <row r="101" spans="1:15" x14ac:dyDescent="0.2">
      <c r="B101">
        <v>100000</v>
      </c>
      <c r="C101">
        <v>496.03648099999998</v>
      </c>
      <c r="D101">
        <v>-16197.252447999999</v>
      </c>
      <c r="E101">
        <v>95807.251353</v>
      </c>
      <c r="F101">
        <v>-0.13597699999999999</v>
      </c>
      <c r="G101">
        <v>34.244056999999998</v>
      </c>
      <c r="H101">
        <v>69.861017000000004</v>
      </c>
      <c r="I101">
        <v>40.047783000000003</v>
      </c>
      <c r="K101">
        <f t="shared" si="29"/>
        <v>217.59707567083387</v>
      </c>
      <c r="L101">
        <f t="shared" si="30"/>
        <v>2742.7971275512618</v>
      </c>
      <c r="M101">
        <f t="shared" si="31"/>
        <v>7.9334003045679891E-2</v>
      </c>
      <c r="N101">
        <f t="shared" si="32"/>
        <v>1.2709307287917919</v>
      </c>
      <c r="O101">
        <f>AVERAGE(N92:N101)</f>
        <v>1.2756982416967499</v>
      </c>
    </row>
    <row r="103" spans="1:15" x14ac:dyDescent="0.2">
      <c r="A103" t="s">
        <v>51</v>
      </c>
      <c r="B103">
        <v>100000</v>
      </c>
      <c r="C103">
        <v>495.98804200000001</v>
      </c>
      <c r="D103">
        <v>-17245.595483000001</v>
      </c>
      <c r="E103">
        <v>96236.334487999993</v>
      </c>
      <c r="F103">
        <v>-0.71876300000000004</v>
      </c>
      <c r="G103">
        <v>34.270868999999998</v>
      </c>
      <c r="H103">
        <v>34.825073000000003</v>
      </c>
      <c r="I103">
        <v>80.634736000000004</v>
      </c>
      <c r="K103">
        <f>D103-4176*$E$5</f>
        <v>170.15949943124724</v>
      </c>
      <c r="L103">
        <f>2*G103*H103</f>
        <v>2386.9710293968742</v>
      </c>
      <c r="M103">
        <f>K103/L103</f>
        <v>7.128678871072941E-2</v>
      </c>
      <c r="N103">
        <f>M103*16.02</f>
        <v>1.142014355145885</v>
      </c>
    </row>
    <row r="104" spans="1:15" x14ac:dyDescent="0.2">
      <c r="B104">
        <v>100000</v>
      </c>
      <c r="C104">
        <v>496.267066</v>
      </c>
      <c r="D104">
        <v>-17245.258250999999</v>
      </c>
      <c r="E104">
        <v>95947.648132000002</v>
      </c>
      <c r="F104">
        <v>0.30855399999999999</v>
      </c>
      <c r="G104">
        <v>34.271098000000002</v>
      </c>
      <c r="H104">
        <v>34.825788000000003</v>
      </c>
      <c r="I104">
        <v>80.390636999999998</v>
      </c>
      <c r="K104">
        <f t="shared" ref="K104:K112" si="33">D104-4176*$E$5</f>
        <v>170.49673143124892</v>
      </c>
      <c r="L104">
        <f t="shared" ref="L104:L112" si="34">2*G104*H104</f>
        <v>2387.0359869504482</v>
      </c>
      <c r="M104">
        <f t="shared" ref="M104:M112" si="35">K104/L104</f>
        <v>7.1426125271394247E-2</v>
      </c>
      <c r="N104">
        <f t="shared" ref="N104:N112" si="36">M104*16.02</f>
        <v>1.1442465268477358</v>
      </c>
    </row>
    <row r="105" spans="1:15" x14ac:dyDescent="0.2">
      <c r="B105">
        <v>100000</v>
      </c>
      <c r="C105">
        <v>496.16923300000002</v>
      </c>
      <c r="D105">
        <v>-17245.506116</v>
      </c>
      <c r="E105">
        <v>95195.605188000001</v>
      </c>
      <c r="F105">
        <v>-0.671068</v>
      </c>
      <c r="G105">
        <v>34.270702999999997</v>
      </c>
      <c r="H105">
        <v>34.824596999999997</v>
      </c>
      <c r="I105">
        <v>79.764207999999996</v>
      </c>
      <c r="K105">
        <f t="shared" si="33"/>
        <v>170.24886643124773</v>
      </c>
      <c r="L105">
        <f t="shared" si="34"/>
        <v>2386.9268417633816</v>
      </c>
      <c r="M105">
        <f t="shared" si="35"/>
        <v>7.1325548589278739E-2</v>
      </c>
      <c r="N105">
        <f t="shared" si="36"/>
        <v>1.1426352884002453</v>
      </c>
    </row>
    <row r="106" spans="1:15" x14ac:dyDescent="0.2">
      <c r="B106">
        <v>100000</v>
      </c>
      <c r="C106">
        <v>495.71522199999998</v>
      </c>
      <c r="D106">
        <v>-17247.144789000002</v>
      </c>
      <c r="E106">
        <v>96229.323174999998</v>
      </c>
      <c r="F106">
        <v>-0.326876</v>
      </c>
      <c r="G106">
        <v>34.267021999999997</v>
      </c>
      <c r="H106">
        <v>34.828887000000002</v>
      </c>
      <c r="I106">
        <v>80.629075</v>
      </c>
      <c r="K106">
        <f t="shared" si="33"/>
        <v>168.61019343124644</v>
      </c>
      <c r="L106">
        <f t="shared" si="34"/>
        <v>2386.9644741290281</v>
      </c>
      <c r="M106">
        <f t="shared" si="35"/>
        <v>7.0637914916086078E-2</v>
      </c>
      <c r="N106">
        <f t="shared" si="36"/>
        <v>1.1316193969556989</v>
      </c>
    </row>
    <row r="107" spans="1:15" x14ac:dyDescent="0.2">
      <c r="B107">
        <v>100000</v>
      </c>
      <c r="C107">
        <v>496.61135999999999</v>
      </c>
      <c r="D107">
        <v>-17244.978553000001</v>
      </c>
      <c r="E107">
        <v>95720.326522000003</v>
      </c>
      <c r="F107">
        <v>-0.40839399999999998</v>
      </c>
      <c r="G107">
        <v>34.271420999999997</v>
      </c>
      <c r="H107">
        <v>34.824255999999998</v>
      </c>
      <c r="I107">
        <v>80.202986999999993</v>
      </c>
      <c r="K107">
        <f t="shared" si="33"/>
        <v>170.77642943124738</v>
      </c>
      <c r="L107">
        <f t="shared" si="34"/>
        <v>2386.9534767755517</v>
      </c>
      <c r="M107">
        <f t="shared" si="35"/>
        <v>7.1545772086828871E-2</v>
      </c>
      <c r="N107">
        <f t="shared" si="36"/>
        <v>1.1461632688309984</v>
      </c>
    </row>
    <row r="108" spans="1:15" x14ac:dyDescent="0.2">
      <c r="B108">
        <v>100000</v>
      </c>
      <c r="C108">
        <v>497.04793699999999</v>
      </c>
      <c r="D108">
        <v>-17244.438120999999</v>
      </c>
      <c r="E108">
        <v>95643.524372</v>
      </c>
      <c r="F108">
        <v>-0.244534</v>
      </c>
      <c r="G108">
        <v>34.273234000000002</v>
      </c>
      <c r="H108">
        <v>34.824385999999997</v>
      </c>
      <c r="I108">
        <v>80.134083000000004</v>
      </c>
      <c r="K108">
        <f t="shared" si="33"/>
        <v>171.31686143124898</v>
      </c>
      <c r="L108">
        <f t="shared" si="34"/>
        <v>2387.0886605686478</v>
      </c>
      <c r="M108">
        <f t="shared" si="35"/>
        <v>7.1768118319676569E-2</v>
      </c>
      <c r="N108">
        <f t="shared" si="36"/>
        <v>1.1497252554812185</v>
      </c>
    </row>
    <row r="109" spans="1:15" x14ac:dyDescent="0.2">
      <c r="B109">
        <v>100000</v>
      </c>
      <c r="C109">
        <v>496.40181899999999</v>
      </c>
      <c r="D109">
        <v>-17245.473293999999</v>
      </c>
      <c r="E109">
        <v>95574.909440999996</v>
      </c>
      <c r="F109">
        <v>-0.40034199999999998</v>
      </c>
      <c r="G109">
        <v>34.272271000000003</v>
      </c>
      <c r="H109">
        <v>34.825066999999997</v>
      </c>
      <c r="I109">
        <v>80.077264999999997</v>
      </c>
      <c r="K109">
        <f t="shared" si="33"/>
        <v>170.28168843124877</v>
      </c>
      <c r="L109">
        <f t="shared" si="34"/>
        <v>2387.068267634314</v>
      </c>
      <c r="M109">
        <f t="shared" si="35"/>
        <v>7.1335072708249417E-2</v>
      </c>
      <c r="N109">
        <f t="shared" si="36"/>
        <v>1.1427878647861556</v>
      </c>
    </row>
    <row r="110" spans="1:15" x14ac:dyDescent="0.2">
      <c r="B110">
        <v>100000</v>
      </c>
      <c r="C110">
        <v>496.67947900000001</v>
      </c>
      <c r="D110">
        <v>-17244.632280999998</v>
      </c>
      <c r="E110">
        <v>95653.218036000006</v>
      </c>
      <c r="F110">
        <v>-0.55570299999999995</v>
      </c>
      <c r="G110">
        <v>34.272415000000002</v>
      </c>
      <c r="H110">
        <v>34.824393000000001</v>
      </c>
      <c r="I110">
        <v>80.144104999999996</v>
      </c>
      <c r="K110">
        <f t="shared" si="33"/>
        <v>171.12270143124988</v>
      </c>
      <c r="L110">
        <f t="shared" si="34"/>
        <v>2387.0320980381903</v>
      </c>
      <c r="M110">
        <f t="shared" si="35"/>
        <v>7.1688479418391168E-2</v>
      </c>
      <c r="N110">
        <f t="shared" si="36"/>
        <v>1.1484494402826264</v>
      </c>
    </row>
    <row r="111" spans="1:15" x14ac:dyDescent="0.2">
      <c r="B111">
        <v>100000</v>
      </c>
      <c r="C111">
        <v>496.64954299999999</v>
      </c>
      <c r="D111">
        <v>-17245.174148999999</v>
      </c>
      <c r="E111">
        <v>95846.655836000005</v>
      </c>
      <c r="F111">
        <v>-9.3559000000000003E-2</v>
      </c>
      <c r="G111">
        <v>34.271487</v>
      </c>
      <c r="H111">
        <v>34.824973999999997</v>
      </c>
      <c r="I111">
        <v>80.306995999999998</v>
      </c>
      <c r="K111">
        <f t="shared" si="33"/>
        <v>170.58083343124963</v>
      </c>
      <c r="L111">
        <f t="shared" si="34"/>
        <v>2387.0072874326756</v>
      </c>
      <c r="M111">
        <f t="shared" si="35"/>
        <v>7.146221728326449E-2</v>
      </c>
      <c r="N111">
        <f t="shared" si="36"/>
        <v>1.144824720877897</v>
      </c>
    </row>
    <row r="112" spans="1:15" x14ac:dyDescent="0.2">
      <c r="B112">
        <v>100000</v>
      </c>
      <c r="C112">
        <v>495.807999</v>
      </c>
      <c r="D112">
        <v>-17245.657199000001</v>
      </c>
      <c r="E112">
        <v>95488.714863999994</v>
      </c>
      <c r="F112">
        <v>-0.334984</v>
      </c>
      <c r="G112">
        <v>34.270839000000002</v>
      </c>
      <c r="H112">
        <v>34.826647000000001</v>
      </c>
      <c r="I112">
        <v>80.004763999999994</v>
      </c>
      <c r="K112">
        <f t="shared" si="33"/>
        <v>170.09778343124708</v>
      </c>
      <c r="L112">
        <f t="shared" si="34"/>
        <v>2387.0768244936662</v>
      </c>
      <c r="M112">
        <f t="shared" si="35"/>
        <v>7.1257775068603965E-2</v>
      </c>
      <c r="N112">
        <f t="shared" si="36"/>
        <v>1.1415495565990355</v>
      </c>
      <c r="O112">
        <f>AVERAGE(N103:N112)</f>
        <v>1.1434015674207496</v>
      </c>
    </row>
    <row r="114" spans="1:15" x14ac:dyDescent="0.2">
      <c r="B114" t="s">
        <v>81</v>
      </c>
    </row>
    <row r="115" spans="1:15" x14ac:dyDescent="0.2">
      <c r="B115" t="s">
        <v>14</v>
      </c>
      <c r="C115" t="s">
        <v>15</v>
      </c>
      <c r="D115" t="s">
        <v>16</v>
      </c>
      <c r="E115" t="s">
        <v>17</v>
      </c>
      <c r="F115" t="s">
        <v>18</v>
      </c>
      <c r="G115" t="s">
        <v>19</v>
      </c>
      <c r="H115" t="s">
        <v>20</v>
      </c>
      <c r="I115" t="s">
        <v>21</v>
      </c>
      <c r="K115" t="s">
        <v>76</v>
      </c>
      <c r="L115" t="s">
        <v>77</v>
      </c>
      <c r="N115" t="s">
        <v>78</v>
      </c>
    </row>
    <row r="116" spans="1:15" x14ac:dyDescent="0.2">
      <c r="A116" t="s">
        <v>49</v>
      </c>
      <c r="B116">
        <v>100000</v>
      </c>
      <c r="C116">
        <v>595.37082399999997</v>
      </c>
      <c r="D116">
        <v>-17337.680982000002</v>
      </c>
      <c r="E116">
        <v>95567.991087000002</v>
      </c>
      <c r="F116">
        <v>-0.62135899999999999</v>
      </c>
      <c r="G116">
        <v>68.406917000000007</v>
      </c>
      <c r="H116">
        <v>34.806311999999998</v>
      </c>
      <c r="I116">
        <v>40.137906000000001</v>
      </c>
      <c r="K116">
        <f>D116-4224*$E$6</f>
        <v>203.93993881666029</v>
      </c>
      <c r="L116">
        <f>2*H116*I116</f>
        <v>2794.104958525344</v>
      </c>
      <c r="M116">
        <f>K116/L116</f>
        <v>7.2989362190708285E-2</v>
      </c>
      <c r="N116">
        <f>M116*16.02</f>
        <v>1.1692895822951468</v>
      </c>
    </row>
    <row r="117" spans="1:15" x14ac:dyDescent="0.2">
      <c r="B117">
        <v>100000</v>
      </c>
      <c r="C117">
        <v>595.76328699999999</v>
      </c>
      <c r="D117">
        <v>-17335.274265</v>
      </c>
      <c r="E117">
        <v>95534.055833999999</v>
      </c>
      <c r="F117">
        <v>-0.48615599999999998</v>
      </c>
      <c r="G117">
        <v>68.390794</v>
      </c>
      <c r="H117">
        <v>34.801327000000001</v>
      </c>
      <c r="I117">
        <v>40.138862000000003</v>
      </c>
      <c r="K117">
        <f t="shared" ref="K117:K125" si="37">D117-4224*$E$6</f>
        <v>206.34665581666195</v>
      </c>
      <c r="L117">
        <f>2*H117*I117</f>
        <v>2793.7713237397484</v>
      </c>
      <c r="M117">
        <f>K117/L117</f>
        <v>7.3859536771408288E-2</v>
      </c>
      <c r="N117">
        <f>M117*16.02</f>
        <v>1.1832297790779607</v>
      </c>
    </row>
    <row r="118" spans="1:15" x14ac:dyDescent="0.2">
      <c r="B118">
        <v>100000</v>
      </c>
      <c r="C118">
        <v>595.90753099999995</v>
      </c>
      <c r="D118">
        <v>-17337.392197000001</v>
      </c>
      <c r="E118">
        <v>96135.109679000001</v>
      </c>
      <c r="F118">
        <v>-0.15537000000000001</v>
      </c>
      <c r="G118">
        <v>68.815965000000006</v>
      </c>
      <c r="H118">
        <v>34.802715999999997</v>
      </c>
      <c r="I118">
        <v>40.140231</v>
      </c>
      <c r="K118">
        <f t="shared" si="37"/>
        <v>204.22872381666093</v>
      </c>
      <c r="L118">
        <f>2*H118*I118</f>
        <v>2793.9781193347917</v>
      </c>
      <c r="M118">
        <f>K118/L118</f>
        <v>7.3096035506994242E-2</v>
      </c>
      <c r="N118">
        <f>M118*16.02</f>
        <v>1.1709984888220477</v>
      </c>
    </row>
    <row r="119" spans="1:15" x14ac:dyDescent="0.2">
      <c r="B119">
        <v>100000</v>
      </c>
      <c r="C119">
        <v>595.65425700000003</v>
      </c>
      <c r="D119">
        <v>-17336.8141</v>
      </c>
      <c r="E119">
        <v>96100.212595000005</v>
      </c>
      <c r="F119">
        <v>-0.617977</v>
      </c>
      <c r="G119">
        <v>68.788595999999998</v>
      </c>
      <c r="H119">
        <v>34.804270000000002</v>
      </c>
      <c r="I119">
        <v>40.139834999999998</v>
      </c>
      <c r="K119">
        <f t="shared" si="37"/>
        <v>204.80682081666237</v>
      </c>
      <c r="L119">
        <f t="shared" ref="L119:L125" si="38">2*H119*I119</f>
        <v>2794.0753101908999</v>
      </c>
      <c r="M119">
        <f t="shared" ref="M119:M125" si="39">K119/L119</f>
        <v>7.3300393897639551E-2</v>
      </c>
      <c r="N119">
        <f t="shared" ref="N119:N125" si="40">M119*16.02</f>
        <v>1.1742723102401855</v>
      </c>
    </row>
    <row r="120" spans="1:15" x14ac:dyDescent="0.2">
      <c r="B120">
        <v>100000</v>
      </c>
      <c r="C120">
        <v>595.89729299999999</v>
      </c>
      <c r="D120">
        <v>-17335.335149999999</v>
      </c>
      <c r="E120">
        <v>95811.005239000006</v>
      </c>
      <c r="F120">
        <v>-0.82378499999999999</v>
      </c>
      <c r="G120">
        <v>68.587971999999993</v>
      </c>
      <c r="H120">
        <v>34.800913000000001</v>
      </c>
      <c r="I120">
        <v>40.139969999999998</v>
      </c>
      <c r="K120">
        <f t="shared" si="37"/>
        <v>206.28577081666299</v>
      </c>
      <c r="L120">
        <f t="shared" si="38"/>
        <v>2793.8152075852199</v>
      </c>
      <c r="M120">
        <f t="shared" si="39"/>
        <v>7.3836583842981543E-2</v>
      </c>
      <c r="N120">
        <f t="shared" si="40"/>
        <v>1.1828620731645643</v>
      </c>
    </row>
    <row r="121" spans="1:15" x14ac:dyDescent="0.2">
      <c r="B121">
        <v>100000</v>
      </c>
      <c r="C121">
        <v>594.46378900000002</v>
      </c>
      <c r="D121">
        <v>-17337.015887000001</v>
      </c>
      <c r="E121">
        <v>95850.206227000002</v>
      </c>
      <c r="F121">
        <v>-0.65026399999999995</v>
      </c>
      <c r="G121">
        <v>68.622445999999997</v>
      </c>
      <c r="H121">
        <v>34.801015</v>
      </c>
      <c r="I121">
        <v>40.136102000000001</v>
      </c>
      <c r="K121">
        <f t="shared" si="37"/>
        <v>204.60503381666058</v>
      </c>
      <c r="L121">
        <f t="shared" si="38"/>
        <v>2793.5541754870601</v>
      </c>
      <c r="M121">
        <f t="shared" si="39"/>
        <v>7.3241834939888867E-2</v>
      </c>
      <c r="N121">
        <f t="shared" si="40"/>
        <v>1.1733341957370196</v>
      </c>
    </row>
    <row r="122" spans="1:15" x14ac:dyDescent="0.2">
      <c r="B122">
        <v>100000</v>
      </c>
      <c r="C122">
        <v>594.59494299999994</v>
      </c>
      <c r="D122">
        <v>-17334.918275</v>
      </c>
      <c r="E122">
        <v>95578.776863999999</v>
      </c>
      <c r="F122">
        <v>-0.88211799999999996</v>
      </c>
      <c r="G122">
        <v>68.429901000000001</v>
      </c>
      <c r="H122">
        <v>34.801054000000001</v>
      </c>
      <c r="I122">
        <v>40.135015000000003</v>
      </c>
      <c r="K122">
        <f t="shared" si="37"/>
        <v>206.70264581666197</v>
      </c>
      <c r="L122">
        <f t="shared" si="38"/>
        <v>2793.4816486116201</v>
      </c>
      <c r="M122">
        <f t="shared" si="39"/>
        <v>7.3994631723961618E-2</v>
      </c>
      <c r="N122">
        <f t="shared" si="40"/>
        <v>1.1853940002178651</v>
      </c>
    </row>
    <row r="123" spans="1:15" x14ac:dyDescent="0.2">
      <c r="B123">
        <v>100000</v>
      </c>
      <c r="C123">
        <v>594.79558299999997</v>
      </c>
      <c r="D123">
        <v>-17337.444683000002</v>
      </c>
      <c r="E123">
        <v>95925.397364000004</v>
      </c>
      <c r="F123">
        <v>-0.42368099999999997</v>
      </c>
      <c r="G123">
        <v>68.665222</v>
      </c>
      <c r="H123">
        <v>34.804656000000001</v>
      </c>
      <c r="I123">
        <v>40.138359999999999</v>
      </c>
      <c r="K123">
        <f t="shared" si="37"/>
        <v>204.17623781666043</v>
      </c>
      <c r="L123">
        <f t="shared" si="38"/>
        <v>2794.0036244083199</v>
      </c>
      <c r="M123">
        <f t="shared" si="39"/>
        <v>7.307658301978702E-2</v>
      </c>
      <c r="N123">
        <f t="shared" si="40"/>
        <v>1.170686859976988</v>
      </c>
    </row>
    <row r="124" spans="1:15" x14ac:dyDescent="0.2">
      <c r="B124">
        <v>100000</v>
      </c>
      <c r="C124">
        <v>595.04092900000001</v>
      </c>
      <c r="D124">
        <v>-17337.333419999999</v>
      </c>
      <c r="E124">
        <v>95218.486294999995</v>
      </c>
      <c r="F124">
        <v>-0.73885299999999998</v>
      </c>
      <c r="G124">
        <v>68.15934</v>
      </c>
      <c r="H124">
        <v>34.804291999999997</v>
      </c>
      <c r="I124">
        <v>40.138703999999997</v>
      </c>
      <c r="K124">
        <f t="shared" si="37"/>
        <v>204.28750081666294</v>
      </c>
      <c r="L124">
        <f t="shared" si="38"/>
        <v>2793.9983490351356</v>
      </c>
      <c r="M124">
        <f t="shared" si="39"/>
        <v>7.3116543138692439E-2</v>
      </c>
      <c r="N124">
        <f t="shared" si="40"/>
        <v>1.1713270210818529</v>
      </c>
    </row>
    <row r="125" spans="1:15" x14ac:dyDescent="0.2">
      <c r="B125">
        <v>100000</v>
      </c>
      <c r="C125">
        <v>594.97127</v>
      </c>
      <c r="D125">
        <v>-17336.734596999999</v>
      </c>
      <c r="E125">
        <v>96255.278005</v>
      </c>
      <c r="F125">
        <v>-0.66967600000000005</v>
      </c>
      <c r="G125">
        <v>68.902286000000004</v>
      </c>
      <c r="H125">
        <v>34.805512999999998</v>
      </c>
      <c r="I125">
        <v>40.136836000000002</v>
      </c>
      <c r="K125">
        <f t="shared" si="37"/>
        <v>204.88632381666321</v>
      </c>
      <c r="L125">
        <f t="shared" si="38"/>
        <v>2793.9663343537359</v>
      </c>
      <c r="M125">
        <f t="shared" si="39"/>
        <v>7.3331708151757255E-2</v>
      </c>
      <c r="N125">
        <f t="shared" si="40"/>
        <v>1.1747739645911512</v>
      </c>
      <c r="O125">
        <f>AVERAGE(N116:N125)</f>
        <v>1.1756168275204781</v>
      </c>
    </row>
    <row r="127" spans="1:15" x14ac:dyDescent="0.2">
      <c r="A127" t="s">
        <v>50</v>
      </c>
      <c r="B127">
        <v>100000</v>
      </c>
      <c r="C127">
        <v>596.10687900000005</v>
      </c>
      <c r="D127">
        <v>-16119.369433</v>
      </c>
      <c r="E127">
        <v>96356.256418999998</v>
      </c>
      <c r="F127">
        <v>-0.23910600000000001</v>
      </c>
      <c r="G127">
        <v>34.335898</v>
      </c>
      <c r="H127">
        <v>69.972228000000001</v>
      </c>
      <c r="I127">
        <v>40.105682999999999</v>
      </c>
      <c r="K127">
        <f>D127-3936*$E$6</f>
        <v>226.23187957916343</v>
      </c>
      <c r="L127">
        <f>2*G127*I127</f>
        <v>2754.1292814166682</v>
      </c>
      <c r="M127">
        <f>K127/L127</f>
        <v>8.2142795948487335E-2</v>
      </c>
      <c r="N127">
        <f>M127*16.02</f>
        <v>1.315927591094767</v>
      </c>
    </row>
    <row r="128" spans="1:15" x14ac:dyDescent="0.2">
      <c r="B128">
        <v>100000</v>
      </c>
      <c r="C128">
        <v>596.24494600000003</v>
      </c>
      <c r="D128">
        <v>-16120.161521</v>
      </c>
      <c r="E128">
        <v>95098.585758999994</v>
      </c>
      <c r="F128">
        <v>-0.30004199999999998</v>
      </c>
      <c r="G128">
        <v>34.319530999999998</v>
      </c>
      <c r="H128">
        <v>69.089624999999998</v>
      </c>
      <c r="I128">
        <v>40.106982000000002</v>
      </c>
      <c r="K128">
        <f t="shared" ref="K128:K136" si="41">D128-3936*$E$6</f>
        <v>225.43979157916328</v>
      </c>
      <c r="L128">
        <f t="shared" ref="L128:L136" si="42">2*G128*I128</f>
        <v>2752.905624130884</v>
      </c>
      <c r="M128">
        <f t="shared" ref="M128:M136" si="43">K128/L128</f>
        <v>8.1891580155544402E-2</v>
      </c>
      <c r="N128">
        <f t="shared" ref="N128:N136" si="44">M128*16.02</f>
        <v>1.3119031140918214</v>
      </c>
    </row>
    <row r="129" spans="1:15" x14ac:dyDescent="0.2">
      <c r="B129">
        <v>100000</v>
      </c>
      <c r="C129">
        <v>594.95956899999999</v>
      </c>
      <c r="D129">
        <v>-16119.838308</v>
      </c>
      <c r="E129">
        <v>95677.277228000006</v>
      </c>
      <c r="F129">
        <v>-0.61724800000000002</v>
      </c>
      <c r="G129">
        <v>34.334603000000001</v>
      </c>
      <c r="H129">
        <v>69.482076000000006</v>
      </c>
      <c r="I129">
        <v>40.105533999999999</v>
      </c>
      <c r="K129">
        <f t="shared" si="41"/>
        <v>225.76300457916295</v>
      </c>
      <c r="L129">
        <f t="shared" si="42"/>
        <v>2754.0151759860041</v>
      </c>
      <c r="M129">
        <f t="shared" si="43"/>
        <v>8.1975947898810811E-2</v>
      </c>
      <c r="N129">
        <f t="shared" si="44"/>
        <v>1.3132546853389491</v>
      </c>
    </row>
    <row r="130" spans="1:15" x14ac:dyDescent="0.2">
      <c r="B130">
        <v>100000</v>
      </c>
      <c r="C130">
        <v>596.25443199999995</v>
      </c>
      <c r="D130">
        <v>-16118.64882</v>
      </c>
      <c r="E130">
        <v>95450.830845000004</v>
      </c>
      <c r="F130">
        <v>-0.78148399999999996</v>
      </c>
      <c r="G130">
        <v>34.334882</v>
      </c>
      <c r="H130">
        <v>69.313592</v>
      </c>
      <c r="I130">
        <v>40.107536000000003</v>
      </c>
      <c r="K130">
        <f t="shared" si="41"/>
        <v>226.95249257916294</v>
      </c>
      <c r="L130">
        <f t="shared" si="42"/>
        <v>2754.1750317415044</v>
      </c>
      <c r="M130">
        <f t="shared" si="43"/>
        <v>8.2403075317859384E-2</v>
      </c>
      <c r="N130">
        <f t="shared" si="44"/>
        <v>1.3200972665921074</v>
      </c>
    </row>
    <row r="131" spans="1:15" x14ac:dyDescent="0.2">
      <c r="B131">
        <v>100000</v>
      </c>
      <c r="C131">
        <v>595.54679199999998</v>
      </c>
      <c r="D131">
        <v>-16121.593644</v>
      </c>
      <c r="E131">
        <v>94910.934840999995</v>
      </c>
      <c r="F131">
        <v>-0.759826</v>
      </c>
      <c r="G131">
        <v>34.314084999999999</v>
      </c>
      <c r="H131">
        <v>68.967995000000002</v>
      </c>
      <c r="I131">
        <v>40.104792000000003</v>
      </c>
      <c r="K131">
        <f t="shared" si="41"/>
        <v>224.00766857916278</v>
      </c>
      <c r="L131">
        <f t="shared" si="42"/>
        <v>2752.3184831906401</v>
      </c>
      <c r="M131">
        <f t="shared" si="43"/>
        <v>8.1388716439341965E-2</v>
      </c>
      <c r="N131">
        <f t="shared" si="44"/>
        <v>1.3038472373582584</v>
      </c>
    </row>
    <row r="132" spans="1:15" x14ac:dyDescent="0.2">
      <c r="B132">
        <v>100000</v>
      </c>
      <c r="C132">
        <v>595.48345300000005</v>
      </c>
      <c r="D132">
        <v>-16122.591420000001</v>
      </c>
      <c r="E132">
        <v>95356.713250000001</v>
      </c>
      <c r="F132">
        <v>-0.35267799999999999</v>
      </c>
      <c r="G132">
        <v>34.316324000000002</v>
      </c>
      <c r="H132">
        <v>69.284734999999998</v>
      </c>
      <c r="I132">
        <v>40.106355000000001</v>
      </c>
      <c r="K132">
        <f t="shared" si="41"/>
        <v>223.00989257916262</v>
      </c>
      <c r="L132">
        <f t="shared" si="42"/>
        <v>2752.6053452780402</v>
      </c>
      <c r="M132">
        <f t="shared" si="43"/>
        <v>8.1017750314888101E-2</v>
      </c>
      <c r="N132">
        <f t="shared" si="44"/>
        <v>1.2979043600445073</v>
      </c>
    </row>
    <row r="133" spans="1:15" x14ac:dyDescent="0.2">
      <c r="B133">
        <v>100000</v>
      </c>
      <c r="C133">
        <v>595.37513999999999</v>
      </c>
      <c r="D133">
        <v>-16121.478783</v>
      </c>
      <c r="E133">
        <v>96057.589353999996</v>
      </c>
      <c r="F133">
        <v>-0.68869400000000003</v>
      </c>
      <c r="G133">
        <v>34.320914999999999</v>
      </c>
      <c r="H133">
        <v>69.786066000000005</v>
      </c>
      <c r="I133">
        <v>40.105542</v>
      </c>
      <c r="K133">
        <f t="shared" si="41"/>
        <v>224.1225295791628</v>
      </c>
      <c r="L133">
        <f t="shared" si="42"/>
        <v>2752.9177960218599</v>
      </c>
      <c r="M133">
        <f t="shared" si="43"/>
        <v>8.1412721405279165E-2</v>
      </c>
      <c r="N133">
        <f t="shared" si="44"/>
        <v>1.3042317969125723</v>
      </c>
    </row>
    <row r="134" spans="1:15" x14ac:dyDescent="0.2">
      <c r="B134">
        <v>100000</v>
      </c>
      <c r="C134">
        <v>596.28204600000004</v>
      </c>
      <c r="D134">
        <v>-16123.51211</v>
      </c>
      <c r="E134">
        <v>95712.342369999998</v>
      </c>
      <c r="F134">
        <v>-0.159298</v>
      </c>
      <c r="G134">
        <v>34.307265999999998</v>
      </c>
      <c r="H134">
        <v>69.565043000000003</v>
      </c>
      <c r="I134">
        <v>40.104306000000001</v>
      </c>
      <c r="K134">
        <f t="shared" si="41"/>
        <v>222.08920257916361</v>
      </c>
      <c r="L134">
        <f t="shared" si="42"/>
        <v>2751.7381873747918</v>
      </c>
      <c r="M134">
        <f t="shared" si="43"/>
        <v>8.0708696633323515E-2</v>
      </c>
      <c r="N134">
        <f t="shared" si="44"/>
        <v>1.2929533200658427</v>
      </c>
    </row>
    <row r="135" spans="1:15" x14ac:dyDescent="0.2">
      <c r="B135">
        <v>100000</v>
      </c>
      <c r="C135">
        <v>596.14189499999998</v>
      </c>
      <c r="D135">
        <v>-16122.460668</v>
      </c>
      <c r="E135">
        <v>96670.203529000006</v>
      </c>
      <c r="F135">
        <v>-0.60161799999999999</v>
      </c>
      <c r="G135">
        <v>34.320360999999998</v>
      </c>
      <c r="H135">
        <v>70.232523999999998</v>
      </c>
      <c r="I135">
        <v>40.105395000000001</v>
      </c>
      <c r="K135">
        <f t="shared" si="41"/>
        <v>223.14064457916356</v>
      </c>
      <c r="L135">
        <f t="shared" si="42"/>
        <v>2752.8632688951898</v>
      </c>
      <c r="M135">
        <f t="shared" si="43"/>
        <v>8.1057656259374222E-2</v>
      </c>
      <c r="N135">
        <f t="shared" si="44"/>
        <v>1.2985436532751751</v>
      </c>
    </row>
    <row r="136" spans="1:15" x14ac:dyDescent="0.2">
      <c r="B136">
        <v>100000</v>
      </c>
      <c r="C136">
        <v>594.89379199999996</v>
      </c>
      <c r="D136">
        <v>-16123.354282</v>
      </c>
      <c r="E136">
        <v>96555.285159999999</v>
      </c>
      <c r="F136">
        <v>-0.70063699999999995</v>
      </c>
      <c r="G136">
        <v>34.31212</v>
      </c>
      <c r="H136">
        <v>70.168987999999999</v>
      </c>
      <c r="I136">
        <v>40.103616000000002</v>
      </c>
      <c r="K136">
        <f t="shared" si="41"/>
        <v>222.24703057916304</v>
      </c>
      <c r="L136">
        <f t="shared" si="42"/>
        <v>2752.0801692518403</v>
      </c>
      <c r="M136">
        <f t="shared" si="43"/>
        <v>8.0756016144537479E-2</v>
      </c>
      <c r="N136">
        <f t="shared" si="44"/>
        <v>1.2937113786354903</v>
      </c>
      <c r="O136">
        <f>AVERAGE(N127:N136)</f>
        <v>1.305237440340949</v>
      </c>
    </row>
    <row r="138" spans="1:15" x14ac:dyDescent="0.2">
      <c r="A138" t="s">
        <v>51</v>
      </c>
      <c r="B138">
        <v>100000</v>
      </c>
      <c r="C138">
        <v>595.36872000000005</v>
      </c>
      <c r="D138">
        <v>-17169.632511</v>
      </c>
      <c r="E138">
        <v>95607.926007000002</v>
      </c>
      <c r="F138">
        <v>-0.71609299999999998</v>
      </c>
      <c r="G138">
        <v>34.361075</v>
      </c>
      <c r="H138">
        <v>34.772357</v>
      </c>
      <c r="I138">
        <v>80.019030000000001</v>
      </c>
      <c r="K138">
        <f>D138-4176*$E$6</f>
        <v>172.65180844374481</v>
      </c>
      <c r="L138">
        <f>2*G138*H138</f>
        <v>2389.6311336075501</v>
      </c>
      <c r="M138">
        <f>K138/L138</f>
        <v>7.2250401334158165E-2</v>
      </c>
      <c r="N138">
        <f>M138*16.02</f>
        <v>1.1574514293732139</v>
      </c>
    </row>
    <row r="139" spans="1:15" x14ac:dyDescent="0.2">
      <c r="B139">
        <v>100000</v>
      </c>
      <c r="C139">
        <v>596.57164</v>
      </c>
      <c r="D139">
        <v>-17166.563069</v>
      </c>
      <c r="E139">
        <v>95672.637990000003</v>
      </c>
      <c r="F139">
        <v>-0.47827900000000001</v>
      </c>
      <c r="G139">
        <v>34.367925999999997</v>
      </c>
      <c r="H139">
        <v>34.769021000000002</v>
      </c>
      <c r="I139">
        <v>80.064903000000001</v>
      </c>
      <c r="K139">
        <f t="shared" ref="K139:K147" si="45">D139-4176*$E$6</f>
        <v>175.72125044374479</v>
      </c>
      <c r="L139">
        <f t="shared" ref="L139:L147" si="46">2*G139*H139</f>
        <v>2389.8782816408921</v>
      </c>
      <c r="M139">
        <f t="shared" ref="M139:M147" si="47">K139/L139</f>
        <v>7.3527280361364036E-2</v>
      </c>
      <c r="N139">
        <f t="shared" ref="N139:N147" si="48">M139*16.02</f>
        <v>1.1779070313890518</v>
      </c>
    </row>
    <row r="140" spans="1:15" x14ac:dyDescent="0.2">
      <c r="B140">
        <v>100000</v>
      </c>
      <c r="C140">
        <v>595.29525799999999</v>
      </c>
      <c r="D140">
        <v>-17167.761274</v>
      </c>
      <c r="E140">
        <v>96056.031013999993</v>
      </c>
      <c r="F140">
        <v>-0.59707299999999996</v>
      </c>
      <c r="G140">
        <v>34.363844999999998</v>
      </c>
      <c r="H140">
        <v>34.770074000000001</v>
      </c>
      <c r="I140">
        <v>80.392870000000002</v>
      </c>
      <c r="K140">
        <f t="shared" si="45"/>
        <v>174.52304544374419</v>
      </c>
      <c r="L140">
        <f t="shared" si="46"/>
        <v>2389.6668671490597</v>
      </c>
      <c r="M140">
        <f t="shared" si="47"/>
        <v>7.3032374446382622E-2</v>
      </c>
      <c r="N140">
        <f t="shared" si="48"/>
        <v>1.1699786386310496</v>
      </c>
    </row>
    <row r="141" spans="1:15" x14ac:dyDescent="0.2">
      <c r="B141">
        <v>100000</v>
      </c>
      <c r="C141">
        <v>596.12455799999998</v>
      </c>
      <c r="D141">
        <v>-17167.258105000001</v>
      </c>
      <c r="E141">
        <v>95532.510638000007</v>
      </c>
      <c r="F141">
        <v>-0.54374299999999998</v>
      </c>
      <c r="G141">
        <v>34.363616999999998</v>
      </c>
      <c r="H141">
        <v>34.771272000000003</v>
      </c>
      <c r="I141">
        <v>79.952495999999996</v>
      </c>
      <c r="K141">
        <f t="shared" si="45"/>
        <v>175.02621444374381</v>
      </c>
      <c r="L141">
        <f t="shared" si="46"/>
        <v>2389.7333472216483</v>
      </c>
      <c r="M141">
        <f t="shared" si="47"/>
        <v>7.324089721024013E-2</v>
      </c>
      <c r="N141">
        <f t="shared" si="48"/>
        <v>1.1733191733080468</v>
      </c>
    </row>
    <row r="142" spans="1:15" x14ac:dyDescent="0.2">
      <c r="B142">
        <v>100000</v>
      </c>
      <c r="C142">
        <v>595.73959500000001</v>
      </c>
      <c r="D142">
        <v>-17167.840326000001</v>
      </c>
      <c r="E142">
        <v>96386.544278999994</v>
      </c>
      <c r="F142">
        <v>-0.57708000000000004</v>
      </c>
      <c r="G142">
        <v>34.362485999999997</v>
      </c>
      <c r="H142">
        <v>34.773094999999998</v>
      </c>
      <c r="I142">
        <v>80.665664000000007</v>
      </c>
      <c r="K142">
        <f t="shared" si="45"/>
        <v>174.44399344374324</v>
      </c>
      <c r="L142">
        <f t="shared" si="46"/>
        <v>2389.7799802283398</v>
      </c>
      <c r="M142">
        <f t="shared" si="47"/>
        <v>7.299583848178165E-2</v>
      </c>
      <c r="N142">
        <f t="shared" si="48"/>
        <v>1.169393332478142</v>
      </c>
    </row>
    <row r="143" spans="1:15" x14ac:dyDescent="0.2">
      <c r="B143">
        <v>100000</v>
      </c>
      <c r="C143">
        <v>596.12794799999995</v>
      </c>
      <c r="D143">
        <v>-17167.943113000001</v>
      </c>
      <c r="E143">
        <v>95623.093898000006</v>
      </c>
      <c r="F143">
        <v>-0.38875900000000002</v>
      </c>
      <c r="G143">
        <v>34.361125999999999</v>
      </c>
      <c r="H143">
        <v>34.772894000000001</v>
      </c>
      <c r="I143">
        <v>80.030368999999993</v>
      </c>
      <c r="K143">
        <f t="shared" si="45"/>
        <v>174.34120644374343</v>
      </c>
      <c r="L143">
        <f t="shared" si="46"/>
        <v>2389.6715842372878</v>
      </c>
      <c r="M143">
        <f t="shared" si="47"/>
        <v>7.2956136564425844E-2</v>
      </c>
      <c r="N143">
        <f t="shared" si="48"/>
        <v>1.1687573077621021</v>
      </c>
    </row>
    <row r="144" spans="1:15" x14ac:dyDescent="0.2">
      <c r="B144">
        <v>100000</v>
      </c>
      <c r="C144">
        <v>594.79266099999995</v>
      </c>
      <c r="D144">
        <v>-17168.298899000001</v>
      </c>
      <c r="E144">
        <v>95705.076558000001</v>
      </c>
      <c r="F144">
        <v>-0.31842100000000001</v>
      </c>
      <c r="G144">
        <v>34.365465</v>
      </c>
      <c r="H144">
        <v>34.768053000000002</v>
      </c>
      <c r="I144">
        <v>80.100014000000002</v>
      </c>
      <c r="K144">
        <f t="shared" si="45"/>
        <v>173.98542044374335</v>
      </c>
      <c r="L144">
        <f t="shared" si="46"/>
        <v>2389.6406169792904</v>
      </c>
      <c r="M144">
        <f t="shared" si="47"/>
        <v>7.2808195176928228E-2</v>
      </c>
      <c r="N144">
        <f t="shared" si="48"/>
        <v>1.1663872867343903</v>
      </c>
    </row>
    <row r="145" spans="1:15" x14ac:dyDescent="0.2">
      <c r="B145">
        <v>100000</v>
      </c>
      <c r="C145">
        <v>594.94007799999997</v>
      </c>
      <c r="D145">
        <v>-17168.055334000001</v>
      </c>
      <c r="E145">
        <v>95839.608076000004</v>
      </c>
      <c r="F145">
        <v>4.0729000000000001E-2</v>
      </c>
      <c r="G145">
        <v>34.363987999999999</v>
      </c>
      <c r="H145">
        <v>34.772115999999997</v>
      </c>
      <c r="I145">
        <v>80.206674000000007</v>
      </c>
      <c r="K145">
        <f t="shared" si="45"/>
        <v>174.22898544374402</v>
      </c>
      <c r="L145">
        <f t="shared" si="46"/>
        <v>2389.8171539172158</v>
      </c>
      <c r="M145">
        <f t="shared" si="47"/>
        <v>7.2904734639702637E-2</v>
      </c>
      <c r="N145">
        <f t="shared" si="48"/>
        <v>1.1679338489280362</v>
      </c>
    </row>
    <row r="146" spans="1:15" x14ac:dyDescent="0.2">
      <c r="B146">
        <v>100000</v>
      </c>
      <c r="C146">
        <v>595.16343800000004</v>
      </c>
      <c r="D146">
        <v>-17168.259654000001</v>
      </c>
      <c r="E146">
        <v>95901.965234000003</v>
      </c>
      <c r="F146">
        <v>-0.41140300000000002</v>
      </c>
      <c r="G146">
        <v>34.363244000000002</v>
      </c>
      <c r="H146">
        <v>34.770116999999999</v>
      </c>
      <c r="I146">
        <v>80.265223000000006</v>
      </c>
      <c r="K146">
        <f t="shared" si="45"/>
        <v>174.02466544374329</v>
      </c>
      <c r="L146">
        <f t="shared" si="46"/>
        <v>2389.6280287590962</v>
      </c>
      <c r="M146">
        <f t="shared" si="47"/>
        <v>7.2825001778252532E-2</v>
      </c>
      <c r="N146">
        <f t="shared" si="48"/>
        <v>1.1666565284876056</v>
      </c>
    </row>
    <row r="147" spans="1:15" x14ac:dyDescent="0.2">
      <c r="B147">
        <v>100000</v>
      </c>
      <c r="C147">
        <v>595.09744999999998</v>
      </c>
      <c r="D147">
        <v>-17167.068596000001</v>
      </c>
      <c r="E147">
        <v>96610.192307999998</v>
      </c>
      <c r="F147">
        <v>-0.122378</v>
      </c>
      <c r="G147">
        <v>34.362192</v>
      </c>
      <c r="H147">
        <v>34.772730000000003</v>
      </c>
      <c r="I147">
        <v>80.854375000000005</v>
      </c>
      <c r="K147">
        <f t="shared" si="45"/>
        <v>175.21572344374363</v>
      </c>
      <c r="L147">
        <f t="shared" si="46"/>
        <v>2389.7344492483203</v>
      </c>
      <c r="M147">
        <f t="shared" si="47"/>
        <v>7.3320164714894123E-2</v>
      </c>
      <c r="N147">
        <f t="shared" si="48"/>
        <v>1.1745890387326039</v>
      </c>
      <c r="O147">
        <f>AVERAGE(N138:N147)</f>
        <v>1.1692373615824243</v>
      </c>
    </row>
    <row r="149" spans="1:15" x14ac:dyDescent="0.2">
      <c r="B149" t="s">
        <v>82</v>
      </c>
    </row>
    <row r="150" spans="1:15" x14ac:dyDescent="0.2">
      <c r="B150" t="s">
        <v>14</v>
      </c>
      <c r="C150" t="s">
        <v>15</v>
      </c>
      <c r="D150" t="s">
        <v>16</v>
      </c>
      <c r="E150" t="s">
        <v>17</v>
      </c>
      <c r="F150" t="s">
        <v>18</v>
      </c>
      <c r="G150" t="s">
        <v>19</v>
      </c>
      <c r="H150" t="s">
        <v>20</v>
      </c>
      <c r="I150" t="s">
        <v>21</v>
      </c>
      <c r="K150" t="s">
        <v>76</v>
      </c>
      <c r="L150" t="s">
        <v>77</v>
      </c>
      <c r="N150" t="s">
        <v>78</v>
      </c>
    </row>
    <row r="151" spans="1:15" x14ac:dyDescent="0.2">
      <c r="A151" t="s">
        <v>49</v>
      </c>
      <c r="B151">
        <v>100000</v>
      </c>
      <c r="C151">
        <v>695.32841699999994</v>
      </c>
      <c r="D151">
        <v>-17232.954518999999</v>
      </c>
      <c r="E151">
        <v>96709.729840999993</v>
      </c>
      <c r="F151">
        <v>-0.88631700000000002</v>
      </c>
      <c r="G151">
        <v>69.281874999999999</v>
      </c>
      <c r="H151">
        <v>34.707749</v>
      </c>
      <c r="I151">
        <v>40.218370999999998</v>
      </c>
      <c r="K151">
        <f>D151-4224*$E$7</f>
        <v>222.54098716667067</v>
      </c>
      <c r="L151">
        <f>2*H151*I151</f>
        <v>2791.778251713758</v>
      </c>
      <c r="M151">
        <f>K151/L151</f>
        <v>7.9712988318489081E-2</v>
      </c>
      <c r="N151">
        <f>M151*16.02</f>
        <v>1.2770020728621951</v>
      </c>
    </row>
    <row r="152" spans="1:15" x14ac:dyDescent="0.2">
      <c r="B152">
        <v>100000</v>
      </c>
      <c r="C152">
        <v>694.15377799999999</v>
      </c>
      <c r="D152">
        <v>-17234.383226000002</v>
      </c>
      <c r="E152">
        <v>96068.34852</v>
      </c>
      <c r="F152">
        <v>-0.41818699999999998</v>
      </c>
      <c r="G152">
        <v>68.826080000000005</v>
      </c>
      <c r="H152">
        <v>34.707591000000001</v>
      </c>
      <c r="I152">
        <v>40.216397999999998</v>
      </c>
      <c r="K152">
        <f t="shared" ref="K152:K160" si="49">D152-4224*$E$7</f>
        <v>221.11228016666792</v>
      </c>
      <c r="L152">
        <f>2*H152*I152</f>
        <v>2791.628586554436</v>
      </c>
      <c r="M152">
        <f>K152/L152</f>
        <v>7.9205479278880525E-2</v>
      </c>
      <c r="N152">
        <f>M152*16.02</f>
        <v>1.2688717780476659</v>
      </c>
    </row>
    <row r="153" spans="1:15" x14ac:dyDescent="0.2">
      <c r="B153">
        <v>100000</v>
      </c>
      <c r="C153">
        <v>695.39747599999998</v>
      </c>
      <c r="D153">
        <v>-17234.050770000002</v>
      </c>
      <c r="E153">
        <v>96224.346875999996</v>
      </c>
      <c r="F153">
        <v>-0.55201999999999996</v>
      </c>
      <c r="G153">
        <v>68.937601999999998</v>
      </c>
      <c r="H153">
        <v>34.707562000000003</v>
      </c>
      <c r="I153">
        <v>40.216571000000002</v>
      </c>
      <c r="K153">
        <f t="shared" si="49"/>
        <v>221.44473616666801</v>
      </c>
      <c r="L153">
        <f>2*H153*I153</f>
        <v>2791.6382628198044</v>
      </c>
      <c r="M153">
        <f>K153/L153</f>
        <v>7.9324294668102521E-2</v>
      </c>
      <c r="N153">
        <f>M153*16.02</f>
        <v>1.2707752005830024</v>
      </c>
    </row>
    <row r="154" spans="1:15" x14ac:dyDescent="0.2">
      <c r="B154">
        <v>100000</v>
      </c>
      <c r="C154">
        <v>694.60499700000003</v>
      </c>
      <c r="D154">
        <v>-17238.790980999998</v>
      </c>
      <c r="E154">
        <v>96792.616691999996</v>
      </c>
      <c r="F154">
        <v>-0.66037400000000002</v>
      </c>
      <c r="G154">
        <v>69.325117000000006</v>
      </c>
      <c r="H154">
        <v>34.715618999999997</v>
      </c>
      <c r="I154">
        <v>40.218609999999998</v>
      </c>
      <c r="K154">
        <f t="shared" si="49"/>
        <v>216.70452516667137</v>
      </c>
      <c r="L154">
        <f t="shared" ref="L154:L160" si="50">2*H154*I154</f>
        <v>2792.4278829391797</v>
      </c>
      <c r="M154">
        <f t="shared" ref="M154:M160" si="51">K154/L154</f>
        <v>7.7604340828518831E-2</v>
      </c>
      <c r="N154">
        <f t="shared" ref="N154:N160" si="52">M154*16.02</f>
        <v>1.2432215400728717</v>
      </c>
    </row>
    <row r="155" spans="1:15" x14ac:dyDescent="0.2">
      <c r="B155">
        <v>100000</v>
      </c>
      <c r="C155">
        <v>694.69337199999995</v>
      </c>
      <c r="D155">
        <v>-17237.319490000002</v>
      </c>
      <c r="E155">
        <v>96715.494183000003</v>
      </c>
      <c r="F155">
        <v>-0.84218800000000005</v>
      </c>
      <c r="G155">
        <v>69.272271000000003</v>
      </c>
      <c r="H155">
        <v>34.714246000000003</v>
      </c>
      <c r="I155">
        <v>40.218814000000002</v>
      </c>
      <c r="K155">
        <f t="shared" si="49"/>
        <v>218.17601616666798</v>
      </c>
      <c r="L155">
        <f t="shared" si="50"/>
        <v>2792.3316060484885</v>
      </c>
      <c r="M155">
        <f t="shared" si="51"/>
        <v>7.8133992285900219E-2</v>
      </c>
      <c r="N155">
        <f t="shared" si="52"/>
        <v>1.2517065564201215</v>
      </c>
    </row>
    <row r="156" spans="1:15" x14ac:dyDescent="0.2">
      <c r="B156">
        <v>100000</v>
      </c>
      <c r="C156">
        <v>695.18751499999996</v>
      </c>
      <c r="D156">
        <v>-17238.059416</v>
      </c>
      <c r="E156">
        <v>96116.008790000007</v>
      </c>
      <c r="F156">
        <v>-0.30283100000000002</v>
      </c>
      <c r="G156">
        <v>68.837866000000005</v>
      </c>
      <c r="H156">
        <v>34.711190999999999</v>
      </c>
      <c r="I156">
        <v>40.225284000000002</v>
      </c>
      <c r="K156">
        <f t="shared" si="49"/>
        <v>217.4360901666696</v>
      </c>
      <c r="L156">
        <f t="shared" si="50"/>
        <v>2792.5350319064883</v>
      </c>
      <c r="M156">
        <f t="shared" si="51"/>
        <v>7.7863334813108531E-2</v>
      </c>
      <c r="N156">
        <f t="shared" si="52"/>
        <v>1.2473706237059987</v>
      </c>
    </row>
    <row r="157" spans="1:15" x14ac:dyDescent="0.2">
      <c r="B157">
        <v>100000</v>
      </c>
      <c r="C157">
        <v>695.63052400000004</v>
      </c>
      <c r="D157">
        <v>-17238.212983000001</v>
      </c>
      <c r="E157">
        <v>95832.428346999994</v>
      </c>
      <c r="F157">
        <v>-0.22901299999999999</v>
      </c>
      <c r="G157">
        <v>68.631345999999994</v>
      </c>
      <c r="H157">
        <v>34.716267000000002</v>
      </c>
      <c r="I157">
        <v>40.221409999999999</v>
      </c>
      <c r="K157">
        <f t="shared" si="49"/>
        <v>217.2825231666684</v>
      </c>
      <c r="L157">
        <f t="shared" si="50"/>
        <v>2792.6744173529401</v>
      </c>
      <c r="M157">
        <f t="shared" si="51"/>
        <v>7.780445934425162E-2</v>
      </c>
      <c r="N157">
        <f t="shared" si="52"/>
        <v>1.246427438694911</v>
      </c>
    </row>
    <row r="158" spans="1:15" x14ac:dyDescent="0.2">
      <c r="B158">
        <v>100000</v>
      </c>
      <c r="C158">
        <v>694.613156</v>
      </c>
      <c r="D158">
        <v>-17234.413690000001</v>
      </c>
      <c r="E158">
        <v>96607.51758</v>
      </c>
      <c r="F158">
        <v>-0.85315399999999997</v>
      </c>
      <c r="G158">
        <v>69.211552999999995</v>
      </c>
      <c r="H158">
        <v>34.707490999999997</v>
      </c>
      <c r="I158">
        <v>40.216994</v>
      </c>
      <c r="K158">
        <f t="shared" si="49"/>
        <v>221.08181616666843</v>
      </c>
      <c r="L158">
        <f t="shared" si="50"/>
        <v>2791.6619146041076</v>
      </c>
      <c r="M158">
        <f t="shared" si="51"/>
        <v>7.91936211939262E-2</v>
      </c>
      <c r="N158">
        <f t="shared" si="52"/>
        <v>1.2686818115266978</v>
      </c>
    </row>
    <row r="159" spans="1:15" x14ac:dyDescent="0.2">
      <c r="B159">
        <v>100000</v>
      </c>
      <c r="C159">
        <v>695.06819299999995</v>
      </c>
      <c r="D159">
        <v>-17236.928035000001</v>
      </c>
      <c r="E159">
        <v>96610.712924000007</v>
      </c>
      <c r="F159">
        <v>-0.78924700000000003</v>
      </c>
      <c r="G159">
        <v>69.199832000000001</v>
      </c>
      <c r="H159">
        <v>34.712015999999998</v>
      </c>
      <c r="I159">
        <v>40.219878000000001</v>
      </c>
      <c r="K159">
        <f t="shared" si="49"/>
        <v>218.56747116666884</v>
      </c>
      <c r="L159">
        <f t="shared" si="50"/>
        <v>2792.2260973080961</v>
      </c>
      <c r="M159">
        <f t="shared" si="51"/>
        <v>7.8277139296629092E-2</v>
      </c>
      <c r="N159">
        <f t="shared" si="52"/>
        <v>1.2539997715319979</v>
      </c>
    </row>
    <row r="160" spans="1:15" x14ac:dyDescent="0.2">
      <c r="B160">
        <v>100000</v>
      </c>
      <c r="C160">
        <v>695.64506700000004</v>
      </c>
      <c r="D160">
        <v>-17239.862525</v>
      </c>
      <c r="E160">
        <v>95621.764970999997</v>
      </c>
      <c r="F160">
        <v>-0.87270999999999999</v>
      </c>
      <c r="G160">
        <v>68.478720999999993</v>
      </c>
      <c r="H160">
        <v>34.718559999999997</v>
      </c>
      <c r="I160">
        <v>40.219783999999997</v>
      </c>
      <c r="K160">
        <f t="shared" si="49"/>
        <v>215.6329811666692</v>
      </c>
      <c r="L160">
        <f t="shared" si="50"/>
        <v>2792.7459679820795</v>
      </c>
      <c r="M160">
        <f t="shared" si="51"/>
        <v>7.7211813619581196E-2</v>
      </c>
      <c r="N160">
        <f t="shared" si="52"/>
        <v>1.2369332541856908</v>
      </c>
      <c r="O160">
        <f>AVERAGE(N151:N160)</f>
        <v>1.2564990047631153</v>
      </c>
    </row>
    <row r="162" spans="1:15" x14ac:dyDescent="0.2">
      <c r="A162" t="s">
        <v>50</v>
      </c>
      <c r="B162">
        <v>100000</v>
      </c>
      <c r="C162">
        <v>694.115095</v>
      </c>
      <c r="D162">
        <v>-16039.462383</v>
      </c>
      <c r="E162">
        <v>96307.373861999993</v>
      </c>
      <c r="F162">
        <v>-1.2068000000000001E-2</v>
      </c>
      <c r="G162">
        <v>34.463624000000003</v>
      </c>
      <c r="H162">
        <v>69.537616999999997</v>
      </c>
      <c r="I162">
        <v>40.186405999999998</v>
      </c>
      <c r="K162">
        <f>D162-3936*$E$7</f>
        <v>225.88570229166726</v>
      </c>
      <c r="L162">
        <f>2*G162*I162</f>
        <v>2769.9383725906882</v>
      </c>
      <c r="M162">
        <f>K162/L162</f>
        <v>8.1548999258203428E-2</v>
      </c>
      <c r="N162">
        <f>M162*16.02</f>
        <v>1.3064149681164188</v>
      </c>
    </row>
    <row r="163" spans="1:15" x14ac:dyDescent="0.2">
      <c r="B163">
        <v>100000</v>
      </c>
      <c r="C163">
        <v>695.10137999999995</v>
      </c>
      <c r="D163">
        <v>-16037.337261999999</v>
      </c>
      <c r="E163">
        <v>96380.027661</v>
      </c>
      <c r="F163">
        <v>-0.359819</v>
      </c>
      <c r="G163">
        <v>34.448619000000001</v>
      </c>
      <c r="H163">
        <v>69.636303999999996</v>
      </c>
      <c r="I163">
        <v>40.177208</v>
      </c>
      <c r="K163">
        <f t="shared" ref="K163:K171" si="53">D163-3936*$E$7</f>
        <v>228.0108232916682</v>
      </c>
      <c r="L163">
        <f t="shared" ref="L163:L171" si="54">2*G163*I163</f>
        <v>2768.0986617515041</v>
      </c>
      <c r="M163">
        <f t="shared" ref="M163:M171" si="55">K163/L163</f>
        <v>8.2370916341325498E-2</v>
      </c>
      <c r="N163">
        <f t="shared" ref="N163:N171" si="56">M163*16.02</f>
        <v>1.3195820797880344</v>
      </c>
    </row>
    <row r="164" spans="1:15" x14ac:dyDescent="0.2">
      <c r="B164">
        <v>100000</v>
      </c>
      <c r="C164">
        <v>693.95232299999998</v>
      </c>
      <c r="D164">
        <v>-16039.595751000001</v>
      </c>
      <c r="E164">
        <v>96273.729556999999</v>
      </c>
      <c r="F164">
        <v>-0.87196700000000005</v>
      </c>
      <c r="G164">
        <v>34.462497999999997</v>
      </c>
      <c r="H164">
        <v>69.520843999999997</v>
      </c>
      <c r="I164">
        <v>40.183377</v>
      </c>
      <c r="K164">
        <f t="shared" si="53"/>
        <v>225.75233429166656</v>
      </c>
      <c r="L164">
        <f t="shared" si="54"/>
        <v>2769.6390989914917</v>
      </c>
      <c r="M164">
        <f t="shared" si="55"/>
        <v>8.1509657476264583E-2</v>
      </c>
      <c r="N164">
        <f t="shared" si="56"/>
        <v>1.3057847127697586</v>
      </c>
    </row>
    <row r="165" spans="1:15" x14ac:dyDescent="0.2">
      <c r="B165">
        <v>100000</v>
      </c>
      <c r="C165">
        <v>694.96125600000005</v>
      </c>
      <c r="D165">
        <v>-16032.990349</v>
      </c>
      <c r="E165">
        <v>96871.237596000006</v>
      </c>
      <c r="F165">
        <v>-0.31914300000000001</v>
      </c>
      <c r="G165">
        <v>34.479424999999999</v>
      </c>
      <c r="H165">
        <v>69.904107999999994</v>
      </c>
      <c r="I165">
        <v>40.191344000000001</v>
      </c>
      <c r="K165">
        <f t="shared" si="53"/>
        <v>232.35773629166761</v>
      </c>
      <c r="L165">
        <f t="shared" si="54"/>
        <v>2771.5488621944</v>
      </c>
      <c r="M165">
        <f t="shared" si="55"/>
        <v>8.3836781469440222E-2</v>
      </c>
      <c r="N165">
        <f t="shared" si="56"/>
        <v>1.3430652391404323</v>
      </c>
    </row>
    <row r="166" spans="1:15" x14ac:dyDescent="0.2">
      <c r="B166">
        <v>100000</v>
      </c>
      <c r="C166">
        <v>693.23025800000005</v>
      </c>
      <c r="D166">
        <v>-16038.336310999999</v>
      </c>
      <c r="E166">
        <v>95722.667258000001</v>
      </c>
      <c r="F166">
        <v>-0.63187400000000005</v>
      </c>
      <c r="G166">
        <v>34.461106000000001</v>
      </c>
      <c r="H166">
        <v>69.123109999999997</v>
      </c>
      <c r="I166">
        <v>40.18488</v>
      </c>
      <c r="K166">
        <f t="shared" si="53"/>
        <v>227.01177429166819</v>
      </c>
      <c r="L166">
        <f t="shared" si="54"/>
        <v>2769.6308185545599</v>
      </c>
      <c r="M166">
        <f t="shared" si="55"/>
        <v>8.1964633253952285E-2</v>
      </c>
      <c r="N166">
        <f t="shared" si="56"/>
        <v>1.3130734247283156</v>
      </c>
    </row>
    <row r="167" spans="1:15" x14ac:dyDescent="0.2">
      <c r="B167">
        <v>100000</v>
      </c>
      <c r="C167">
        <v>695.25483099999997</v>
      </c>
      <c r="D167">
        <v>-16038.431140000001</v>
      </c>
      <c r="E167">
        <v>96144.871050999995</v>
      </c>
      <c r="F167">
        <v>-0.70427099999999998</v>
      </c>
      <c r="G167">
        <v>34.453252999999997</v>
      </c>
      <c r="H167">
        <v>69.455516000000003</v>
      </c>
      <c r="I167">
        <v>40.178140999999997</v>
      </c>
      <c r="K167">
        <f t="shared" si="53"/>
        <v>226.91694529166671</v>
      </c>
      <c r="L167">
        <f t="shared" si="54"/>
        <v>2768.5353138853457</v>
      </c>
      <c r="M167">
        <f t="shared" si="55"/>
        <v>8.1962814110979443E-2</v>
      </c>
      <c r="N167">
        <f t="shared" si="56"/>
        <v>1.3130442820578907</v>
      </c>
    </row>
    <row r="168" spans="1:15" x14ac:dyDescent="0.2">
      <c r="B168">
        <v>100000</v>
      </c>
      <c r="C168">
        <v>694.87210200000004</v>
      </c>
      <c r="D168">
        <v>-16036.122544</v>
      </c>
      <c r="E168">
        <v>96397.235344999994</v>
      </c>
      <c r="F168">
        <v>-0.68349599999999999</v>
      </c>
      <c r="G168">
        <v>34.458100000000002</v>
      </c>
      <c r="H168">
        <v>69.626453999999995</v>
      </c>
      <c r="I168">
        <v>40.179017000000002</v>
      </c>
      <c r="K168">
        <f t="shared" si="53"/>
        <v>229.22554129166747</v>
      </c>
      <c r="L168">
        <f t="shared" si="54"/>
        <v>2768.9851713754001</v>
      </c>
      <c r="M168">
        <f t="shared" si="55"/>
        <v>8.2783231799615387E-2</v>
      </c>
      <c r="N168">
        <f t="shared" si="56"/>
        <v>1.3261873734298384</v>
      </c>
    </row>
    <row r="169" spans="1:15" x14ac:dyDescent="0.2">
      <c r="B169">
        <v>100000</v>
      </c>
      <c r="C169">
        <v>694.64474399999995</v>
      </c>
      <c r="D169">
        <v>-16040.143275</v>
      </c>
      <c r="E169">
        <v>96202.630384000004</v>
      </c>
      <c r="F169">
        <v>-0.67554099999999995</v>
      </c>
      <c r="G169">
        <v>34.460864000000001</v>
      </c>
      <c r="H169">
        <v>69.475221000000005</v>
      </c>
      <c r="I169">
        <v>40.181972999999999</v>
      </c>
      <c r="K169">
        <f t="shared" si="53"/>
        <v>225.20481029166694</v>
      </c>
      <c r="L169">
        <f t="shared" si="54"/>
        <v>2769.4110136093441</v>
      </c>
      <c r="M169">
        <f t="shared" si="55"/>
        <v>8.1318666382481058E-2</v>
      </c>
      <c r="N169">
        <f t="shared" si="56"/>
        <v>1.3027250354473465</v>
      </c>
    </row>
    <row r="170" spans="1:15" x14ac:dyDescent="0.2">
      <c r="B170">
        <v>100000</v>
      </c>
      <c r="C170">
        <v>694.15358400000002</v>
      </c>
      <c r="D170">
        <v>-16033.613852</v>
      </c>
      <c r="E170">
        <v>97022.445655999996</v>
      </c>
      <c r="F170">
        <v>-0.92904500000000001</v>
      </c>
      <c r="G170">
        <v>34.478914000000003</v>
      </c>
      <c r="H170">
        <v>70.030484000000001</v>
      </c>
      <c r="I170">
        <v>40.182014000000002</v>
      </c>
      <c r="K170">
        <f t="shared" si="53"/>
        <v>231.7342332916669</v>
      </c>
      <c r="L170">
        <f t="shared" si="54"/>
        <v>2770.8644101055925</v>
      </c>
      <c r="M170">
        <f t="shared" si="55"/>
        <v>8.36324695089775E-2</v>
      </c>
      <c r="N170">
        <f t="shared" si="56"/>
        <v>1.3397921615338195</v>
      </c>
    </row>
    <row r="171" spans="1:15" x14ac:dyDescent="0.2">
      <c r="B171">
        <v>100000</v>
      </c>
      <c r="C171">
        <v>694.62934099999995</v>
      </c>
      <c r="D171">
        <v>-16034.105358000001</v>
      </c>
      <c r="E171">
        <v>96934.677267000006</v>
      </c>
      <c r="F171">
        <v>-0.83380399999999999</v>
      </c>
      <c r="G171">
        <v>34.494625999999997</v>
      </c>
      <c r="H171">
        <v>69.935765000000004</v>
      </c>
      <c r="I171">
        <v>40.181745999999997</v>
      </c>
      <c r="K171">
        <f t="shared" si="53"/>
        <v>231.2427272916666</v>
      </c>
      <c r="L171">
        <f t="shared" si="54"/>
        <v>2772.1086005939915</v>
      </c>
      <c r="M171">
        <f t="shared" si="55"/>
        <v>8.3417629180226646E-2</v>
      </c>
      <c r="N171">
        <f t="shared" si="56"/>
        <v>1.3363504194672309</v>
      </c>
      <c r="O171">
        <f>AVERAGE(N162:N171)</f>
        <v>1.3206019696479085</v>
      </c>
    </row>
    <row r="173" spans="1:15" x14ac:dyDescent="0.2">
      <c r="A173" t="s">
        <v>51</v>
      </c>
      <c r="B173">
        <v>100000</v>
      </c>
      <c r="C173">
        <v>694.41036399999996</v>
      </c>
      <c r="D173">
        <v>-17075.839246</v>
      </c>
      <c r="E173">
        <v>96755.529569999999</v>
      </c>
      <c r="F173">
        <v>-0.67157199999999995</v>
      </c>
      <c r="G173">
        <v>34.525466999999999</v>
      </c>
      <c r="H173">
        <v>34.685071000000001</v>
      </c>
      <c r="I173">
        <v>80.796792999999994</v>
      </c>
      <c r="K173">
        <f>D173-4176*$E$7</f>
        <v>181.29835668750093</v>
      </c>
      <c r="L173">
        <f>2*G173*H173</f>
        <v>2395.0365484063141</v>
      </c>
      <c r="M173">
        <f>K173/L173</f>
        <v>7.5697532385524152E-2</v>
      </c>
      <c r="N173">
        <f>M173*16.02</f>
        <v>1.2126744688160969</v>
      </c>
    </row>
    <row r="174" spans="1:15" x14ac:dyDescent="0.2">
      <c r="B174">
        <v>100000</v>
      </c>
      <c r="C174">
        <v>693.69315900000004</v>
      </c>
      <c r="D174">
        <v>-17082.300847999999</v>
      </c>
      <c r="E174">
        <v>96206.403338000004</v>
      </c>
      <c r="F174">
        <v>-0.946245</v>
      </c>
      <c r="G174">
        <v>34.503748000000002</v>
      </c>
      <c r="H174">
        <v>34.698022000000002</v>
      </c>
      <c r="I174">
        <v>80.358796999999996</v>
      </c>
      <c r="K174">
        <f t="shared" ref="K174:K182" si="57">D174-4176*$E$7</f>
        <v>174.83675468750153</v>
      </c>
      <c r="L174">
        <f t="shared" ref="L174:L182" si="58">2*G174*H174</f>
        <v>2394.4236143729122</v>
      </c>
      <c r="M174">
        <f t="shared" ref="M174:M182" si="59">K174/L174</f>
        <v>7.3018305381727711E-2</v>
      </c>
      <c r="N174">
        <f t="shared" ref="N174:N182" si="60">M174*16.02</f>
        <v>1.1697532522152778</v>
      </c>
    </row>
    <row r="175" spans="1:15" x14ac:dyDescent="0.2">
      <c r="B175">
        <v>100000</v>
      </c>
      <c r="C175">
        <v>694.17083400000001</v>
      </c>
      <c r="D175">
        <v>-17079.588258</v>
      </c>
      <c r="E175">
        <v>96563.491456999996</v>
      </c>
      <c r="F175">
        <v>-0.49320599999999998</v>
      </c>
      <c r="G175">
        <v>34.514848999999998</v>
      </c>
      <c r="H175">
        <v>34.690866999999997</v>
      </c>
      <c r="I175">
        <v>80.647737000000006</v>
      </c>
      <c r="K175">
        <f t="shared" si="57"/>
        <v>177.54934468750071</v>
      </c>
      <c r="L175">
        <f t="shared" si="58"/>
        <v>2394.7000723681658</v>
      </c>
      <c r="M175">
        <f t="shared" si="59"/>
        <v>7.4142623009953265E-2</v>
      </c>
      <c r="N175">
        <f t="shared" si="60"/>
        <v>1.1877648206194513</v>
      </c>
    </row>
    <row r="176" spans="1:15" x14ac:dyDescent="0.2">
      <c r="B176">
        <v>100000</v>
      </c>
      <c r="C176">
        <v>694.68654400000003</v>
      </c>
      <c r="D176">
        <v>-17077.531686999999</v>
      </c>
      <c r="E176">
        <v>96288.230762000007</v>
      </c>
      <c r="F176">
        <v>-0.97385699999999997</v>
      </c>
      <c r="G176">
        <v>34.516641999999997</v>
      </c>
      <c r="H176">
        <v>34.691907999999998</v>
      </c>
      <c r="I176">
        <v>80.411259000000001</v>
      </c>
      <c r="K176">
        <f t="shared" si="57"/>
        <v>179.60591568750169</v>
      </c>
      <c r="L176">
        <f t="shared" si="58"/>
        <v>2394.8963374658715</v>
      </c>
      <c r="M176">
        <f t="shared" si="59"/>
        <v>7.4995277615042558E-2</v>
      </c>
      <c r="N176">
        <f t="shared" si="60"/>
        <v>1.2014243473929818</v>
      </c>
    </row>
    <row r="177" spans="2:15" x14ac:dyDescent="0.2">
      <c r="B177">
        <v>100000</v>
      </c>
      <c r="C177">
        <v>694.91843400000005</v>
      </c>
      <c r="D177">
        <v>-17078.430420000001</v>
      </c>
      <c r="E177">
        <v>96097.787783000007</v>
      </c>
      <c r="F177">
        <v>-0.58159000000000005</v>
      </c>
      <c r="G177">
        <v>34.514888999999997</v>
      </c>
      <c r="H177">
        <v>34.692444000000002</v>
      </c>
      <c r="I177">
        <v>80.255056999999994</v>
      </c>
      <c r="K177">
        <f t="shared" si="57"/>
        <v>178.70718268749988</v>
      </c>
      <c r="L177">
        <f t="shared" si="58"/>
        <v>2394.8117075974319</v>
      </c>
      <c r="M177">
        <f t="shared" si="59"/>
        <v>7.4622644494579435E-2</v>
      </c>
      <c r="N177">
        <f t="shared" si="60"/>
        <v>1.1954547648031626</v>
      </c>
    </row>
    <row r="178" spans="2:15" x14ac:dyDescent="0.2">
      <c r="B178">
        <v>100000</v>
      </c>
      <c r="C178">
        <v>695.66162399999996</v>
      </c>
      <c r="D178">
        <v>-17075.819298999999</v>
      </c>
      <c r="E178">
        <v>95973.405610000002</v>
      </c>
      <c r="F178">
        <v>-0.46468100000000001</v>
      </c>
      <c r="G178">
        <v>34.525179000000001</v>
      </c>
      <c r="H178">
        <v>34.685867000000002</v>
      </c>
      <c r="I178">
        <v>80.142448000000002</v>
      </c>
      <c r="K178">
        <f t="shared" si="57"/>
        <v>181.31830368750161</v>
      </c>
      <c r="L178">
        <f t="shared" si="58"/>
        <v>2395.071533890386</v>
      </c>
      <c r="M178">
        <f t="shared" si="59"/>
        <v>7.5704755002862431E-2</v>
      </c>
      <c r="N178">
        <f t="shared" si="60"/>
        <v>1.2127901751458561</v>
      </c>
    </row>
    <row r="179" spans="2:15" x14ac:dyDescent="0.2">
      <c r="B179">
        <v>100000</v>
      </c>
      <c r="C179">
        <v>694.006348</v>
      </c>
      <c r="D179">
        <v>-17078.682514</v>
      </c>
      <c r="E179">
        <v>96488.429906999998</v>
      </c>
      <c r="F179">
        <v>-0.35353800000000002</v>
      </c>
      <c r="G179">
        <v>34.51802</v>
      </c>
      <c r="H179">
        <v>34.687334999999997</v>
      </c>
      <c r="I179">
        <v>80.585853</v>
      </c>
      <c r="K179">
        <f t="shared" si="57"/>
        <v>178.45508868750039</v>
      </c>
      <c r="L179">
        <f t="shared" si="58"/>
        <v>2394.6762465533998</v>
      </c>
      <c r="M179">
        <f t="shared" si="59"/>
        <v>7.4521593031353001E-2</v>
      </c>
      <c r="N179">
        <f t="shared" si="60"/>
        <v>1.193835920362275</v>
      </c>
    </row>
    <row r="180" spans="2:15" x14ac:dyDescent="0.2">
      <c r="B180">
        <v>100000</v>
      </c>
      <c r="C180">
        <v>695.18847800000003</v>
      </c>
      <c r="D180">
        <v>-17077.875271000001</v>
      </c>
      <c r="E180">
        <v>96637.152090000003</v>
      </c>
      <c r="F180">
        <v>-0.91905999999999999</v>
      </c>
      <c r="G180">
        <v>34.517665999999998</v>
      </c>
      <c r="H180">
        <v>34.690348</v>
      </c>
      <c r="I180">
        <v>80.703896999999998</v>
      </c>
      <c r="K180">
        <f t="shared" si="57"/>
        <v>179.26233168749968</v>
      </c>
      <c r="L180">
        <f t="shared" si="58"/>
        <v>2394.8596913755359</v>
      </c>
      <c r="M180">
        <f t="shared" si="59"/>
        <v>7.4852957913595655E-2</v>
      </c>
      <c r="N180">
        <f t="shared" si="60"/>
        <v>1.1991443857758024</v>
      </c>
    </row>
    <row r="181" spans="2:15" x14ac:dyDescent="0.2">
      <c r="B181">
        <v>100000</v>
      </c>
      <c r="C181">
        <v>695.16514400000005</v>
      </c>
      <c r="D181">
        <v>-17079.268182</v>
      </c>
      <c r="E181">
        <v>96439.520529000001</v>
      </c>
      <c r="F181">
        <v>-0.67126699999999995</v>
      </c>
      <c r="G181">
        <v>34.512583999999997</v>
      </c>
      <c r="H181">
        <v>34.693429999999999</v>
      </c>
      <c r="I181">
        <v>80.543537000000001</v>
      </c>
      <c r="K181">
        <f t="shared" si="57"/>
        <v>177.86942068750068</v>
      </c>
      <c r="L181">
        <f t="shared" si="58"/>
        <v>2394.7198342462398</v>
      </c>
      <c r="M181">
        <f t="shared" si="59"/>
        <v>7.4275670224064741E-2</v>
      </c>
      <c r="N181">
        <f t="shared" si="60"/>
        <v>1.1898962369895172</v>
      </c>
    </row>
    <row r="182" spans="2:15" x14ac:dyDescent="0.2">
      <c r="B182">
        <v>100000</v>
      </c>
      <c r="C182">
        <v>694.789312</v>
      </c>
      <c r="D182">
        <v>-17076.650406000001</v>
      </c>
      <c r="E182">
        <v>96546.079219000007</v>
      </c>
      <c r="F182">
        <v>-0.30385499999999999</v>
      </c>
      <c r="G182">
        <v>34.526020000000003</v>
      </c>
      <c r="H182">
        <v>34.684159999999999</v>
      </c>
      <c r="I182">
        <v>80.622681999999998</v>
      </c>
      <c r="K182">
        <f t="shared" si="57"/>
        <v>180.48719668749982</v>
      </c>
      <c r="L182">
        <f t="shared" si="58"/>
        <v>2395.0120036864</v>
      </c>
      <c r="M182">
        <f t="shared" si="59"/>
        <v>7.5359620916176664E-2</v>
      </c>
      <c r="N182">
        <f t="shared" si="60"/>
        <v>1.2072611270771501</v>
      </c>
      <c r="O182">
        <f>AVERAGE(N173:N182)</f>
        <v>1.196999949919757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0B9B-FE76-DB48-B1C6-19921CB628E4}">
  <dimension ref="B1:R127"/>
  <sheetViews>
    <sheetView workbookViewId="0">
      <selection activeCell="L22" sqref="L22"/>
    </sheetView>
  </sheetViews>
  <sheetFormatPr baseColWidth="10" defaultRowHeight="16" x14ac:dyDescent="0.2"/>
  <sheetData>
    <row r="1" spans="2:18" x14ac:dyDescent="0.2">
      <c r="B1" t="s">
        <v>84</v>
      </c>
    </row>
    <row r="2" spans="2:18" x14ac:dyDescent="0.2">
      <c r="B2" t="s">
        <v>42</v>
      </c>
      <c r="C2" t="s">
        <v>43</v>
      </c>
      <c r="D2" t="s">
        <v>74</v>
      </c>
      <c r="E2" t="s">
        <v>73</v>
      </c>
    </row>
    <row r="3" spans="2:18" x14ac:dyDescent="0.2">
      <c r="B3">
        <v>300</v>
      </c>
      <c r="C3">
        <v>-9678.7103810000008</v>
      </c>
      <c r="D3">
        <v>4.5946201910312588E-2</v>
      </c>
      <c r="E3">
        <f>C3/2304</f>
        <v>-4.2008291584201389</v>
      </c>
    </row>
    <row r="4" spans="2:18" x14ac:dyDescent="0.2">
      <c r="B4">
        <v>400</v>
      </c>
      <c r="C4">
        <v>-9645.2932610999997</v>
      </c>
      <c r="D4">
        <v>5.4778196762812446E-2</v>
      </c>
      <c r="E4">
        <f t="shared" ref="E4:E7" si="0">C4/2304</f>
        <v>-4.1863252001302085</v>
      </c>
    </row>
    <row r="5" spans="2:18" x14ac:dyDescent="0.2">
      <c r="B5">
        <v>500</v>
      </c>
      <c r="C5">
        <v>-9608.6924041000002</v>
      </c>
      <c r="D5">
        <v>7.6412360807810373E-2</v>
      </c>
      <c r="E5">
        <f t="shared" si="0"/>
        <v>-4.1704394115017358</v>
      </c>
    </row>
    <row r="6" spans="2:18" x14ac:dyDescent="0.2">
      <c r="B6">
        <v>600</v>
      </c>
      <c r="C6">
        <v>-9568.1568658999986</v>
      </c>
      <c r="D6">
        <v>8.5727633839249057E-2</v>
      </c>
      <c r="E6">
        <f t="shared" si="0"/>
        <v>-4.1528458619357629</v>
      </c>
    </row>
    <row r="7" spans="2:18" x14ac:dyDescent="0.2">
      <c r="B7">
        <v>700</v>
      </c>
      <c r="C7">
        <v>-9521.1793670000006</v>
      </c>
      <c r="D7">
        <v>0.18027842818648707</v>
      </c>
      <c r="E7">
        <f t="shared" si="0"/>
        <v>-4.1324563224826392</v>
      </c>
    </row>
    <row r="8" spans="2:18" x14ac:dyDescent="0.2">
      <c r="P8" t="s">
        <v>88</v>
      </c>
    </row>
    <row r="10" spans="2:18" x14ac:dyDescent="0.2">
      <c r="B10" t="s">
        <v>71</v>
      </c>
    </row>
    <row r="11" spans="2:18" x14ac:dyDescent="0.2">
      <c r="B11">
        <v>210</v>
      </c>
      <c r="P11">
        <v>210</v>
      </c>
      <c r="Q11">
        <v>120</v>
      </c>
      <c r="R11" t="s">
        <v>87</v>
      </c>
    </row>
    <row r="12" spans="2:18" x14ac:dyDescent="0.2">
      <c r="B12" t="s">
        <v>14</v>
      </c>
      <c r="C12" t="s">
        <v>15</v>
      </c>
      <c r="D12" t="s">
        <v>16</v>
      </c>
      <c r="E12" t="s">
        <v>17</v>
      </c>
      <c r="F12" t="s">
        <v>18</v>
      </c>
      <c r="G12" t="s">
        <v>19</v>
      </c>
      <c r="H12" t="s">
        <v>20</v>
      </c>
      <c r="I12" t="s">
        <v>21</v>
      </c>
      <c r="J12" t="s">
        <v>85</v>
      </c>
      <c r="K12" t="s">
        <v>86</v>
      </c>
      <c r="L12" t="s">
        <v>78</v>
      </c>
      <c r="O12">
        <v>300</v>
      </c>
      <c r="P12">
        <v>0.82446211205581932</v>
      </c>
      <c r="Q12" s="11">
        <v>0.54979775360744176</v>
      </c>
    </row>
    <row r="13" spans="2:18" x14ac:dyDescent="0.2">
      <c r="B13">
        <v>200000</v>
      </c>
      <c r="C13">
        <v>297.60630800000001</v>
      </c>
      <c r="D13">
        <v>-40276.551606000001</v>
      </c>
      <c r="E13">
        <v>199185.34565</v>
      </c>
      <c r="F13">
        <v>-0.11557199999999999</v>
      </c>
      <c r="G13">
        <v>51.165540999999997</v>
      </c>
      <c r="H13">
        <v>389.46195799999998</v>
      </c>
      <c r="I13">
        <v>9.9957379999999993</v>
      </c>
      <c r="J13">
        <f>D13-9600*$E$3</f>
        <v>51.408314833330223</v>
      </c>
      <c r="K13">
        <f>J13/(2*G13*I13)</f>
        <v>5.0258663735453499E-2</v>
      </c>
      <c r="L13">
        <f>K13*16.02</f>
        <v>0.80514379304196504</v>
      </c>
      <c r="O13">
        <v>400</v>
      </c>
      <c r="P13">
        <v>0.93528539589093884</v>
      </c>
      <c r="Q13" s="11">
        <v>0.62312004379489672</v>
      </c>
    </row>
    <row r="14" spans="2:18" x14ac:dyDescent="0.2">
      <c r="B14">
        <v>200000</v>
      </c>
      <c r="C14">
        <v>297.81071200000002</v>
      </c>
      <c r="D14">
        <v>-40274.929111999998</v>
      </c>
      <c r="E14">
        <v>199144.64556400001</v>
      </c>
      <c r="F14">
        <v>0.206038</v>
      </c>
      <c r="G14">
        <v>51.145952999999999</v>
      </c>
      <c r="H14">
        <v>389.48413399999998</v>
      </c>
      <c r="I14">
        <v>9.9969520000000003</v>
      </c>
      <c r="J14">
        <f t="shared" ref="J14:J22" si="1">D14-9600*$E$3</f>
        <v>53.03080883333314</v>
      </c>
      <c r="K14">
        <f t="shared" ref="K14:K21" si="2">J14/(2*G14*I14)</f>
        <v>5.185843105914071E-2</v>
      </c>
      <c r="L14">
        <f t="shared" ref="L14:L22" si="3">K14*16.02</f>
        <v>0.8307720655674341</v>
      </c>
      <c r="O14">
        <v>500</v>
      </c>
      <c r="P14">
        <v>1.0647656709071776</v>
      </c>
      <c r="Q14" s="11">
        <v>0.68574065744901014</v>
      </c>
    </row>
    <row r="15" spans="2:18" x14ac:dyDescent="0.2">
      <c r="B15">
        <v>200000</v>
      </c>
      <c r="C15">
        <v>297.90331200000003</v>
      </c>
      <c r="D15">
        <v>-40274.043248000002</v>
      </c>
      <c r="E15">
        <v>199152.87598700001</v>
      </c>
      <c r="F15">
        <v>-9.0564000000000006E-2</v>
      </c>
      <c r="G15">
        <v>51.154941999999998</v>
      </c>
      <c r="H15">
        <v>389.43455299999999</v>
      </c>
      <c r="I15">
        <v>9.9968830000000004</v>
      </c>
      <c r="J15">
        <f t="shared" si="1"/>
        <v>53.916672833329358</v>
      </c>
      <c r="K15">
        <f t="shared" si="2"/>
        <v>5.2715809843222057E-2</v>
      </c>
      <c r="L15">
        <f t="shared" si="3"/>
        <v>0.84450727368841738</v>
      </c>
      <c r="O15">
        <v>600</v>
      </c>
      <c r="P15">
        <v>1.3276628026428441</v>
      </c>
      <c r="Q15" s="11">
        <v>0.79402604855437786</v>
      </c>
    </row>
    <row r="16" spans="2:18" x14ac:dyDescent="0.2">
      <c r="B16">
        <v>200000</v>
      </c>
      <c r="C16">
        <v>297.805498</v>
      </c>
      <c r="D16">
        <v>-40273.516308999999</v>
      </c>
      <c r="E16">
        <v>199145.73805099999</v>
      </c>
      <c r="F16">
        <v>-3.4680000000000002E-3</v>
      </c>
      <c r="G16">
        <v>51.144356999999999</v>
      </c>
      <c r="H16">
        <v>389.45746600000001</v>
      </c>
      <c r="I16">
        <v>9.9980049999999991</v>
      </c>
      <c r="J16">
        <f t="shared" si="1"/>
        <v>54.443611833332398</v>
      </c>
      <c r="K16">
        <f t="shared" si="2"/>
        <v>5.3236054469503732E-2</v>
      </c>
      <c r="L16">
        <f t="shared" si="3"/>
        <v>0.85284159260144976</v>
      </c>
    </row>
    <row r="17" spans="2:13" x14ac:dyDescent="0.2">
      <c r="B17">
        <v>200000</v>
      </c>
      <c r="C17">
        <v>297.57883299999997</v>
      </c>
      <c r="D17">
        <v>-40276.435219999999</v>
      </c>
      <c r="E17">
        <v>199163.73528200001</v>
      </c>
      <c r="F17">
        <v>-9.4886999999999999E-2</v>
      </c>
      <c r="G17">
        <v>51.158538999999998</v>
      </c>
      <c r="H17">
        <v>389.443556</v>
      </c>
      <c r="I17">
        <v>9.9964940000000002</v>
      </c>
      <c r="J17">
        <f t="shared" si="1"/>
        <v>51.524700833331735</v>
      </c>
      <c r="K17">
        <f t="shared" si="2"/>
        <v>5.0375531374244248E-2</v>
      </c>
      <c r="L17">
        <f t="shared" si="3"/>
        <v>0.8070160126153928</v>
      </c>
    </row>
    <row r="18" spans="2:13" x14ac:dyDescent="0.2">
      <c r="B18">
        <v>200000</v>
      </c>
      <c r="C18">
        <v>297.853385</v>
      </c>
      <c r="D18">
        <v>-40276.207917</v>
      </c>
      <c r="E18">
        <v>199154.54885299999</v>
      </c>
      <c r="F18">
        <v>4.6285E-2</v>
      </c>
      <c r="G18">
        <v>51.152169000000001</v>
      </c>
      <c r="H18">
        <v>389.44493</v>
      </c>
      <c r="I18">
        <v>9.997242</v>
      </c>
      <c r="J18">
        <f t="shared" si="1"/>
        <v>51.752003833331401</v>
      </c>
      <c r="K18">
        <f t="shared" si="2"/>
        <v>5.060027950488661E-2</v>
      </c>
      <c r="L18">
        <f t="shared" si="3"/>
        <v>0.81061647766828349</v>
      </c>
    </row>
    <row r="19" spans="2:13" x14ac:dyDescent="0.2">
      <c r="B19">
        <v>200000</v>
      </c>
      <c r="C19">
        <v>297.61570699999999</v>
      </c>
      <c r="D19">
        <v>-40275.143271000001</v>
      </c>
      <c r="E19">
        <v>199161.389371</v>
      </c>
      <c r="F19">
        <v>-9.9366999999999997E-2</v>
      </c>
      <c r="G19">
        <v>51.152662999999997</v>
      </c>
      <c r="H19">
        <v>389.47572600000001</v>
      </c>
      <c r="I19">
        <v>9.9966989999999996</v>
      </c>
      <c r="J19">
        <f t="shared" si="1"/>
        <v>52.816649833330302</v>
      </c>
      <c r="K19">
        <f t="shared" si="2"/>
        <v>5.1643538447412117E-2</v>
      </c>
      <c r="L19">
        <f t="shared" si="3"/>
        <v>0.82732948592754207</v>
      </c>
    </row>
    <row r="20" spans="2:13" x14ac:dyDescent="0.2">
      <c r="B20">
        <v>200000</v>
      </c>
      <c r="C20">
        <v>297.89591999999999</v>
      </c>
      <c r="D20">
        <v>-40275.822125999999</v>
      </c>
      <c r="E20">
        <v>199150.94250599999</v>
      </c>
      <c r="F20">
        <v>6.0304000000000003E-2</v>
      </c>
      <c r="G20">
        <v>51.152234999999997</v>
      </c>
      <c r="H20">
        <v>389.42974800000002</v>
      </c>
      <c r="I20">
        <v>9.9974380000000007</v>
      </c>
      <c r="J20">
        <f t="shared" si="1"/>
        <v>52.137794833332009</v>
      </c>
      <c r="K20">
        <f t="shared" si="2"/>
        <v>5.0976419661319619E-2</v>
      </c>
      <c r="L20">
        <f t="shared" si="3"/>
        <v>0.81664224297434029</v>
      </c>
    </row>
    <row r="21" spans="2:13" x14ac:dyDescent="0.2">
      <c r="B21">
        <v>200000</v>
      </c>
      <c r="C21">
        <v>297.62644999999998</v>
      </c>
      <c r="D21">
        <v>-40273.620819000003</v>
      </c>
      <c r="E21">
        <v>199104.59254899999</v>
      </c>
      <c r="F21">
        <v>-5.0196999999999999E-2</v>
      </c>
      <c r="G21">
        <v>51.143183000000001</v>
      </c>
      <c r="H21">
        <v>389.37166300000001</v>
      </c>
      <c r="I21">
        <v>9.9983719999999998</v>
      </c>
      <c r="J21">
        <f t="shared" si="1"/>
        <v>54.339101833327732</v>
      </c>
      <c r="K21">
        <f t="shared" si="2"/>
        <v>5.3133131818893203E-2</v>
      </c>
      <c r="L21">
        <f t="shared" si="3"/>
        <v>0.85119277173866914</v>
      </c>
    </row>
    <row r="22" spans="2:13" x14ac:dyDescent="0.2">
      <c r="B22">
        <v>200000</v>
      </c>
      <c r="C22">
        <v>297.75427100000002</v>
      </c>
      <c r="D22">
        <v>-40276.974735000003</v>
      </c>
      <c r="E22">
        <v>199137.01883799999</v>
      </c>
      <c r="F22">
        <v>-0.181252</v>
      </c>
      <c r="G22">
        <v>51.156745000000001</v>
      </c>
      <c r="H22">
        <v>389.38824199999999</v>
      </c>
      <c r="I22">
        <v>9.9969239999999999</v>
      </c>
      <c r="J22">
        <f t="shared" si="1"/>
        <v>50.985185833327705</v>
      </c>
      <c r="K22">
        <f>J22/(2*G22*I22)</f>
        <v>4.9847653229382033E-2</v>
      </c>
      <c r="L22">
        <f t="shared" si="3"/>
        <v>0.79855940473470011</v>
      </c>
      <c r="M22">
        <f>AVERAGE(L13:L22)</f>
        <v>0.82446211205581932</v>
      </c>
    </row>
    <row r="23" spans="2:13" x14ac:dyDescent="0.2">
      <c r="M23">
        <f>STDEV(L13:L22)/SQRT(10)</f>
        <v>6.2991489372690055E-3</v>
      </c>
    </row>
    <row r="24" spans="2:13" x14ac:dyDescent="0.2">
      <c r="B24">
        <v>120</v>
      </c>
      <c r="J24" t="s">
        <v>85</v>
      </c>
      <c r="K24" t="s">
        <v>86</v>
      </c>
      <c r="L24" t="s">
        <v>78</v>
      </c>
    </row>
    <row r="25" spans="2:13" x14ac:dyDescent="0.2">
      <c r="B25">
        <v>200000</v>
      </c>
      <c r="C25">
        <v>297.73405100000002</v>
      </c>
      <c r="D25">
        <v>-40292.328142999999</v>
      </c>
      <c r="E25">
        <v>199222.32096499999</v>
      </c>
      <c r="F25">
        <v>-4.6286000000000001E-2</v>
      </c>
      <c r="G25">
        <v>51.800283999999998</v>
      </c>
      <c r="H25">
        <v>384.83367399999997</v>
      </c>
      <c r="I25">
        <v>9.9938509999999994</v>
      </c>
      <c r="J25">
        <f>D25-9600*$E$3</f>
        <v>35.631777833332308</v>
      </c>
      <c r="K25">
        <f t="shared" ref="K25:K34" si="4">J25/(2*G25*I25)</f>
        <v>3.4414580906794015E-2</v>
      </c>
      <c r="L25">
        <f t="shared" ref="L25:L34" si="5">K25*16.02</f>
        <v>0.55132158612684012</v>
      </c>
    </row>
    <row r="26" spans="2:13" x14ac:dyDescent="0.2">
      <c r="B26">
        <v>200000</v>
      </c>
      <c r="C26">
        <v>297.58559500000001</v>
      </c>
      <c r="D26">
        <v>-40292.862023000001</v>
      </c>
      <c r="E26">
        <v>199222.00835399999</v>
      </c>
      <c r="F26">
        <v>2.9756999999999999E-2</v>
      </c>
      <c r="G26">
        <v>51.798859</v>
      </c>
      <c r="H26">
        <v>384.84088700000001</v>
      </c>
      <c r="I26">
        <v>9.9939230000000006</v>
      </c>
      <c r="J26">
        <f t="shared" ref="J26:J34" si="6">D26-9600*$E$3</f>
        <v>35.097897833329625</v>
      </c>
      <c r="K26">
        <f t="shared" si="4"/>
        <v>3.3899626819341007E-2</v>
      </c>
      <c r="L26">
        <f t="shared" si="5"/>
        <v>0.5430720216458429</v>
      </c>
    </row>
    <row r="27" spans="2:13" x14ac:dyDescent="0.2">
      <c r="B27">
        <v>200000</v>
      </c>
      <c r="C27">
        <v>297.762856</v>
      </c>
      <c r="D27">
        <v>-40292.865876999997</v>
      </c>
      <c r="E27">
        <v>199221.44652500001</v>
      </c>
      <c r="F27">
        <v>9.1574000000000003E-2</v>
      </c>
      <c r="G27">
        <v>51.802273999999997</v>
      </c>
      <c r="H27">
        <v>384.825243</v>
      </c>
      <c r="I27">
        <v>9.9936419999999995</v>
      </c>
      <c r="J27">
        <f t="shared" si="6"/>
        <v>35.094043833334581</v>
      </c>
      <c r="K27">
        <f t="shared" si="4"/>
        <v>3.3894622871095535E-2</v>
      </c>
      <c r="L27">
        <f t="shared" si="5"/>
        <v>0.54299185839495046</v>
      </c>
    </row>
    <row r="28" spans="2:13" x14ac:dyDescent="0.2">
      <c r="B28">
        <v>200000</v>
      </c>
      <c r="C28">
        <v>297.87778300000002</v>
      </c>
      <c r="D28">
        <v>-40292.274404000003</v>
      </c>
      <c r="E28">
        <v>199219.73060499999</v>
      </c>
      <c r="F28">
        <v>9.9553000000000003E-2</v>
      </c>
      <c r="G28">
        <v>51.798659999999998</v>
      </c>
      <c r="H28">
        <v>384.836882</v>
      </c>
      <c r="I28">
        <v>9.9939509999999991</v>
      </c>
      <c r="J28">
        <f t="shared" si="6"/>
        <v>35.685516833327711</v>
      </c>
      <c r="K28">
        <f t="shared" si="4"/>
        <v>3.4467219873870435E-2</v>
      </c>
      <c r="L28">
        <f t="shared" si="5"/>
        <v>0.55216486237940432</v>
      </c>
    </row>
    <row r="29" spans="2:13" x14ac:dyDescent="0.2">
      <c r="B29">
        <v>200000</v>
      </c>
      <c r="C29">
        <v>297.53077500000001</v>
      </c>
      <c r="D29">
        <v>-40292.311894999999</v>
      </c>
      <c r="E29">
        <v>199220.13094199999</v>
      </c>
      <c r="F29">
        <v>-2.8306999999999999E-2</v>
      </c>
      <c r="G29">
        <v>51.799492000000001</v>
      </c>
      <c r="H29">
        <v>384.83153499999997</v>
      </c>
      <c r="I29">
        <v>9.9939499999999999</v>
      </c>
      <c r="J29">
        <f t="shared" si="6"/>
        <v>35.648025833332213</v>
      </c>
      <c r="K29">
        <f t="shared" si="4"/>
        <v>3.4430459226249641E-2</v>
      </c>
      <c r="L29">
        <f t="shared" si="5"/>
        <v>0.55157595680451921</v>
      </c>
    </row>
    <row r="30" spans="2:13" x14ac:dyDescent="0.2">
      <c r="B30">
        <v>200000</v>
      </c>
      <c r="C30">
        <v>297.81196599999998</v>
      </c>
      <c r="D30">
        <v>-40292.130851000002</v>
      </c>
      <c r="E30">
        <v>199220.46289600001</v>
      </c>
      <c r="F30">
        <v>-0.14333699999999999</v>
      </c>
      <c r="G30">
        <v>51.799253999999998</v>
      </c>
      <c r="H30">
        <v>384.82855499999999</v>
      </c>
      <c r="I30">
        <v>9.9940899999999999</v>
      </c>
      <c r="J30">
        <f t="shared" si="6"/>
        <v>35.829069833329413</v>
      </c>
      <c r="K30">
        <f t="shared" si="4"/>
        <v>3.4604993862860117E-2</v>
      </c>
      <c r="L30">
        <f t="shared" si="5"/>
        <v>0.55437200168301903</v>
      </c>
    </row>
    <row r="31" spans="2:13" x14ac:dyDescent="0.2">
      <c r="B31">
        <v>200000</v>
      </c>
      <c r="C31">
        <v>297.682861</v>
      </c>
      <c r="D31">
        <v>-40292.497725000001</v>
      </c>
      <c r="E31">
        <v>199220.809763</v>
      </c>
      <c r="F31">
        <v>-0.208705</v>
      </c>
      <c r="G31">
        <v>51.802483000000002</v>
      </c>
      <c r="H31">
        <v>384.80670500000002</v>
      </c>
      <c r="I31">
        <v>9.9940519999999999</v>
      </c>
      <c r="J31">
        <f t="shared" si="6"/>
        <v>35.462195833330043</v>
      </c>
      <c r="K31">
        <f t="shared" si="4"/>
        <v>3.4248649143848807E-2</v>
      </c>
      <c r="L31">
        <f t="shared" si="5"/>
        <v>0.54866335928445786</v>
      </c>
    </row>
    <row r="32" spans="2:13" x14ac:dyDescent="0.2">
      <c r="B32">
        <v>200000</v>
      </c>
      <c r="C32">
        <v>297.77785899999998</v>
      </c>
      <c r="D32">
        <v>-40292.178827000003</v>
      </c>
      <c r="E32">
        <v>199220.979074</v>
      </c>
      <c r="F32">
        <v>1.0958000000000001E-2</v>
      </c>
      <c r="G32">
        <v>51.796768</v>
      </c>
      <c r="H32">
        <v>384.857394</v>
      </c>
      <c r="I32">
        <v>9.9938459999999996</v>
      </c>
      <c r="J32">
        <f t="shared" si="6"/>
        <v>35.781093833327759</v>
      </c>
      <c r="K32">
        <f t="shared" si="4"/>
        <v>3.4561159373622884E-2</v>
      </c>
      <c r="L32">
        <f t="shared" si="5"/>
        <v>0.55366977316543853</v>
      </c>
    </row>
    <row r="33" spans="2:14" x14ac:dyDescent="0.2">
      <c r="B33">
        <v>200000</v>
      </c>
      <c r="C33">
        <v>297.80471499999999</v>
      </c>
      <c r="D33">
        <v>-40292.542136999997</v>
      </c>
      <c r="E33">
        <v>199223.581175</v>
      </c>
      <c r="F33">
        <v>3.5930999999999998E-2</v>
      </c>
      <c r="G33">
        <v>51.796303999999999</v>
      </c>
      <c r="H33">
        <v>384.883037</v>
      </c>
      <c r="I33">
        <v>9.9933999999999994</v>
      </c>
      <c r="J33">
        <f t="shared" si="6"/>
        <v>35.417783833334397</v>
      </c>
      <c r="K33">
        <f t="shared" si="4"/>
        <v>3.4212069464300228E-2</v>
      </c>
      <c r="L33">
        <f t="shared" si="5"/>
        <v>0.54807735281808967</v>
      </c>
    </row>
    <row r="34" spans="2:14" x14ac:dyDescent="0.2">
      <c r="B34">
        <v>200000</v>
      </c>
      <c r="C34">
        <v>297.81017200000002</v>
      </c>
      <c r="D34">
        <v>-40292.278305</v>
      </c>
      <c r="E34">
        <v>199220.10074299999</v>
      </c>
      <c r="F34">
        <v>0.13861799999999999</v>
      </c>
      <c r="G34">
        <v>51.801696999999997</v>
      </c>
      <c r="H34">
        <v>384.81266299999999</v>
      </c>
      <c r="I34">
        <v>9.9940119999999997</v>
      </c>
      <c r="J34">
        <f t="shared" si="6"/>
        <v>35.681615833331307</v>
      </c>
      <c r="K34">
        <f t="shared" si="4"/>
        <v>3.4461221209229433E-2</v>
      </c>
      <c r="L34">
        <f t="shared" si="5"/>
        <v>0.55206876377185554</v>
      </c>
      <c r="M34">
        <f>AVERAGE(L25:L34)</f>
        <v>0.54979775360744176</v>
      </c>
    </row>
    <row r="35" spans="2:14" x14ac:dyDescent="0.2">
      <c r="M35">
        <f>STDEV(L25:L34)/SQRT(10)</f>
        <v>1.282200164628419E-3</v>
      </c>
    </row>
    <row r="36" spans="2:14" x14ac:dyDescent="0.2">
      <c r="B36">
        <v>130</v>
      </c>
      <c r="J36" t="s">
        <v>85</v>
      </c>
      <c r="K36" t="s">
        <v>86</v>
      </c>
      <c r="L36" t="s">
        <v>78</v>
      </c>
    </row>
    <row r="37" spans="2:14" x14ac:dyDescent="0.2">
      <c r="B37">
        <v>200000</v>
      </c>
      <c r="C37">
        <v>297.94656099999997</v>
      </c>
      <c r="D37">
        <v>-33535.806246</v>
      </c>
      <c r="E37">
        <v>166640.71131799999</v>
      </c>
      <c r="F37">
        <v>3.1320000000000001E-2</v>
      </c>
      <c r="G37">
        <v>46.158504000000001</v>
      </c>
      <c r="H37">
        <v>361.50314400000002</v>
      </c>
      <c r="I37">
        <v>9.9865929999999992</v>
      </c>
      <c r="J37">
        <f>D37-8008*$E$3</f>
        <v>104.43365462847578</v>
      </c>
      <c r="K37">
        <f>J37/(2*G37*I37)</f>
        <v>0.11327691295875322</v>
      </c>
      <c r="L37">
        <f>K37*16.02</f>
        <v>1.8146961455992265</v>
      </c>
    </row>
    <row r="39" spans="2:14" x14ac:dyDescent="0.2">
      <c r="B39" t="s">
        <v>120</v>
      </c>
      <c r="J39" t="s">
        <v>85</v>
      </c>
      <c r="K39" t="s">
        <v>86</v>
      </c>
      <c r="L39" t="s">
        <v>78</v>
      </c>
      <c r="N39" t="s">
        <v>121</v>
      </c>
    </row>
    <row r="40" spans="2:14" x14ac:dyDescent="0.2">
      <c r="B40">
        <v>200000</v>
      </c>
      <c r="C40">
        <v>297.61150199999997</v>
      </c>
      <c r="D40">
        <v>-40158.649995</v>
      </c>
      <c r="E40">
        <v>198463.392364</v>
      </c>
      <c r="F40">
        <v>2.3650000000000001E-2</v>
      </c>
      <c r="G40">
        <v>51.850189999999998</v>
      </c>
      <c r="H40">
        <v>382.93140399999999</v>
      </c>
      <c r="I40">
        <v>9.9956060000000004</v>
      </c>
      <c r="J40">
        <f>D40-9568*$E$3</f>
        <v>34.883392763891607</v>
      </c>
      <c r="K40">
        <f>J40/(2*G40*I40)</f>
        <v>3.3653422740255817E-2</v>
      </c>
      <c r="L40">
        <f>K40*16.02</f>
        <v>0.53912783229889816</v>
      </c>
    </row>
    <row r="50" spans="2:13" x14ac:dyDescent="0.2">
      <c r="B50" t="s">
        <v>58</v>
      </c>
    </row>
    <row r="51" spans="2:13" x14ac:dyDescent="0.2">
      <c r="B51">
        <v>210</v>
      </c>
    </row>
    <row r="52" spans="2:13" x14ac:dyDescent="0.2">
      <c r="B52" t="s">
        <v>14</v>
      </c>
      <c r="C52" t="s">
        <v>15</v>
      </c>
      <c r="D52" t="s">
        <v>16</v>
      </c>
      <c r="E52" t="s">
        <v>17</v>
      </c>
      <c r="F52" t="s">
        <v>18</v>
      </c>
      <c r="G52" t="s">
        <v>19</v>
      </c>
      <c r="H52" t="s">
        <v>20</v>
      </c>
      <c r="I52" t="s">
        <v>21</v>
      </c>
      <c r="J52" t="s">
        <v>85</v>
      </c>
      <c r="K52" t="s">
        <v>86</v>
      </c>
      <c r="L52" t="s">
        <v>78</v>
      </c>
    </row>
    <row r="53" spans="2:13" x14ac:dyDescent="0.2">
      <c r="B53">
        <v>200000</v>
      </c>
      <c r="C53">
        <v>397.193017</v>
      </c>
      <c r="D53">
        <v>-40126.866206999999</v>
      </c>
      <c r="E53">
        <v>199755.65164</v>
      </c>
      <c r="F53">
        <v>-7.0663000000000004E-2</v>
      </c>
      <c r="G53">
        <v>51.165529999999997</v>
      </c>
      <c r="H53">
        <v>389.90916099999998</v>
      </c>
      <c r="I53">
        <v>10.012862</v>
      </c>
      <c r="J53">
        <f>D53-9600*$E$4</f>
        <v>61.855714249999437</v>
      </c>
      <c r="K53">
        <f>J53/(2*G53*I53)</f>
        <v>6.0369019560081789E-2</v>
      </c>
      <c r="L53">
        <f>K53*16.02</f>
        <v>0.96711169335251024</v>
      </c>
    </row>
    <row r="54" spans="2:13" x14ac:dyDescent="0.2">
      <c r="B54">
        <v>200000</v>
      </c>
      <c r="C54">
        <v>397.17428699999999</v>
      </c>
      <c r="D54">
        <v>-40129.492322999999</v>
      </c>
      <c r="E54">
        <v>199440.39154300001</v>
      </c>
      <c r="F54">
        <v>3.8374999999999999E-2</v>
      </c>
      <c r="G54">
        <v>51.153514000000001</v>
      </c>
      <c r="H54">
        <v>389.57947899999999</v>
      </c>
      <c r="I54">
        <v>10.00787</v>
      </c>
      <c r="J54">
        <f t="shared" ref="J54:J62" si="7">D54-9600*$E$4</f>
        <v>59.229598249999981</v>
      </c>
      <c r="K54">
        <f t="shared" ref="K54:K62" si="8">J54/(2*G54*I54)</f>
        <v>5.7848441470028718E-2</v>
      </c>
      <c r="L54">
        <f t="shared" ref="L54:L62" si="9">K54*16.02</f>
        <v>0.92673203234986001</v>
      </c>
    </row>
    <row r="55" spans="2:13" x14ac:dyDescent="0.2">
      <c r="B55">
        <v>200000</v>
      </c>
      <c r="C55">
        <v>397.16813000000002</v>
      </c>
      <c r="D55">
        <v>-40133.125748999999</v>
      </c>
      <c r="E55">
        <v>199445.166108</v>
      </c>
      <c r="F55">
        <v>-0.175899</v>
      </c>
      <c r="G55">
        <v>51.168222</v>
      </c>
      <c r="H55">
        <v>389.51413200000002</v>
      </c>
      <c r="I55">
        <v>10.006912</v>
      </c>
      <c r="J55">
        <f t="shared" si="7"/>
        <v>55.596172249999654</v>
      </c>
      <c r="K55">
        <f t="shared" si="8"/>
        <v>5.4289330904324536E-2</v>
      </c>
      <c r="L55">
        <f t="shared" si="9"/>
        <v>0.86971508108727902</v>
      </c>
    </row>
    <row r="56" spans="2:13" x14ac:dyDescent="0.2">
      <c r="B56">
        <v>200000</v>
      </c>
      <c r="C56">
        <v>396.67650300000003</v>
      </c>
      <c r="D56">
        <v>-40130.314780000001</v>
      </c>
      <c r="E56">
        <v>199420.320297</v>
      </c>
      <c r="F56">
        <v>-9.1291999999999998E-2</v>
      </c>
      <c r="G56">
        <v>51.164223999999997</v>
      </c>
      <c r="H56">
        <v>389.47087399999998</v>
      </c>
      <c r="I56">
        <v>10.007558</v>
      </c>
      <c r="J56">
        <f t="shared" si="7"/>
        <v>58.407141249997949</v>
      </c>
      <c r="K56">
        <f t="shared" si="8"/>
        <v>5.7035000151245858E-2</v>
      </c>
      <c r="L56">
        <f t="shared" si="9"/>
        <v>0.91370070242295864</v>
      </c>
    </row>
    <row r="57" spans="2:13" x14ac:dyDescent="0.2">
      <c r="B57">
        <v>200000</v>
      </c>
      <c r="C57">
        <v>397.07064500000001</v>
      </c>
      <c r="D57">
        <v>-40129.309478000003</v>
      </c>
      <c r="E57">
        <v>199457.641729</v>
      </c>
      <c r="F57">
        <v>8.7068999999999994E-2</v>
      </c>
      <c r="G57">
        <v>51.155836999999998</v>
      </c>
      <c r="H57">
        <v>389.59373699999998</v>
      </c>
      <c r="I57">
        <v>10.007915000000001</v>
      </c>
      <c r="J57">
        <f t="shared" si="7"/>
        <v>59.412443249995704</v>
      </c>
      <c r="K57">
        <f t="shared" si="8"/>
        <v>5.8024126838129735E-2</v>
      </c>
      <c r="L57">
        <f t="shared" si="9"/>
        <v>0.92954651194683835</v>
      </c>
    </row>
    <row r="58" spans="2:13" x14ac:dyDescent="0.2">
      <c r="B58">
        <v>200000</v>
      </c>
      <c r="C58">
        <v>396.94391100000001</v>
      </c>
      <c r="D58">
        <v>-40126.881754000002</v>
      </c>
      <c r="E58">
        <v>199556.74119299999</v>
      </c>
      <c r="F58">
        <v>-9.5163999999999999E-2</v>
      </c>
      <c r="G58">
        <v>51.148909000000003</v>
      </c>
      <c r="H58">
        <v>389.81328100000002</v>
      </c>
      <c r="I58">
        <v>10.008604</v>
      </c>
      <c r="J58">
        <f t="shared" si="7"/>
        <v>61.840167249996739</v>
      </c>
      <c r="K58">
        <f t="shared" si="8"/>
        <v>6.0399143323158273E-2</v>
      </c>
      <c r="L58">
        <f t="shared" si="9"/>
        <v>0.96759427603699555</v>
      </c>
    </row>
    <row r="59" spans="2:13" x14ac:dyDescent="0.2">
      <c r="B59">
        <v>200000</v>
      </c>
      <c r="C59">
        <v>397.30541899999997</v>
      </c>
      <c r="D59">
        <v>-40126.116973999997</v>
      </c>
      <c r="E59">
        <v>199632.73476699999</v>
      </c>
      <c r="F59">
        <v>-7.7649999999999997E-2</v>
      </c>
      <c r="G59">
        <v>51.146425000000001</v>
      </c>
      <c r="H59">
        <v>389.93748499999998</v>
      </c>
      <c r="I59">
        <v>10.009712</v>
      </c>
      <c r="J59">
        <f t="shared" si="7"/>
        <v>62.604947250001715</v>
      </c>
      <c r="K59">
        <f t="shared" si="8"/>
        <v>6.1142303023884195E-2</v>
      </c>
      <c r="L59">
        <f t="shared" si="9"/>
        <v>0.97949969444262475</v>
      </c>
    </row>
    <row r="60" spans="2:13" x14ac:dyDescent="0.2">
      <c r="B60">
        <v>200000</v>
      </c>
      <c r="C60">
        <v>397.10462100000001</v>
      </c>
      <c r="D60">
        <v>-40129.961492000002</v>
      </c>
      <c r="E60">
        <v>199389.43006399999</v>
      </c>
      <c r="F60">
        <v>5.3912000000000002E-2</v>
      </c>
      <c r="G60">
        <v>51.170895000000002</v>
      </c>
      <c r="H60">
        <v>389.33727599999997</v>
      </c>
      <c r="I60">
        <v>10.008136</v>
      </c>
      <c r="J60">
        <f t="shared" si="7"/>
        <v>58.760429249996378</v>
      </c>
      <c r="K60">
        <f t="shared" si="8"/>
        <v>5.7369194567838191E-2</v>
      </c>
      <c r="L60">
        <f t="shared" si="9"/>
        <v>0.91905449697676778</v>
      </c>
    </row>
    <row r="61" spans="2:13" x14ac:dyDescent="0.2">
      <c r="B61">
        <v>200000</v>
      </c>
      <c r="C61">
        <v>397.08427</v>
      </c>
      <c r="D61">
        <v>-40125.255658000002</v>
      </c>
      <c r="E61">
        <v>199672.25184700001</v>
      </c>
      <c r="F61">
        <v>-8.1004999999999994E-2</v>
      </c>
      <c r="G61">
        <v>51.160767999999997</v>
      </c>
      <c r="H61">
        <v>389.96047700000003</v>
      </c>
      <c r="I61">
        <v>10.008296</v>
      </c>
      <c r="J61">
        <f t="shared" si="7"/>
        <v>63.4662632499967</v>
      </c>
      <c r="K61">
        <f t="shared" si="8"/>
        <v>6.1974885992304794E-2</v>
      </c>
      <c r="L61">
        <f t="shared" si="9"/>
        <v>0.99283767359672281</v>
      </c>
    </row>
    <row r="62" spans="2:13" x14ac:dyDescent="0.2">
      <c r="B62">
        <v>200000</v>
      </c>
      <c r="C62">
        <v>396.78243700000002</v>
      </c>
      <c r="D62">
        <v>-40132.016260999997</v>
      </c>
      <c r="E62">
        <v>199414.37056499999</v>
      </c>
      <c r="F62">
        <v>-5.9594000000000001E-2</v>
      </c>
      <c r="G62">
        <v>51.167900000000003</v>
      </c>
      <c r="H62">
        <v>389.449793</v>
      </c>
      <c r="I62">
        <v>10.007082</v>
      </c>
      <c r="J62">
        <f t="shared" si="7"/>
        <v>56.705660250001529</v>
      </c>
      <c r="K62">
        <f t="shared" si="8"/>
        <v>5.5372147109664954E-2</v>
      </c>
      <c r="L62">
        <f t="shared" si="9"/>
        <v>0.88706179669683249</v>
      </c>
      <c r="M62">
        <f>AVERAGE(L53:L62)</f>
        <v>0.93528539589093884</v>
      </c>
    </row>
    <row r="63" spans="2:13" x14ac:dyDescent="0.2">
      <c r="M63">
        <f>STDEV(L53:L62)/SQRT(10)</f>
        <v>1.2816813351171559E-2</v>
      </c>
    </row>
    <row r="64" spans="2:13" x14ac:dyDescent="0.2">
      <c r="B64">
        <v>120</v>
      </c>
      <c r="J64" t="s">
        <v>85</v>
      </c>
      <c r="K64" t="s">
        <v>86</v>
      </c>
      <c r="L64" t="s">
        <v>78</v>
      </c>
    </row>
    <row r="65" spans="2:13" x14ac:dyDescent="0.2">
      <c r="B65">
        <v>200000</v>
      </c>
      <c r="C65">
        <v>396.90657399999998</v>
      </c>
      <c r="D65">
        <v>-40148.516252000001</v>
      </c>
      <c r="E65">
        <v>199461.45394499999</v>
      </c>
      <c r="F65">
        <v>-0.221945</v>
      </c>
      <c r="G65">
        <v>51.752265000000001</v>
      </c>
      <c r="H65">
        <v>385.20583499999998</v>
      </c>
      <c r="I65">
        <v>10.005456000000001</v>
      </c>
      <c r="J65">
        <f>D65-9600*$E$4</f>
        <v>40.2056692499973</v>
      </c>
      <c r="K65">
        <f t="shared" ref="K65:K74" si="10">J65/(2*G65*I65)</f>
        <v>3.8823175177671927E-2</v>
      </c>
      <c r="L65">
        <f t="shared" ref="L65:L74" si="11">K65*16.02</f>
        <v>0.62194726634630426</v>
      </c>
    </row>
    <row r="66" spans="2:13" x14ac:dyDescent="0.2">
      <c r="B66">
        <v>200000</v>
      </c>
      <c r="C66">
        <v>397.028077</v>
      </c>
      <c r="D66">
        <v>-40147.648392000003</v>
      </c>
      <c r="E66">
        <v>199459.09461999999</v>
      </c>
      <c r="F66">
        <v>-7.5985999999999998E-2</v>
      </c>
      <c r="G66">
        <v>51.757213</v>
      </c>
      <c r="H66">
        <v>385.133803</v>
      </c>
      <c r="I66">
        <v>10.006252</v>
      </c>
      <c r="J66">
        <f t="shared" ref="J66:J74" si="12">D66-9600*$E$4</f>
        <v>41.073529249995772</v>
      </c>
      <c r="K66">
        <f t="shared" si="10"/>
        <v>3.9654246958868308E-2</v>
      </c>
      <c r="L66">
        <f t="shared" si="11"/>
        <v>0.63526103628107033</v>
      </c>
    </row>
    <row r="67" spans="2:13" x14ac:dyDescent="0.2">
      <c r="B67">
        <v>200000</v>
      </c>
      <c r="C67">
        <v>397.21901800000001</v>
      </c>
      <c r="D67">
        <v>-40148.387145000001</v>
      </c>
      <c r="E67">
        <v>199460.25526000001</v>
      </c>
      <c r="F67">
        <v>-9.5505000000000007E-2</v>
      </c>
      <c r="G67">
        <v>51.753343000000001</v>
      </c>
      <c r="H67">
        <v>385.19900699999999</v>
      </c>
      <c r="I67">
        <v>10.005364999999999</v>
      </c>
      <c r="J67">
        <f t="shared" si="12"/>
        <v>40.334776249997958</v>
      </c>
      <c r="K67">
        <f t="shared" si="10"/>
        <v>3.8947385723434334E-2</v>
      </c>
      <c r="L67">
        <f t="shared" si="11"/>
        <v>0.62393711928941797</v>
      </c>
    </row>
    <row r="68" spans="2:13" x14ac:dyDescent="0.2">
      <c r="B68">
        <v>200000</v>
      </c>
      <c r="C68">
        <v>396.83956499999999</v>
      </c>
      <c r="D68">
        <v>-40149.294915999999</v>
      </c>
      <c r="E68">
        <v>199458.291199</v>
      </c>
      <c r="F68">
        <v>5.2434000000000001E-2</v>
      </c>
      <c r="G68">
        <v>51.748851000000002</v>
      </c>
      <c r="H68">
        <v>385.245811</v>
      </c>
      <c r="I68">
        <v>10.004918</v>
      </c>
      <c r="J68">
        <f t="shared" si="12"/>
        <v>39.427005249999638</v>
      </c>
      <c r="K68">
        <f t="shared" si="10"/>
        <v>3.8075844988549684E-2</v>
      </c>
      <c r="L68">
        <f t="shared" si="11"/>
        <v>0.60997503671656594</v>
      </c>
    </row>
    <row r="69" spans="2:13" x14ac:dyDescent="0.2">
      <c r="B69">
        <v>200000</v>
      </c>
      <c r="C69">
        <v>396.83303799999999</v>
      </c>
      <c r="D69">
        <v>-40148.315773000002</v>
      </c>
      <c r="E69">
        <v>199457.38935700001</v>
      </c>
      <c r="F69">
        <v>-0.15598699999999999</v>
      </c>
      <c r="G69">
        <v>51.757376999999998</v>
      </c>
      <c r="H69">
        <v>385.13940500000001</v>
      </c>
      <c r="I69">
        <v>10.005989</v>
      </c>
      <c r="J69">
        <f t="shared" si="12"/>
        <v>40.406148249996477</v>
      </c>
      <c r="K69">
        <f t="shared" si="10"/>
        <v>3.9010828825484227E-2</v>
      </c>
      <c r="L69">
        <f t="shared" si="11"/>
        <v>0.62495347778425725</v>
      </c>
    </row>
    <row r="70" spans="2:13" x14ac:dyDescent="0.2">
      <c r="B70">
        <v>200000</v>
      </c>
      <c r="C70">
        <v>397.10731199999998</v>
      </c>
      <c r="D70">
        <v>-40147.668984000004</v>
      </c>
      <c r="E70">
        <v>199459.02145999999</v>
      </c>
      <c r="F70">
        <v>-0.174676</v>
      </c>
      <c r="G70">
        <v>51.759573000000003</v>
      </c>
      <c r="H70">
        <v>385.11967199999998</v>
      </c>
      <c r="I70">
        <v>10.006159</v>
      </c>
      <c r="J70">
        <f t="shared" si="12"/>
        <v>41.052937249995011</v>
      </c>
      <c r="K70">
        <f t="shared" si="10"/>
        <v>3.9632927718591726E-2</v>
      </c>
      <c r="L70">
        <f t="shared" si="11"/>
        <v>0.63491950205183945</v>
      </c>
    </row>
    <row r="71" spans="2:13" x14ac:dyDescent="0.2">
      <c r="B71">
        <v>200000</v>
      </c>
      <c r="C71">
        <v>397.02354100000002</v>
      </c>
      <c r="D71">
        <v>-40148.754578</v>
      </c>
      <c r="E71">
        <v>199458.97171000001</v>
      </c>
      <c r="F71">
        <v>-0.15296000000000001</v>
      </c>
      <c r="G71">
        <v>51.754907000000003</v>
      </c>
      <c r="H71">
        <v>385.18733800000001</v>
      </c>
      <c r="I71">
        <v>10.005300999999999</v>
      </c>
      <c r="J71">
        <f t="shared" si="12"/>
        <v>39.967343249998521</v>
      </c>
      <c r="K71">
        <f t="shared" si="10"/>
        <v>3.8591671883841779E-2</v>
      </c>
      <c r="L71">
        <f t="shared" si="11"/>
        <v>0.6182385835791453</v>
      </c>
    </row>
    <row r="72" spans="2:13" x14ac:dyDescent="0.2">
      <c r="B72">
        <v>200000</v>
      </c>
      <c r="C72">
        <v>397.09915599999999</v>
      </c>
      <c r="D72">
        <v>-40148.910130999997</v>
      </c>
      <c r="E72">
        <v>199457.708083</v>
      </c>
      <c r="F72">
        <v>-8.0997E-2</v>
      </c>
      <c r="G72">
        <v>51.757213999999998</v>
      </c>
      <c r="H72">
        <v>385.16681599999998</v>
      </c>
      <c r="I72">
        <v>10.005324</v>
      </c>
      <c r="J72">
        <f t="shared" si="12"/>
        <v>39.81179025000165</v>
      </c>
      <c r="K72">
        <f t="shared" si="10"/>
        <v>3.8439671164980205E-2</v>
      </c>
      <c r="L72">
        <f t="shared" si="11"/>
        <v>0.61580353206298288</v>
      </c>
    </row>
    <row r="73" spans="2:13" x14ac:dyDescent="0.2">
      <c r="B73">
        <v>200000</v>
      </c>
      <c r="C73">
        <v>397.08145500000001</v>
      </c>
      <c r="D73">
        <v>-40148.317972999997</v>
      </c>
      <c r="E73">
        <v>199459.81156999999</v>
      </c>
      <c r="F73">
        <v>-0.15717800000000001</v>
      </c>
      <c r="G73">
        <v>51.756556000000003</v>
      </c>
      <c r="H73">
        <v>385.15913</v>
      </c>
      <c r="I73">
        <v>10.005756999999999</v>
      </c>
      <c r="J73">
        <f t="shared" si="12"/>
        <v>40.403948250001122</v>
      </c>
      <c r="K73">
        <f t="shared" si="10"/>
        <v>3.9010228076602642E-2</v>
      </c>
      <c r="L73">
        <f t="shared" si="11"/>
        <v>0.62494385378717432</v>
      </c>
    </row>
    <row r="74" spans="2:13" x14ac:dyDescent="0.2">
      <c r="B74">
        <v>200000</v>
      </c>
      <c r="C74">
        <v>397.12780600000002</v>
      </c>
      <c r="D74">
        <v>-40148.566899999998</v>
      </c>
      <c r="E74">
        <v>199461.504873</v>
      </c>
      <c r="F74">
        <v>-8.9043999999999998E-2</v>
      </c>
      <c r="G74">
        <v>51.748064999999997</v>
      </c>
      <c r="H74">
        <v>385.24141300000002</v>
      </c>
      <c r="I74">
        <v>10.005345999999999</v>
      </c>
      <c r="J74">
        <f t="shared" si="12"/>
        <v>40.155021250000573</v>
      </c>
      <c r="K74">
        <f t="shared" si="10"/>
        <v>3.8777842075543759E-2</v>
      </c>
      <c r="L74">
        <f t="shared" si="11"/>
        <v>0.62122103005021101</v>
      </c>
      <c r="M74">
        <f>AVERAGE(L65:L74)</f>
        <v>0.62312004379489672</v>
      </c>
    </row>
    <row r="75" spans="2:13" x14ac:dyDescent="0.2">
      <c r="M75">
        <f>STDEV(L65:L74)/SQRT(10)</f>
        <v>2.4700858243044341E-3</v>
      </c>
    </row>
    <row r="76" spans="2:13" x14ac:dyDescent="0.2">
      <c r="B76" t="s">
        <v>39</v>
      </c>
    </row>
    <row r="77" spans="2:13" x14ac:dyDescent="0.2">
      <c r="B77">
        <v>210</v>
      </c>
    </row>
    <row r="78" spans="2:13" x14ac:dyDescent="0.2">
      <c r="B78" t="s">
        <v>14</v>
      </c>
      <c r="C78" t="s">
        <v>15</v>
      </c>
      <c r="D78" t="s">
        <v>16</v>
      </c>
      <c r="E78" t="s">
        <v>17</v>
      </c>
      <c r="F78" t="s">
        <v>18</v>
      </c>
      <c r="G78" t="s">
        <v>19</v>
      </c>
      <c r="H78" t="s">
        <v>20</v>
      </c>
      <c r="I78" t="s">
        <v>21</v>
      </c>
      <c r="J78" t="s">
        <v>85</v>
      </c>
      <c r="K78" t="s">
        <v>86</v>
      </c>
      <c r="L78" t="s">
        <v>78</v>
      </c>
    </row>
    <row r="79" spans="2:13" x14ac:dyDescent="0.2">
      <c r="B79">
        <v>200000</v>
      </c>
      <c r="C79">
        <v>496.80053400000003</v>
      </c>
      <c r="D79">
        <v>-39965.977005000001</v>
      </c>
      <c r="E79">
        <v>200010.39184500001</v>
      </c>
      <c r="F79">
        <v>-0.349964</v>
      </c>
      <c r="G79">
        <v>51.186373000000003</v>
      </c>
      <c r="H79">
        <v>389.94905599999998</v>
      </c>
      <c r="I79">
        <v>10.020524999999999</v>
      </c>
      <c r="J79">
        <f>D79-9600*$E$5</f>
        <v>70.241345416659897</v>
      </c>
      <c r="K79">
        <f>J79/(2*G79*I79)</f>
        <v>6.8472785089450039E-2</v>
      </c>
      <c r="L79">
        <f>K79*16.02</f>
        <v>1.0969340171329895</v>
      </c>
    </row>
    <row r="80" spans="2:13" x14ac:dyDescent="0.2">
      <c r="B80">
        <v>200000</v>
      </c>
      <c r="C80">
        <v>496.335306</v>
      </c>
      <c r="D80">
        <v>-39967.386681999997</v>
      </c>
      <c r="E80">
        <v>200063.12543300001</v>
      </c>
      <c r="F80">
        <v>-0.25380799999999998</v>
      </c>
      <c r="G80">
        <v>51.183261000000002</v>
      </c>
      <c r="H80">
        <v>390.06535700000001</v>
      </c>
      <c r="I80">
        <v>10.020788</v>
      </c>
      <c r="J80">
        <f t="shared" ref="J80:J88" si="13">D80-9600*$E$5</f>
        <v>68.831668416663888</v>
      </c>
      <c r="K80">
        <f t="shared" ref="K80:K88" si="14">J80/(2*G80*I80)</f>
        <v>6.7100919944437537E-2</v>
      </c>
      <c r="L80">
        <f t="shared" ref="L80:L88" si="15">K80*16.02</f>
        <v>1.0749567375098894</v>
      </c>
    </row>
    <row r="81" spans="2:13" x14ac:dyDescent="0.2">
      <c r="B81">
        <v>200000</v>
      </c>
      <c r="C81">
        <v>496.13607100000002</v>
      </c>
      <c r="D81">
        <v>-39972.800107000003</v>
      </c>
      <c r="E81">
        <v>199947.15285400001</v>
      </c>
      <c r="F81">
        <v>-0.14736399999999999</v>
      </c>
      <c r="G81">
        <v>51.202354999999997</v>
      </c>
      <c r="H81">
        <v>389.74859500000002</v>
      </c>
      <c r="I81">
        <v>10.01938</v>
      </c>
      <c r="J81">
        <f t="shared" si="13"/>
        <v>63.418243416657788</v>
      </c>
      <c r="K81">
        <f t="shared" si="14"/>
        <v>6.1809243529157849E-2</v>
      </c>
      <c r="L81">
        <f t="shared" si="15"/>
        <v>0.99018408133710867</v>
      </c>
    </row>
    <row r="82" spans="2:13" x14ac:dyDescent="0.2">
      <c r="B82">
        <v>200000</v>
      </c>
      <c r="C82">
        <v>496.106697</v>
      </c>
      <c r="D82">
        <v>-39970.395946999997</v>
      </c>
      <c r="E82">
        <v>199958.88429099999</v>
      </c>
      <c r="F82">
        <v>-8.7133000000000002E-2</v>
      </c>
      <c r="G82">
        <v>51.21087</v>
      </c>
      <c r="H82">
        <v>389.69761999999997</v>
      </c>
      <c r="I82">
        <v>10.019612</v>
      </c>
      <c r="J82">
        <f t="shared" si="13"/>
        <v>65.822403416663292</v>
      </c>
      <c r="K82">
        <f t="shared" si="14"/>
        <v>6.414025498551354E-2</v>
      </c>
      <c r="L82">
        <f t="shared" si="15"/>
        <v>1.0275268848679269</v>
      </c>
    </row>
    <row r="83" spans="2:13" x14ac:dyDescent="0.2">
      <c r="B83">
        <v>200000</v>
      </c>
      <c r="C83">
        <v>496.20466699999997</v>
      </c>
      <c r="D83">
        <v>-39962.663745999998</v>
      </c>
      <c r="E83">
        <v>200097.286425</v>
      </c>
      <c r="F83">
        <v>-0.15698799999999999</v>
      </c>
      <c r="G83">
        <v>51.187959999999997</v>
      </c>
      <c r="H83">
        <v>390.115363</v>
      </c>
      <c r="I83">
        <v>10.020293000000001</v>
      </c>
      <c r="J83">
        <f t="shared" si="13"/>
        <v>73.554604416662187</v>
      </c>
      <c r="K83">
        <f t="shared" si="14"/>
        <v>7.1702058791411241E-2</v>
      </c>
      <c r="L83">
        <f t="shared" si="15"/>
        <v>1.1486669818384081</v>
      </c>
    </row>
    <row r="84" spans="2:13" x14ac:dyDescent="0.2">
      <c r="B84">
        <v>200000</v>
      </c>
      <c r="C84">
        <v>496.229693</v>
      </c>
      <c r="D84">
        <v>-39970.048846999998</v>
      </c>
      <c r="E84">
        <v>200024.30893500001</v>
      </c>
      <c r="F84">
        <v>-0.14229700000000001</v>
      </c>
      <c r="G84">
        <v>51.209651000000001</v>
      </c>
      <c r="H84">
        <v>389.85540500000002</v>
      </c>
      <c r="I84">
        <v>10.019072</v>
      </c>
      <c r="J84">
        <f t="shared" si="13"/>
        <v>66.169503416662337</v>
      </c>
      <c r="K84">
        <f t="shared" si="14"/>
        <v>6.4483494690599663E-2</v>
      </c>
      <c r="L84">
        <f t="shared" si="15"/>
        <v>1.0330255849434067</v>
      </c>
    </row>
    <row r="85" spans="2:13" x14ac:dyDescent="0.2">
      <c r="B85">
        <v>200000</v>
      </c>
      <c r="C85">
        <v>496.20343800000001</v>
      </c>
      <c r="D85">
        <v>-39966.753573000002</v>
      </c>
      <c r="E85">
        <v>200036.21147800001</v>
      </c>
      <c r="F85">
        <v>-0.22229199999999999</v>
      </c>
      <c r="G85">
        <v>51.189248999999997</v>
      </c>
      <c r="H85">
        <v>390.00435700000003</v>
      </c>
      <c r="I85">
        <v>10.019833999999999</v>
      </c>
      <c r="J85">
        <f t="shared" si="13"/>
        <v>69.464777416658762</v>
      </c>
      <c r="K85">
        <f t="shared" si="14"/>
        <v>6.7716634895345143E-2</v>
      </c>
      <c r="L85">
        <f t="shared" si="15"/>
        <v>1.0848204910234291</v>
      </c>
    </row>
    <row r="86" spans="2:13" x14ac:dyDescent="0.2">
      <c r="B86">
        <v>200000</v>
      </c>
      <c r="C86">
        <v>496.07384500000001</v>
      </c>
      <c r="D86">
        <v>-39966.218846999996</v>
      </c>
      <c r="E86">
        <v>200295.46603700001</v>
      </c>
      <c r="F86">
        <v>-0.164771</v>
      </c>
      <c r="G86">
        <v>51.180683000000002</v>
      </c>
      <c r="H86">
        <v>390.39563900000002</v>
      </c>
      <c r="I86">
        <v>10.024442000000001</v>
      </c>
      <c r="J86">
        <f t="shared" si="13"/>
        <v>69.999503416664083</v>
      </c>
      <c r="K86">
        <f t="shared" si="14"/>
        <v>6.8217952265081788E-2</v>
      </c>
      <c r="L86">
        <f t="shared" si="15"/>
        <v>1.0928515952866102</v>
      </c>
    </row>
    <row r="87" spans="2:13" x14ac:dyDescent="0.2">
      <c r="B87">
        <v>200000</v>
      </c>
      <c r="C87">
        <v>495.92112400000002</v>
      </c>
      <c r="D87">
        <v>-39969.318046</v>
      </c>
      <c r="E87">
        <v>200266.16279100001</v>
      </c>
      <c r="F87">
        <v>-0.148842</v>
      </c>
      <c r="G87">
        <v>51.210656999999998</v>
      </c>
      <c r="H87">
        <v>390.127926</v>
      </c>
      <c r="I87">
        <v>10.023982999999999</v>
      </c>
      <c r="J87">
        <f t="shared" si="13"/>
        <v>66.900304416660219</v>
      </c>
      <c r="K87">
        <f t="shared" si="14"/>
        <v>6.516245368220927E-2</v>
      </c>
      <c r="L87">
        <f t="shared" si="15"/>
        <v>1.0439025079889925</v>
      </c>
    </row>
    <row r="88" spans="2:13" x14ac:dyDescent="0.2">
      <c r="B88">
        <v>200000</v>
      </c>
      <c r="C88">
        <v>496.24373000000003</v>
      </c>
      <c r="D88">
        <v>-39968.666179</v>
      </c>
      <c r="E88">
        <v>199971.97093000001</v>
      </c>
      <c r="F88">
        <v>-0.24623700000000001</v>
      </c>
      <c r="G88">
        <v>51.194434000000001</v>
      </c>
      <c r="H88">
        <v>389.81860999999998</v>
      </c>
      <c r="I88">
        <v>10.020375</v>
      </c>
      <c r="J88">
        <f t="shared" si="13"/>
        <v>67.552171416660713</v>
      </c>
      <c r="K88">
        <f t="shared" si="14"/>
        <v>6.5841936775468929E-2</v>
      </c>
      <c r="L88">
        <f t="shared" si="15"/>
        <v>1.0547878271430122</v>
      </c>
      <c r="M88">
        <f>AVERAGE(L79:L88)</f>
        <v>1.0647656709071776</v>
      </c>
    </row>
    <row r="89" spans="2:13" x14ac:dyDescent="0.2">
      <c r="M89">
        <f>STDEV(L79:L88)/SQRT(10)</f>
        <v>1.4087231393523929E-2</v>
      </c>
    </row>
    <row r="90" spans="2:13" x14ac:dyDescent="0.2">
      <c r="B90">
        <v>120</v>
      </c>
      <c r="J90" t="s">
        <v>85</v>
      </c>
      <c r="K90" t="s">
        <v>86</v>
      </c>
      <c r="L90" t="s">
        <v>78</v>
      </c>
    </row>
    <row r="91" spans="2:13" x14ac:dyDescent="0.2">
      <c r="B91">
        <v>200000</v>
      </c>
      <c r="C91">
        <v>496.235658</v>
      </c>
      <c r="D91">
        <v>-39991.445963999999</v>
      </c>
      <c r="E91">
        <v>199858.01816599999</v>
      </c>
      <c r="F91">
        <v>-8.5179999999999995E-3</v>
      </c>
      <c r="G91">
        <v>51.713965999999999</v>
      </c>
      <c r="H91">
        <v>385.71580399999999</v>
      </c>
      <c r="I91">
        <v>10.019508999999999</v>
      </c>
      <c r="J91">
        <f>D91-9600*$E$5</f>
        <v>44.772386416661902</v>
      </c>
      <c r="K91">
        <f t="shared" ref="K91:K100" si="16">J91/(2*G91*I91)</f>
        <v>4.3204199461702571E-2</v>
      </c>
      <c r="L91">
        <f t="shared" ref="L91:L100" si="17">K91*16.02</f>
        <v>0.69213127537647512</v>
      </c>
    </row>
    <row r="92" spans="2:13" x14ac:dyDescent="0.2">
      <c r="B92">
        <v>200000</v>
      </c>
      <c r="C92">
        <v>496.287689</v>
      </c>
      <c r="D92">
        <v>-39991.462398000003</v>
      </c>
      <c r="E92">
        <v>199857.73280900001</v>
      </c>
      <c r="F92">
        <v>-0.11990199999999999</v>
      </c>
      <c r="G92">
        <v>51.706020000000002</v>
      </c>
      <c r="H92">
        <v>385.796695</v>
      </c>
      <c r="I92">
        <v>10.018932</v>
      </c>
      <c r="J92">
        <f t="shared" ref="J92:J100" si="18">D92-9600*$E$5</f>
        <v>44.755952416657237</v>
      </c>
      <c r="K92">
        <f t="shared" si="16"/>
        <v>4.3197465748652644E-2</v>
      </c>
      <c r="L92">
        <f t="shared" si="17"/>
        <v>0.69202340129341533</v>
      </c>
    </row>
    <row r="93" spans="2:13" x14ac:dyDescent="0.2">
      <c r="B93">
        <v>200000</v>
      </c>
      <c r="C93">
        <v>496.146862</v>
      </c>
      <c r="D93">
        <v>-39991.031974999998</v>
      </c>
      <c r="E93">
        <v>199862.80010399999</v>
      </c>
      <c r="F93">
        <v>-0.16966899999999999</v>
      </c>
      <c r="G93">
        <v>51.708666999999998</v>
      </c>
      <c r="H93">
        <v>385.78051399999998</v>
      </c>
      <c r="I93">
        <v>10.019094000000001</v>
      </c>
      <c r="J93">
        <f t="shared" si="18"/>
        <v>45.186375416662486</v>
      </c>
      <c r="K93">
        <f t="shared" si="16"/>
        <v>4.3609962889152046E-2</v>
      </c>
      <c r="L93">
        <f t="shared" si="17"/>
        <v>0.69863160548421577</v>
      </c>
    </row>
    <row r="94" spans="2:13" x14ac:dyDescent="0.2">
      <c r="B94">
        <v>200000</v>
      </c>
      <c r="C94">
        <v>496.03051900000003</v>
      </c>
      <c r="D94">
        <v>-39993.014864999997</v>
      </c>
      <c r="E94">
        <v>199855.25558699999</v>
      </c>
      <c r="F94">
        <v>-0.184254</v>
      </c>
      <c r="G94">
        <v>51.706662000000001</v>
      </c>
      <c r="H94">
        <v>385.79166400000003</v>
      </c>
      <c r="I94">
        <v>10.018815</v>
      </c>
      <c r="J94">
        <f t="shared" si="18"/>
        <v>43.20348541666317</v>
      </c>
      <c r="K94">
        <f t="shared" si="16"/>
        <v>4.1699027790456832E-2</v>
      </c>
      <c r="L94">
        <f t="shared" si="17"/>
        <v>0.66801842520311838</v>
      </c>
    </row>
    <row r="95" spans="2:13" x14ac:dyDescent="0.2">
      <c r="B95">
        <v>200000</v>
      </c>
      <c r="C95">
        <v>496.36548199999999</v>
      </c>
      <c r="D95">
        <v>-39991.829486000002</v>
      </c>
      <c r="E95">
        <v>199858.61316499999</v>
      </c>
      <c r="F95">
        <v>-0.18210899999999999</v>
      </c>
      <c r="G95">
        <v>51.715738000000002</v>
      </c>
      <c r="H95">
        <v>385.71553699999998</v>
      </c>
      <c r="I95">
        <v>10.019202</v>
      </c>
      <c r="J95">
        <f t="shared" si="18"/>
        <v>44.38886441665818</v>
      </c>
      <c r="K95">
        <f t="shared" si="16"/>
        <v>4.283395537614898E-2</v>
      </c>
      <c r="L95">
        <f t="shared" si="17"/>
        <v>0.68619996512590664</v>
      </c>
    </row>
    <row r="96" spans="2:13" x14ac:dyDescent="0.2">
      <c r="B96">
        <v>200000</v>
      </c>
      <c r="C96">
        <v>496.19723800000003</v>
      </c>
      <c r="D96">
        <v>-39991.552284999998</v>
      </c>
      <c r="E96">
        <v>199855.75144699999</v>
      </c>
      <c r="F96">
        <v>-0.28242899999999999</v>
      </c>
      <c r="G96">
        <v>51.720185000000001</v>
      </c>
      <c r="H96">
        <v>385.66794700000003</v>
      </c>
      <c r="I96">
        <v>10.019434</v>
      </c>
      <c r="J96">
        <f t="shared" si="18"/>
        <v>44.666065416662605</v>
      </c>
      <c r="K96">
        <f t="shared" si="16"/>
        <v>4.3096742357824951E-2</v>
      </c>
      <c r="L96">
        <f t="shared" si="17"/>
        <v>0.69040981257235567</v>
      </c>
    </row>
    <row r="97" spans="2:13" x14ac:dyDescent="0.2">
      <c r="B97">
        <v>200000</v>
      </c>
      <c r="C97">
        <v>496.40299499999998</v>
      </c>
      <c r="D97">
        <v>-39991.860249999998</v>
      </c>
      <c r="E97">
        <v>199858.57625099999</v>
      </c>
      <c r="F97">
        <v>-0.150864</v>
      </c>
      <c r="G97">
        <v>51.708058000000001</v>
      </c>
      <c r="H97">
        <v>385.78740900000003</v>
      </c>
      <c r="I97">
        <v>10.018821000000001</v>
      </c>
      <c r="J97">
        <f t="shared" si="18"/>
        <v>44.358100416662637</v>
      </c>
      <c r="K97">
        <f t="shared" si="16"/>
        <v>4.2812254591351545E-2</v>
      </c>
      <c r="L97">
        <f t="shared" si="17"/>
        <v>0.68585231855345175</v>
      </c>
    </row>
    <row r="98" spans="2:13" x14ac:dyDescent="0.2">
      <c r="B98">
        <v>200000</v>
      </c>
      <c r="C98">
        <v>496.09221700000001</v>
      </c>
      <c r="D98">
        <v>-39992.005211000003</v>
      </c>
      <c r="E98">
        <v>199855.67723</v>
      </c>
      <c r="F98">
        <v>-0.270951</v>
      </c>
      <c r="G98">
        <v>51.711931999999997</v>
      </c>
      <c r="H98">
        <v>385.744147</v>
      </c>
      <c r="I98">
        <v>10.01905</v>
      </c>
      <c r="J98">
        <f t="shared" si="18"/>
        <v>44.213139416657214</v>
      </c>
      <c r="K98">
        <f t="shared" si="16"/>
        <v>4.266817330628795E-2</v>
      </c>
      <c r="L98">
        <f t="shared" si="17"/>
        <v>0.68354413636673295</v>
      </c>
    </row>
    <row r="99" spans="2:13" x14ac:dyDescent="0.2">
      <c r="B99">
        <v>200000</v>
      </c>
      <c r="C99">
        <v>495.88318600000002</v>
      </c>
      <c r="D99">
        <v>-39993.450483000001</v>
      </c>
      <c r="E99">
        <v>199859.379548</v>
      </c>
      <c r="F99">
        <v>-0.244944</v>
      </c>
      <c r="G99">
        <v>51.707110999999998</v>
      </c>
      <c r="H99">
        <v>385.82281</v>
      </c>
      <c r="I99">
        <v>10.018126000000001</v>
      </c>
      <c r="J99">
        <f t="shared" si="18"/>
        <v>42.76786741666001</v>
      </c>
      <c r="K99">
        <f t="shared" si="16"/>
        <v>4.1281059621156656E-2</v>
      </c>
      <c r="L99">
        <f t="shared" si="17"/>
        <v>0.66132257513092962</v>
      </c>
    </row>
    <row r="100" spans="2:13" x14ac:dyDescent="0.2">
      <c r="B100">
        <v>200000</v>
      </c>
      <c r="C100">
        <v>496.70540099999999</v>
      </c>
      <c r="D100">
        <v>-39990.987223999997</v>
      </c>
      <c r="E100">
        <v>199863.12380299999</v>
      </c>
      <c r="F100">
        <v>-0.29005700000000001</v>
      </c>
      <c r="G100">
        <v>51.712547000000001</v>
      </c>
      <c r="H100">
        <v>385.75334099999998</v>
      </c>
      <c r="I100">
        <v>10.019064999999999</v>
      </c>
      <c r="J100">
        <f t="shared" si="18"/>
        <v>45.231126416663756</v>
      </c>
      <c r="K100">
        <f t="shared" si="16"/>
        <v>4.365000370683518E-2</v>
      </c>
      <c r="L100">
        <f t="shared" si="17"/>
        <v>0.6992730593834996</v>
      </c>
      <c r="M100">
        <f>AVERAGE(L91:L100)</f>
        <v>0.68574065744901014</v>
      </c>
    </row>
    <row r="101" spans="2:13" x14ac:dyDescent="0.2">
      <c r="M101">
        <f>STDEV(L91:L100)/SQRT(10)</f>
        <v>3.8969856115794151E-3</v>
      </c>
    </row>
    <row r="102" spans="2:13" x14ac:dyDescent="0.2">
      <c r="B102" t="s">
        <v>59</v>
      </c>
    </row>
    <row r="103" spans="2:13" x14ac:dyDescent="0.2">
      <c r="B103">
        <v>210</v>
      </c>
    </row>
    <row r="104" spans="2:13" x14ac:dyDescent="0.2">
      <c r="B104" t="s">
        <v>14</v>
      </c>
      <c r="C104" t="s">
        <v>15</v>
      </c>
      <c r="D104" t="s">
        <v>16</v>
      </c>
      <c r="E104" t="s">
        <v>17</v>
      </c>
      <c r="F104" t="s">
        <v>18</v>
      </c>
      <c r="G104" t="s">
        <v>19</v>
      </c>
      <c r="H104" t="s">
        <v>20</v>
      </c>
      <c r="I104" t="s">
        <v>21</v>
      </c>
      <c r="J104" t="s">
        <v>85</v>
      </c>
      <c r="K104" t="s">
        <v>86</v>
      </c>
      <c r="L104" t="s">
        <v>78</v>
      </c>
    </row>
    <row r="105" spans="2:13" x14ac:dyDescent="0.2">
      <c r="B105">
        <v>200000</v>
      </c>
      <c r="C105">
        <v>596.15636700000005</v>
      </c>
      <c r="D105">
        <v>-39788.240919000003</v>
      </c>
      <c r="E105">
        <v>201218.348188</v>
      </c>
      <c r="F105">
        <v>-0.29353899999999999</v>
      </c>
      <c r="G105">
        <v>51.261412</v>
      </c>
      <c r="H105">
        <v>391.03745300000003</v>
      </c>
      <c r="I105">
        <v>10.038269</v>
      </c>
      <c r="J105">
        <f>D105-9600*$E$6</f>
        <v>79.079355583322467</v>
      </c>
      <c r="K105">
        <f>J105/(2*G105*I105)</f>
        <v>7.6839358728930066E-2</v>
      </c>
      <c r="L105">
        <f>K105*16.02</f>
        <v>1.2309665268374597</v>
      </c>
    </row>
    <row r="106" spans="2:13" x14ac:dyDescent="0.2">
      <c r="B106">
        <v>200000</v>
      </c>
      <c r="C106">
        <v>595.57970999999998</v>
      </c>
      <c r="D106">
        <v>-39789.197882</v>
      </c>
      <c r="E106">
        <v>201305.16173600001</v>
      </c>
      <c r="F106">
        <v>-0.35952200000000001</v>
      </c>
      <c r="G106">
        <v>51.255122</v>
      </c>
      <c r="H106">
        <v>391.16398600000002</v>
      </c>
      <c r="I106">
        <v>10.040583</v>
      </c>
      <c r="J106">
        <f t="shared" ref="J106:J114" si="19">D106-9600*$E$6</f>
        <v>78.122392583325563</v>
      </c>
      <c r="K106">
        <f t="shared" ref="K106:K114" si="20">J106/(2*G106*I106)</f>
        <v>7.5901321566508043E-2</v>
      </c>
      <c r="L106">
        <f t="shared" ref="L106:L114" si="21">K106*16.02</f>
        <v>1.2159391714954588</v>
      </c>
    </row>
    <row r="107" spans="2:13" x14ac:dyDescent="0.2">
      <c r="B107">
        <v>200000</v>
      </c>
      <c r="C107">
        <v>595.58830699999999</v>
      </c>
      <c r="D107">
        <v>-39790.257869000001</v>
      </c>
      <c r="E107">
        <v>201104.98642</v>
      </c>
      <c r="F107">
        <v>-0.203601</v>
      </c>
      <c r="G107">
        <v>51.272343999999997</v>
      </c>
      <c r="H107">
        <v>390.72783600000002</v>
      </c>
      <c r="I107">
        <v>10.038423</v>
      </c>
      <c r="J107">
        <f t="shared" si="19"/>
        <v>77.062405583325017</v>
      </c>
      <c r="K107">
        <f t="shared" si="20"/>
        <v>7.4862426848255434E-2</v>
      </c>
      <c r="L107">
        <f t="shared" si="21"/>
        <v>1.199296078109052</v>
      </c>
    </row>
    <row r="108" spans="2:13" x14ac:dyDescent="0.2">
      <c r="B108">
        <v>200000</v>
      </c>
      <c r="C108">
        <v>595.47169199999996</v>
      </c>
      <c r="D108">
        <v>-39786.121922999999</v>
      </c>
      <c r="E108">
        <v>201345.830342</v>
      </c>
      <c r="F108">
        <v>-0.250749</v>
      </c>
      <c r="G108">
        <v>51.235768</v>
      </c>
      <c r="H108">
        <v>391.35701799999998</v>
      </c>
      <c r="I108">
        <v>10.041449999999999</v>
      </c>
      <c r="J108">
        <f t="shared" si="19"/>
        <v>81.198351583327167</v>
      </c>
      <c r="K108">
        <f t="shared" si="20"/>
        <v>7.8912815094548477E-2</v>
      </c>
      <c r="L108">
        <f t="shared" si="21"/>
        <v>1.2641832978146665</v>
      </c>
    </row>
    <row r="109" spans="2:13" x14ac:dyDescent="0.2">
      <c r="B109">
        <v>200000</v>
      </c>
      <c r="C109">
        <v>595.42235700000003</v>
      </c>
      <c r="D109">
        <v>-39777.093115999996</v>
      </c>
      <c r="E109">
        <v>201344.767938</v>
      </c>
      <c r="F109">
        <v>-0.292632</v>
      </c>
      <c r="G109">
        <v>51.226599</v>
      </c>
      <c r="H109">
        <v>391.607437</v>
      </c>
      <c r="I109">
        <v>10.036771</v>
      </c>
      <c r="J109">
        <f t="shared" si="19"/>
        <v>90.227158583329583</v>
      </c>
      <c r="K109">
        <f t="shared" si="20"/>
        <v>8.7744064168908537E-2</v>
      </c>
      <c r="L109">
        <f t="shared" si="21"/>
        <v>1.4056599079859147</v>
      </c>
    </row>
    <row r="110" spans="2:13" x14ac:dyDescent="0.2">
      <c r="B110">
        <v>200000</v>
      </c>
      <c r="C110">
        <v>595.15835200000004</v>
      </c>
      <c r="D110">
        <v>-39777.232123000002</v>
      </c>
      <c r="E110">
        <v>201161.655054</v>
      </c>
      <c r="F110">
        <v>-0.23649500000000001</v>
      </c>
      <c r="G110">
        <v>51.253743</v>
      </c>
      <c r="H110">
        <v>391.13721500000003</v>
      </c>
      <c r="I110">
        <v>10.034382000000001</v>
      </c>
      <c r="J110">
        <f t="shared" si="19"/>
        <v>90.088151583324361</v>
      </c>
      <c r="K110">
        <f t="shared" si="20"/>
        <v>8.758333201476623E-2</v>
      </c>
      <c r="L110">
        <f t="shared" si="21"/>
        <v>1.4030849788765549</v>
      </c>
    </row>
    <row r="111" spans="2:13" x14ac:dyDescent="0.2">
      <c r="B111">
        <v>200000</v>
      </c>
      <c r="C111">
        <v>595.66215499999998</v>
      </c>
      <c r="D111">
        <v>-39772.730660000001</v>
      </c>
      <c r="E111">
        <v>201558.227545</v>
      </c>
      <c r="F111">
        <v>-0.16463900000000001</v>
      </c>
      <c r="G111">
        <v>51.212542999999997</v>
      </c>
      <c r="H111">
        <v>392.17983199999998</v>
      </c>
      <c r="I111">
        <v>10.035501</v>
      </c>
      <c r="J111">
        <f t="shared" si="19"/>
        <v>94.589614583324874</v>
      </c>
      <c r="K111">
        <f t="shared" si="20"/>
        <v>9.2023354423301104E-2</v>
      </c>
      <c r="L111">
        <f t="shared" si="21"/>
        <v>1.4742141378612836</v>
      </c>
    </row>
    <row r="112" spans="2:13" x14ac:dyDescent="0.2">
      <c r="B112">
        <v>200000</v>
      </c>
      <c r="C112">
        <v>595.22820400000001</v>
      </c>
      <c r="D112">
        <v>-39786.379783999997</v>
      </c>
      <c r="E112">
        <v>201319.89587400001</v>
      </c>
      <c r="F112">
        <v>-0.25284200000000001</v>
      </c>
      <c r="G112">
        <v>51.247354000000001</v>
      </c>
      <c r="H112">
        <v>391.28433100000001</v>
      </c>
      <c r="I112">
        <v>10.039751000000001</v>
      </c>
      <c r="J112">
        <f t="shared" si="19"/>
        <v>80.940490583328938</v>
      </c>
      <c r="K112">
        <f t="shared" si="20"/>
        <v>7.8657737090168586E-2</v>
      </c>
      <c r="L112">
        <f t="shared" si="21"/>
        <v>1.2600969481845008</v>
      </c>
    </row>
    <row r="113" spans="2:13" x14ac:dyDescent="0.2">
      <c r="B113">
        <v>200000</v>
      </c>
      <c r="C113">
        <v>595.62108699999999</v>
      </c>
      <c r="D113">
        <v>-39783.099350999997</v>
      </c>
      <c r="E113">
        <v>201251.46062</v>
      </c>
      <c r="F113">
        <v>-0.29549799999999998</v>
      </c>
      <c r="G113">
        <v>51.265039000000002</v>
      </c>
      <c r="H113">
        <v>391.11093299999999</v>
      </c>
      <c r="I113">
        <v>10.037324999999999</v>
      </c>
      <c r="J113">
        <f t="shared" si="19"/>
        <v>84.22092358332884</v>
      </c>
      <c r="K113">
        <f t="shared" si="20"/>
        <v>8.1837193132170596E-2</v>
      </c>
      <c r="L113">
        <f t="shared" si="21"/>
        <v>1.311031833977373</v>
      </c>
    </row>
    <row r="114" spans="2:13" x14ac:dyDescent="0.2">
      <c r="B114">
        <v>200000</v>
      </c>
      <c r="C114">
        <v>595.727891</v>
      </c>
      <c r="D114">
        <v>-39770.281175999997</v>
      </c>
      <c r="E114">
        <v>201310.81316600001</v>
      </c>
      <c r="F114">
        <v>-0.19018199999999999</v>
      </c>
      <c r="G114">
        <v>51.219943999999998</v>
      </c>
      <c r="H114">
        <v>391.63755700000002</v>
      </c>
      <c r="I114">
        <v>10.035610999999999</v>
      </c>
      <c r="J114">
        <f t="shared" si="19"/>
        <v>97.039098583329178</v>
      </c>
      <c r="K114">
        <f t="shared" si="20"/>
        <v>9.4391706946702778E-2</v>
      </c>
      <c r="L114">
        <f t="shared" si="21"/>
        <v>1.5121551452861786</v>
      </c>
      <c r="M114">
        <f>AVERAGE(L105:L114)</f>
        <v>1.3276628026428441</v>
      </c>
    </row>
    <row r="115" spans="2:13" x14ac:dyDescent="0.2">
      <c r="M115">
        <f>STDEV(L105:L114)/SQRT(10)</f>
        <v>3.5663318889246988E-2</v>
      </c>
    </row>
    <row r="116" spans="2:13" x14ac:dyDescent="0.2">
      <c r="B116">
        <v>120</v>
      </c>
      <c r="J116" t="s">
        <v>85</v>
      </c>
      <c r="K116" t="s">
        <v>86</v>
      </c>
      <c r="L116" t="s">
        <v>78</v>
      </c>
    </row>
    <row r="117" spans="2:13" x14ac:dyDescent="0.2">
      <c r="B117">
        <v>200000</v>
      </c>
      <c r="C117">
        <v>595.66880200000003</v>
      </c>
      <c r="D117">
        <v>-39817.365704000003</v>
      </c>
      <c r="E117">
        <v>200444.626318</v>
      </c>
      <c r="F117">
        <v>-0.24172399999999999</v>
      </c>
      <c r="G117">
        <v>51.645117999999997</v>
      </c>
      <c r="H117">
        <v>386.76155299999999</v>
      </c>
      <c r="I117">
        <v>10.035107</v>
      </c>
      <c r="J117">
        <f>D117-9600*$E$6</f>
        <v>49.954570583322493</v>
      </c>
      <c r="K117">
        <f t="shared" ref="K117:K126" si="22">J117/(2*G117*I117)</f>
        <v>4.8194108695073602E-2</v>
      </c>
      <c r="L117">
        <f t="shared" ref="L117:L126" si="23">K117*16.02</f>
        <v>0.77206962129507906</v>
      </c>
    </row>
    <row r="118" spans="2:13" x14ac:dyDescent="0.2">
      <c r="B118">
        <v>200000</v>
      </c>
      <c r="C118">
        <v>595.55945299999996</v>
      </c>
      <c r="D118">
        <v>-39817.017618999998</v>
      </c>
      <c r="E118">
        <v>200450.642211</v>
      </c>
      <c r="F118">
        <v>-0.30276900000000001</v>
      </c>
      <c r="G118">
        <v>51.652946999999998</v>
      </c>
      <c r="H118">
        <v>386.70850200000001</v>
      </c>
      <c r="I118">
        <v>10.035264</v>
      </c>
      <c r="J118">
        <f t="shared" ref="J118:J126" si="24">D118-9600*$E$6</f>
        <v>50.302655583327578</v>
      </c>
      <c r="K118">
        <f t="shared" si="22"/>
        <v>4.8521811968493908E-2</v>
      </c>
      <c r="L118">
        <f t="shared" si="23"/>
        <v>0.77731942773527241</v>
      </c>
    </row>
    <row r="119" spans="2:13" x14ac:dyDescent="0.2">
      <c r="B119">
        <v>200000</v>
      </c>
      <c r="C119">
        <v>595.78951099999995</v>
      </c>
      <c r="D119">
        <v>-39815.925475999997</v>
      </c>
      <c r="E119">
        <v>200463.673737</v>
      </c>
      <c r="F119">
        <v>-0.35804399999999997</v>
      </c>
      <c r="G119">
        <v>51.649430000000002</v>
      </c>
      <c r="H119">
        <v>386.753266</v>
      </c>
      <c r="I119">
        <v>10.035437999999999</v>
      </c>
      <c r="J119">
        <f t="shared" si="24"/>
        <v>51.394798583329248</v>
      </c>
      <c r="K119">
        <f t="shared" si="22"/>
        <v>4.9577806434062614E-2</v>
      </c>
      <c r="L119">
        <f t="shared" si="23"/>
        <v>0.79423645907368301</v>
      </c>
    </row>
    <row r="120" spans="2:13" x14ac:dyDescent="0.2">
      <c r="B120">
        <v>200000</v>
      </c>
      <c r="C120">
        <v>595.27672299999995</v>
      </c>
      <c r="D120">
        <v>-39813.549864000001</v>
      </c>
      <c r="E120">
        <v>200472.13353699999</v>
      </c>
      <c r="F120">
        <v>-0.33737800000000001</v>
      </c>
      <c r="G120">
        <v>51.653829000000002</v>
      </c>
      <c r="H120">
        <v>386.70767000000001</v>
      </c>
      <c r="I120">
        <v>10.03619</v>
      </c>
      <c r="J120">
        <f t="shared" si="24"/>
        <v>53.770410583325429</v>
      </c>
      <c r="K120">
        <f t="shared" si="22"/>
        <v>5.1861128405113532E-2</v>
      </c>
      <c r="L120">
        <f t="shared" si="23"/>
        <v>0.83081527704991875</v>
      </c>
    </row>
    <row r="121" spans="2:13" x14ac:dyDescent="0.2">
      <c r="B121">
        <v>200000</v>
      </c>
      <c r="C121">
        <v>595.47091</v>
      </c>
      <c r="D121">
        <v>-39814.001957</v>
      </c>
      <c r="E121">
        <v>200468.97332799999</v>
      </c>
      <c r="F121">
        <v>-0.252139</v>
      </c>
      <c r="G121">
        <v>51.648220999999999</v>
      </c>
      <c r="H121">
        <v>386.757609</v>
      </c>
      <c r="I121">
        <v>10.035826</v>
      </c>
      <c r="J121">
        <f t="shared" si="24"/>
        <v>53.318317583325552</v>
      </c>
      <c r="K121">
        <f t="shared" si="22"/>
        <v>5.1432537509472409E-2</v>
      </c>
      <c r="L121">
        <f t="shared" si="23"/>
        <v>0.82394925090174798</v>
      </c>
    </row>
    <row r="122" spans="2:13" x14ac:dyDescent="0.2">
      <c r="B122">
        <v>200000</v>
      </c>
      <c r="C122">
        <v>595.57419100000004</v>
      </c>
      <c r="D122">
        <v>-39816.015087</v>
      </c>
      <c r="E122">
        <v>200463.65536500001</v>
      </c>
      <c r="F122">
        <v>-0.23446400000000001</v>
      </c>
      <c r="G122">
        <v>51.645125</v>
      </c>
      <c r="H122">
        <v>386.78046599999999</v>
      </c>
      <c r="I122">
        <v>10.035568</v>
      </c>
      <c r="J122">
        <f t="shared" si="24"/>
        <v>51.305187583326187</v>
      </c>
      <c r="K122">
        <f t="shared" si="22"/>
        <v>4.9494847814554946E-2</v>
      </c>
      <c r="L122">
        <f t="shared" si="23"/>
        <v>0.79290746198917017</v>
      </c>
    </row>
    <row r="123" spans="2:13" x14ac:dyDescent="0.2">
      <c r="B123">
        <v>200000</v>
      </c>
      <c r="C123">
        <v>595.65236000000004</v>
      </c>
      <c r="D123">
        <v>-39816.011033000002</v>
      </c>
      <c r="E123">
        <v>200480.340436</v>
      </c>
      <c r="F123">
        <v>-0.22734399999999999</v>
      </c>
      <c r="G123">
        <v>51.631219999999999</v>
      </c>
      <c r="H123">
        <v>386.93935099999999</v>
      </c>
      <c r="I123">
        <v>10.034984</v>
      </c>
      <c r="J123">
        <f t="shared" si="24"/>
        <v>51.309241583323455</v>
      </c>
      <c r="K123">
        <f t="shared" si="22"/>
        <v>4.9514970890709338E-2</v>
      </c>
      <c r="L123">
        <f t="shared" si="23"/>
        <v>0.79322983366916355</v>
      </c>
    </row>
    <row r="124" spans="2:13" x14ac:dyDescent="0.2">
      <c r="B124">
        <v>200000</v>
      </c>
      <c r="C124">
        <v>595.99663999999996</v>
      </c>
      <c r="D124">
        <v>-39815.718548999997</v>
      </c>
      <c r="E124">
        <v>200466.41748999999</v>
      </c>
      <c r="F124">
        <v>-0.26783099999999999</v>
      </c>
      <c r="G124">
        <v>51.645415</v>
      </c>
      <c r="H124">
        <v>386.79540800000001</v>
      </c>
      <c r="I124">
        <v>10.035261999999999</v>
      </c>
      <c r="J124">
        <f t="shared" si="24"/>
        <v>51.601725583328516</v>
      </c>
      <c r="K124">
        <f t="shared" si="22"/>
        <v>4.9782160666499931E-2</v>
      </c>
      <c r="L124">
        <f t="shared" si="23"/>
        <v>0.7975102138773289</v>
      </c>
    </row>
    <row r="125" spans="2:13" x14ac:dyDescent="0.2">
      <c r="B125">
        <v>200000</v>
      </c>
      <c r="C125">
        <v>595.42004899999995</v>
      </c>
      <c r="D125">
        <v>-39816.737746999999</v>
      </c>
      <c r="E125">
        <v>200473.090444</v>
      </c>
      <c r="F125">
        <v>-0.232936</v>
      </c>
      <c r="G125">
        <v>51.635291000000002</v>
      </c>
      <c r="H125">
        <v>386.89782100000002</v>
      </c>
      <c r="I125">
        <v>10.034907</v>
      </c>
      <c r="J125">
        <f t="shared" si="24"/>
        <v>50.582527583326737</v>
      </c>
      <c r="K125">
        <f t="shared" si="22"/>
        <v>4.8810195877183091E-2</v>
      </c>
      <c r="L125">
        <f t="shared" si="23"/>
        <v>0.78193933795247306</v>
      </c>
    </row>
    <row r="126" spans="2:13" x14ac:dyDescent="0.2">
      <c r="B126">
        <v>200000</v>
      </c>
      <c r="C126">
        <v>595.20704499999999</v>
      </c>
      <c r="D126">
        <v>-39817.097478000003</v>
      </c>
      <c r="E126">
        <v>200463.51446800001</v>
      </c>
      <c r="F126">
        <v>-0.30676100000000001</v>
      </c>
      <c r="G126">
        <v>51.639459000000002</v>
      </c>
      <c r="H126">
        <v>386.83207099999998</v>
      </c>
      <c r="I126">
        <v>10.035322000000001</v>
      </c>
      <c r="J126">
        <f t="shared" si="24"/>
        <v>50.222796583322634</v>
      </c>
      <c r="K126">
        <f t="shared" si="22"/>
        <v>4.8457153682892724E-2</v>
      </c>
      <c r="L126">
        <f t="shared" si="23"/>
        <v>0.7762836019999414</v>
      </c>
      <c r="M126">
        <f>AVERAGE(L117:L126)</f>
        <v>0.79402604855437786</v>
      </c>
    </row>
    <row r="127" spans="2:13" x14ac:dyDescent="0.2">
      <c r="M127">
        <f>STDEV(L117:L126)/SQRT(10)</f>
        <v>6.2227120799962761E-3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relaxation</vt:lpstr>
      <vt:lpstr>elastic constants</vt:lpstr>
      <vt:lpstr>defects</vt:lpstr>
      <vt:lpstr>surfaces</vt:lpstr>
      <vt:lpstr>grain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 Beeler</cp:lastModifiedBy>
  <dcterms:created xsi:type="dcterms:W3CDTF">2018-11-01T19:39:47Z</dcterms:created>
  <dcterms:modified xsi:type="dcterms:W3CDTF">2020-03-09T14:25:37Z</dcterms:modified>
</cp:coreProperties>
</file>