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0_ncr:0_{F4CCD533-72F0-0B4F-8CA6-24E80D742940}" xr6:coauthVersionLast="36" xr6:coauthVersionMax="36" xr10:uidLastSave="{00000000-0000-0000-0000-000000000000}"/>
  <bookViews>
    <workbookView xWindow="6920" yWindow="4760" windowWidth="26840" windowHeight="15940" xr2:uid="{BEBDFE0F-3B99-2042-950B-B927F88769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35" i="1"/>
  <c r="K32" i="1"/>
  <c r="L32" i="1" s="1"/>
  <c r="K33" i="1"/>
  <c r="L33" i="1" s="1"/>
  <c r="K34" i="1"/>
  <c r="L34" i="1" s="1"/>
  <c r="K35" i="1"/>
  <c r="L35" i="1"/>
  <c r="J32" i="1"/>
  <c r="J33" i="1"/>
  <c r="J34" i="1"/>
  <c r="J35" i="1"/>
  <c r="J31" i="1"/>
  <c r="K31" i="1" s="1"/>
  <c r="L31" i="1" s="1"/>
  <c r="M27" i="1"/>
  <c r="K18" i="1" l="1"/>
  <c r="J19" i="1"/>
  <c r="J20" i="1"/>
  <c r="J21" i="1"/>
  <c r="J22" i="1"/>
  <c r="J23" i="1"/>
  <c r="J24" i="1"/>
  <c r="K24" i="1" s="1"/>
  <c r="L24" i="1" s="1"/>
  <c r="J25" i="1"/>
  <c r="K25" i="1" s="1"/>
  <c r="L25" i="1" s="1"/>
  <c r="J26" i="1"/>
  <c r="K26" i="1" s="1"/>
  <c r="L26" i="1" s="1"/>
  <c r="J27" i="1"/>
  <c r="J18" i="1"/>
  <c r="L18" i="1" s="1"/>
  <c r="K27" i="1"/>
  <c r="E10" i="1"/>
  <c r="E9" i="1"/>
  <c r="E8" i="1"/>
  <c r="E7" i="1"/>
  <c r="E6" i="1"/>
  <c r="K23" i="1"/>
  <c r="L23" i="1" s="1"/>
  <c r="K22" i="1"/>
  <c r="L22" i="1" s="1"/>
  <c r="K21" i="1"/>
  <c r="L21" i="1" s="1"/>
  <c r="K20" i="1"/>
  <c r="L20" i="1" s="1"/>
  <c r="K19" i="1"/>
  <c r="L19" i="1" s="1"/>
  <c r="L27" i="1" l="1"/>
  <c r="M28" i="1" s="1"/>
</calcChain>
</file>

<file path=xl/sharedStrings.xml><?xml version="1.0" encoding="utf-8"?>
<sst xmlns="http://schemas.openxmlformats.org/spreadsheetml/2006/main" count="13" uniqueCount="10">
  <si>
    <t>alpha U GrB</t>
  </si>
  <si>
    <t>Ef</t>
  </si>
  <si>
    <t>Ef eV/Ang^2</t>
  </si>
  <si>
    <t>J/m^2</t>
  </si>
  <si>
    <t>T</t>
  </si>
  <si>
    <t>E</t>
  </si>
  <si>
    <t>stdev</t>
  </si>
  <si>
    <t>E/at</t>
  </si>
  <si>
    <t>bulk alpha U</t>
  </si>
  <si>
    <t>FROM (010)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</si>
</sst>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FE9A-DE45-EE43-951F-3986C2BBEC34}">
  <dimension ref="B2:M36"/>
  <sheetViews>
    <sheetView tabSelected="1" topLeftCell="A2" workbookViewId="0">
      <selection activeCell="N31" sqref="N31"/>
    </sheetView>
  </sheetViews>
  <sheetFormatPr baseColWidth="10" defaultRowHeight="16" x14ac:dyDescent="0.2"/>
  <sheetData>
    <row r="2" spans="2:5" x14ac:dyDescent="0.2">
      <c r="B2" t="s">
        <v>0</v>
      </c>
    </row>
    <row r="4" spans="2:5" x14ac:dyDescent="0.2">
      <c r="B4" t="s">
        <v>8</v>
      </c>
    </row>
    <row r="5" spans="2:5" x14ac:dyDescent="0.2">
      <c r="B5" t="s">
        <v>4</v>
      </c>
      <c r="C5" t="s">
        <v>5</v>
      </c>
      <c r="D5" t="s">
        <v>6</v>
      </c>
      <c r="E5" t="s">
        <v>7</v>
      </c>
    </row>
    <row r="6" spans="2:5" x14ac:dyDescent="0.2">
      <c r="B6">
        <v>300</v>
      </c>
      <c r="C6">
        <v>-9678.7103810000008</v>
      </c>
      <c r="D6">
        <v>4.5946201910312588E-2</v>
      </c>
      <c r="E6">
        <f>C6/2304</f>
        <v>-4.2008291584201389</v>
      </c>
    </row>
    <row r="7" spans="2:5" x14ac:dyDescent="0.2">
      <c r="B7">
        <v>400</v>
      </c>
      <c r="C7">
        <v>-9645.2932610999997</v>
      </c>
      <c r="D7">
        <v>5.4778196762812446E-2</v>
      </c>
      <c r="E7">
        <f t="shared" ref="E7:E10" si="0">C7/2304</f>
        <v>-4.1863252001302085</v>
      </c>
    </row>
    <row r="8" spans="2:5" x14ac:dyDescent="0.2">
      <c r="B8">
        <v>500</v>
      </c>
      <c r="C8">
        <v>-9608.6924041000002</v>
      </c>
      <c r="D8">
        <v>7.6412360807810373E-2</v>
      </c>
      <c r="E8">
        <f t="shared" si="0"/>
        <v>-4.1704394115017358</v>
      </c>
    </row>
    <row r="9" spans="2:5" x14ac:dyDescent="0.2">
      <c r="B9">
        <v>600</v>
      </c>
      <c r="C9">
        <v>-9568.1568658999986</v>
      </c>
      <c r="D9">
        <v>8.5727633839249057E-2</v>
      </c>
      <c r="E9">
        <f t="shared" si="0"/>
        <v>-4.1528458619357629</v>
      </c>
    </row>
    <row r="10" spans="2:5" x14ac:dyDescent="0.2">
      <c r="B10">
        <v>700</v>
      </c>
      <c r="C10">
        <v>-9521.1793670000006</v>
      </c>
      <c r="D10">
        <v>0.18027842818648707</v>
      </c>
      <c r="E10">
        <f t="shared" si="0"/>
        <v>-4.1324563224826392</v>
      </c>
    </row>
    <row r="15" spans="2:5" x14ac:dyDescent="0.2">
      <c r="B15" t="s">
        <v>9</v>
      </c>
    </row>
    <row r="17" spans="2:13" x14ac:dyDescent="0.2">
      <c r="B17">
        <v>120</v>
      </c>
      <c r="J17" t="s">
        <v>1</v>
      </c>
      <c r="K17" t="s">
        <v>2</v>
      </c>
      <c r="L17" t="s">
        <v>3</v>
      </c>
    </row>
    <row r="18" spans="2:13" x14ac:dyDescent="0.2">
      <c r="B18">
        <v>200000</v>
      </c>
      <c r="C18">
        <v>297.73405100000002</v>
      </c>
      <c r="D18">
        <v>-40292.328142999999</v>
      </c>
      <c r="E18">
        <v>199222.32096499999</v>
      </c>
      <c r="F18">
        <v>-4.6286000000000001E-2</v>
      </c>
      <c r="G18">
        <v>51.800283999999998</v>
      </c>
      <c r="H18">
        <v>384.83367399999997</v>
      </c>
      <c r="I18">
        <v>9.9938509999999994</v>
      </c>
      <c r="J18">
        <f>D18-9600*$E$6</f>
        <v>35.631777833332308</v>
      </c>
      <c r="K18">
        <f>J18/(2*G18*I18)</f>
        <v>3.4414580906794015E-2</v>
      </c>
      <c r="L18">
        <f>K18*16.02</f>
        <v>0.55132158612684012</v>
      </c>
    </row>
    <row r="19" spans="2:13" x14ac:dyDescent="0.2">
      <c r="B19">
        <v>200000</v>
      </c>
      <c r="C19">
        <v>297.58559500000001</v>
      </c>
      <c r="D19">
        <v>-40292.862023000001</v>
      </c>
      <c r="E19">
        <v>199222.00835399999</v>
      </c>
      <c r="F19">
        <v>2.9756999999999999E-2</v>
      </c>
      <c r="G19">
        <v>51.798859</v>
      </c>
      <c r="H19">
        <v>384.84088700000001</v>
      </c>
      <c r="I19">
        <v>9.9939230000000006</v>
      </c>
      <c r="J19">
        <f t="shared" ref="J19:J27" si="1">D19-9600*$E$6</f>
        <v>35.097897833329625</v>
      </c>
      <c r="K19">
        <f t="shared" ref="K19:K27" si="2">J19/(2*G19*I19)</f>
        <v>3.3899626819341007E-2</v>
      </c>
      <c r="L19">
        <f t="shared" ref="L19:L27" si="3">K19*16.02</f>
        <v>0.5430720216458429</v>
      </c>
    </row>
    <row r="20" spans="2:13" x14ac:dyDescent="0.2">
      <c r="B20">
        <v>200000</v>
      </c>
      <c r="C20">
        <v>297.762856</v>
      </c>
      <c r="D20">
        <v>-40292.865876999997</v>
      </c>
      <c r="E20">
        <v>199221.44652500001</v>
      </c>
      <c r="F20">
        <v>9.1574000000000003E-2</v>
      </c>
      <c r="G20">
        <v>51.802273999999997</v>
      </c>
      <c r="H20">
        <v>384.825243</v>
      </c>
      <c r="I20">
        <v>9.9936419999999995</v>
      </c>
      <c r="J20">
        <f t="shared" si="1"/>
        <v>35.094043833334581</v>
      </c>
      <c r="K20">
        <f t="shared" si="2"/>
        <v>3.3894622871095535E-2</v>
      </c>
      <c r="L20">
        <f t="shared" si="3"/>
        <v>0.54299185839495046</v>
      </c>
    </row>
    <row r="21" spans="2:13" x14ac:dyDescent="0.2">
      <c r="B21">
        <v>200000</v>
      </c>
      <c r="C21">
        <v>297.87778300000002</v>
      </c>
      <c r="D21">
        <v>-40292.274404000003</v>
      </c>
      <c r="E21">
        <v>199219.73060499999</v>
      </c>
      <c r="F21">
        <v>9.9553000000000003E-2</v>
      </c>
      <c r="G21">
        <v>51.798659999999998</v>
      </c>
      <c r="H21">
        <v>384.836882</v>
      </c>
      <c r="I21">
        <v>9.9939509999999991</v>
      </c>
      <c r="J21">
        <f t="shared" si="1"/>
        <v>35.685516833327711</v>
      </c>
      <c r="K21">
        <f t="shared" si="2"/>
        <v>3.4467219873870435E-2</v>
      </c>
      <c r="L21">
        <f t="shared" si="3"/>
        <v>0.55216486237940432</v>
      </c>
    </row>
    <row r="22" spans="2:13" x14ac:dyDescent="0.2">
      <c r="B22">
        <v>200000</v>
      </c>
      <c r="C22">
        <v>297.53077500000001</v>
      </c>
      <c r="D22">
        <v>-40292.311894999999</v>
      </c>
      <c r="E22">
        <v>199220.13094199999</v>
      </c>
      <c r="F22">
        <v>-2.8306999999999999E-2</v>
      </c>
      <c r="G22">
        <v>51.799492000000001</v>
      </c>
      <c r="H22">
        <v>384.83153499999997</v>
      </c>
      <c r="I22">
        <v>9.9939499999999999</v>
      </c>
      <c r="J22">
        <f t="shared" si="1"/>
        <v>35.648025833332213</v>
      </c>
      <c r="K22">
        <f t="shared" si="2"/>
        <v>3.4430459226249641E-2</v>
      </c>
      <c r="L22">
        <f t="shared" si="3"/>
        <v>0.55157595680451921</v>
      </c>
    </row>
    <row r="23" spans="2:13" x14ac:dyDescent="0.2">
      <c r="B23">
        <v>200000</v>
      </c>
      <c r="C23">
        <v>297.81196599999998</v>
      </c>
      <c r="D23">
        <v>-40292.130851000002</v>
      </c>
      <c r="E23">
        <v>199220.46289600001</v>
      </c>
      <c r="F23">
        <v>-0.14333699999999999</v>
      </c>
      <c r="G23">
        <v>51.799253999999998</v>
      </c>
      <c r="H23">
        <v>384.82855499999999</v>
      </c>
      <c r="I23">
        <v>9.9940899999999999</v>
      </c>
      <c r="J23">
        <f t="shared" si="1"/>
        <v>35.829069833329413</v>
      </c>
      <c r="K23">
        <f t="shared" si="2"/>
        <v>3.4604993862860117E-2</v>
      </c>
      <c r="L23">
        <f t="shared" si="3"/>
        <v>0.55437200168301903</v>
      </c>
    </row>
    <row r="24" spans="2:13" x14ac:dyDescent="0.2">
      <c r="B24">
        <v>200000</v>
      </c>
      <c r="C24">
        <v>297.682861</v>
      </c>
      <c r="D24">
        <v>-40292.497725000001</v>
      </c>
      <c r="E24">
        <v>199220.809763</v>
      </c>
      <c r="F24">
        <v>-0.208705</v>
      </c>
      <c r="G24">
        <v>51.802483000000002</v>
      </c>
      <c r="H24">
        <v>384.80670500000002</v>
      </c>
      <c r="I24">
        <v>9.9940519999999999</v>
      </c>
      <c r="J24">
        <f t="shared" si="1"/>
        <v>35.462195833330043</v>
      </c>
      <c r="K24">
        <f t="shared" si="2"/>
        <v>3.4248649143848807E-2</v>
      </c>
      <c r="L24">
        <f t="shared" si="3"/>
        <v>0.54866335928445786</v>
      </c>
    </row>
    <row r="25" spans="2:13" x14ac:dyDescent="0.2">
      <c r="B25">
        <v>200000</v>
      </c>
      <c r="C25">
        <v>297.77785899999998</v>
      </c>
      <c r="D25">
        <v>-40292.178827000003</v>
      </c>
      <c r="E25">
        <v>199220.979074</v>
      </c>
      <c r="F25">
        <v>1.0958000000000001E-2</v>
      </c>
      <c r="G25">
        <v>51.796768</v>
      </c>
      <c r="H25">
        <v>384.857394</v>
      </c>
      <c r="I25">
        <v>9.9938459999999996</v>
      </c>
      <c r="J25">
        <f t="shared" si="1"/>
        <v>35.781093833327759</v>
      </c>
      <c r="K25">
        <f t="shared" si="2"/>
        <v>3.4561159373622884E-2</v>
      </c>
      <c r="L25">
        <f t="shared" si="3"/>
        <v>0.55366977316543853</v>
      </c>
    </row>
    <row r="26" spans="2:13" x14ac:dyDescent="0.2">
      <c r="B26">
        <v>200000</v>
      </c>
      <c r="C26">
        <v>297.80471499999999</v>
      </c>
      <c r="D26">
        <v>-40292.542136999997</v>
      </c>
      <c r="E26">
        <v>199223.581175</v>
      </c>
      <c r="F26">
        <v>3.5930999999999998E-2</v>
      </c>
      <c r="G26">
        <v>51.796303999999999</v>
      </c>
      <c r="H26">
        <v>384.883037</v>
      </c>
      <c r="I26">
        <v>9.9933999999999994</v>
      </c>
      <c r="J26">
        <f t="shared" si="1"/>
        <v>35.417783833334397</v>
      </c>
      <c r="K26">
        <f t="shared" si="2"/>
        <v>3.4212069464300228E-2</v>
      </c>
      <c r="L26">
        <f t="shared" si="3"/>
        <v>0.54807735281808967</v>
      </c>
    </row>
    <row r="27" spans="2:13" x14ac:dyDescent="0.2">
      <c r="B27">
        <v>200000</v>
      </c>
      <c r="C27">
        <v>297.81017200000002</v>
      </c>
      <c r="D27">
        <v>-40292.278305</v>
      </c>
      <c r="E27">
        <v>199220.10074299999</v>
      </c>
      <c r="F27">
        <v>0.13861799999999999</v>
      </c>
      <c r="G27">
        <v>51.801696999999997</v>
      </c>
      <c r="H27">
        <v>384.81266299999999</v>
      </c>
      <c r="I27">
        <v>9.9940119999999997</v>
      </c>
      <c r="J27">
        <f t="shared" si="1"/>
        <v>35.681615833331307</v>
      </c>
      <c r="K27">
        <f>J27/(2*G27*I27)</f>
        <v>3.4461221209229433E-2</v>
      </c>
      <c r="L27">
        <f t="shared" si="3"/>
        <v>0.55206876377185554</v>
      </c>
      <c r="M27">
        <f>AVERAGE(L18:L27)</f>
        <v>0.54979775360744176</v>
      </c>
    </row>
    <row r="28" spans="2:13" x14ac:dyDescent="0.2">
      <c r="M28">
        <f>STDEV(L18:L27)/SQRT(10)</f>
        <v>1.282200164628419E-3</v>
      </c>
    </row>
    <row r="30" spans="2:13" x14ac:dyDescent="0.2">
      <c r="B30">
        <v>110</v>
      </c>
      <c r="J30" t="s">
        <v>1</v>
      </c>
      <c r="K30" t="s">
        <v>2</v>
      </c>
      <c r="L30" t="s">
        <v>3</v>
      </c>
    </row>
    <row r="31" spans="2:13" x14ac:dyDescent="0.2">
      <c r="B31">
        <v>200000</v>
      </c>
      <c r="C31">
        <v>298.30599999999998</v>
      </c>
      <c r="D31">
        <v>-12843.8</v>
      </c>
      <c r="E31">
        <v>63641.5</v>
      </c>
      <c r="F31">
        <v>2.0068700000000002</v>
      </c>
      <c r="G31">
        <v>32.552700000000002</v>
      </c>
      <c r="H31">
        <v>195.59899999999999</v>
      </c>
      <c r="I31">
        <v>9.9951100000000004</v>
      </c>
      <c r="J31">
        <f>D31-3064*$E$6</f>
        <v>27.540541399306676</v>
      </c>
      <c r="K31">
        <f>J31/(2*G31*I31)</f>
        <v>4.2322165769344215E-2</v>
      </c>
      <c r="L31">
        <f>K31*16.02</f>
        <v>0.6780010956248943</v>
      </c>
    </row>
    <row r="32" spans="2:13" x14ac:dyDescent="0.2">
      <c r="B32">
        <v>200000</v>
      </c>
      <c r="C32">
        <v>297.86700000000002</v>
      </c>
      <c r="D32">
        <v>-12843</v>
      </c>
      <c r="E32">
        <v>63640.2</v>
      </c>
      <c r="F32">
        <v>5.1679500000000003</v>
      </c>
      <c r="G32">
        <v>32.577599999999997</v>
      </c>
      <c r="H32">
        <v>195.47499999999999</v>
      </c>
      <c r="I32">
        <v>9.9935799999999997</v>
      </c>
      <c r="J32">
        <f t="shared" ref="J32:J35" si="4">D32-3064*$E$6</f>
        <v>28.340541399305948</v>
      </c>
      <c r="K32">
        <f t="shared" ref="K32:K35" si="5">J32/(2*G32*I32)</f>
        <v>4.352491852582633E-2</v>
      </c>
      <c r="L32">
        <f t="shared" ref="L32:L35" si="6">K32*16.02</f>
        <v>0.69726919478373783</v>
      </c>
    </row>
    <row r="33" spans="2:13" x14ac:dyDescent="0.2">
      <c r="B33">
        <v>200000</v>
      </c>
      <c r="C33">
        <v>297.87400000000002</v>
      </c>
      <c r="D33">
        <v>-12843.3</v>
      </c>
      <c r="E33">
        <v>63639.8</v>
      </c>
      <c r="F33">
        <v>3.0417100000000001</v>
      </c>
      <c r="G33">
        <v>32.5869</v>
      </c>
      <c r="H33">
        <v>195.40899999999999</v>
      </c>
      <c r="I33">
        <v>9.9940599999999993</v>
      </c>
      <c r="J33">
        <f t="shared" si="4"/>
        <v>28.040541399306676</v>
      </c>
      <c r="K33">
        <f t="shared" si="5"/>
        <v>4.3049825820330699E-2</v>
      </c>
      <c r="L33">
        <f t="shared" si="6"/>
        <v>0.68965820964169777</v>
      </c>
    </row>
    <row r="34" spans="2:13" x14ac:dyDescent="0.2">
      <c r="B34">
        <v>200000</v>
      </c>
      <c r="C34">
        <v>297.83699999999999</v>
      </c>
      <c r="D34">
        <v>-12841.6</v>
      </c>
      <c r="E34">
        <v>63650.6</v>
      </c>
      <c r="F34">
        <v>4.45716</v>
      </c>
      <c r="G34">
        <v>32.584400000000002</v>
      </c>
      <c r="H34">
        <v>195.43299999999999</v>
      </c>
      <c r="I34">
        <v>9.9952699999999997</v>
      </c>
      <c r="J34">
        <f t="shared" si="4"/>
        <v>29.740541399305584</v>
      </c>
      <c r="K34">
        <f t="shared" si="5"/>
        <v>4.5657761585847507E-2</v>
      </c>
      <c r="L34">
        <f t="shared" si="6"/>
        <v>0.7314373406052771</v>
      </c>
    </row>
    <row r="35" spans="2:13" x14ac:dyDescent="0.2">
      <c r="B35">
        <v>200000</v>
      </c>
      <c r="C35">
        <v>297.65899999999999</v>
      </c>
      <c r="D35">
        <v>-12843.9</v>
      </c>
      <c r="E35">
        <v>63635.4</v>
      </c>
      <c r="F35">
        <v>2.7875899999999998</v>
      </c>
      <c r="G35">
        <v>32.562800000000003</v>
      </c>
      <c r="H35">
        <v>195.50800000000001</v>
      </c>
      <c r="I35">
        <v>9.9956800000000001</v>
      </c>
      <c r="J35">
        <f t="shared" si="4"/>
        <v>27.440541399306312</v>
      </c>
      <c r="K35">
        <f t="shared" si="5"/>
        <v>4.2153010239395355E-2</v>
      </c>
      <c r="L35">
        <f t="shared" si="6"/>
        <v>0.67529122403511355</v>
      </c>
      <c r="M35">
        <f>AVERAGE(L31:L35)</f>
        <v>0.69433141293814415</v>
      </c>
    </row>
    <row r="36" spans="2:13" x14ac:dyDescent="0.2">
      <c r="M36">
        <f>STDEV(L31:L35)/SQRT(10)</f>
        <v>7.1353474272021905E-3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2020-01-24T16:51:03Z</dcterms:created>
  <dcterms:modified xsi:type="dcterms:W3CDTF">2020-01-28T16:58:59Z</dcterms:modified>
</cp:coreProperties>
</file>