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6973C178-A86B-9446-88D2-E72FC042DA95}" xr6:coauthVersionLast="43" xr6:coauthVersionMax="43" xr10:uidLastSave="{00000000-0000-0000-0000-000000000000}"/>
  <bookViews>
    <workbookView xWindow="960" yWindow="3780" windowWidth="28200" windowHeight="20360" xr2:uid="{F972610C-2A4B-2049-BF43-FC1DDEEA9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7" i="1" l="1"/>
  <c r="O52" i="1" l="1"/>
  <c r="O50" i="1"/>
  <c r="O48" i="1"/>
  <c r="P52" i="1" l="1"/>
  <c r="P48" i="1"/>
  <c r="P50" i="1" l="1"/>
  <c r="N30" i="1" l="1"/>
  <c r="M30" i="1"/>
  <c r="L30" i="1"/>
  <c r="K30" i="1"/>
  <c r="J30" i="1"/>
  <c r="B30" i="1"/>
  <c r="N29" i="1"/>
  <c r="M29" i="1"/>
  <c r="L29" i="1"/>
  <c r="K29" i="1"/>
  <c r="J29" i="1"/>
  <c r="B29" i="1"/>
  <c r="N28" i="1"/>
  <c r="M28" i="1"/>
  <c r="L28" i="1"/>
  <c r="K28" i="1"/>
  <c r="J28" i="1"/>
  <c r="B28" i="1"/>
  <c r="N27" i="1"/>
  <c r="M27" i="1"/>
  <c r="L27" i="1"/>
  <c r="K27" i="1"/>
  <c r="J27" i="1"/>
  <c r="B27" i="1"/>
  <c r="N26" i="1"/>
  <c r="M26" i="1"/>
  <c r="L26" i="1"/>
  <c r="K26" i="1"/>
  <c r="J26" i="1"/>
  <c r="B26" i="1"/>
  <c r="B19" i="1"/>
  <c r="B20" i="1"/>
  <c r="B21" i="1"/>
  <c r="B22" i="1"/>
  <c r="B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K18" i="1"/>
  <c r="L18" i="1"/>
  <c r="M18" i="1"/>
  <c r="N18" i="1"/>
  <c r="J18" i="1"/>
  <c r="D5" i="1" l="1"/>
  <c r="D6" i="1"/>
  <c r="D7" i="1"/>
  <c r="D8" i="1"/>
  <c r="D9" i="1"/>
  <c r="J8" i="1"/>
  <c r="J5" i="1"/>
  <c r="J6" i="1"/>
  <c r="J7" i="1"/>
  <c r="J9" i="1"/>
  <c r="J10" i="1"/>
  <c r="J11" i="1"/>
  <c r="J12" i="1"/>
  <c r="J13" i="1"/>
  <c r="J14" i="1"/>
  <c r="J4" i="1"/>
</calcChain>
</file>

<file path=xl/sharedStrings.xml><?xml version="1.0" encoding="utf-8"?>
<sst xmlns="http://schemas.openxmlformats.org/spreadsheetml/2006/main" count="64" uniqueCount="31">
  <si>
    <t>SchwenTRIM</t>
  </si>
  <si>
    <t>electronic energy loss</t>
  </si>
  <si>
    <t>uo2</t>
  </si>
  <si>
    <t>uc</t>
  </si>
  <si>
    <t>u3si2</t>
  </si>
  <si>
    <t>umo</t>
  </si>
  <si>
    <t xml:space="preserve">density </t>
  </si>
  <si>
    <t>u-mo density</t>
  </si>
  <si>
    <t>anl report</t>
  </si>
  <si>
    <t>U</t>
  </si>
  <si>
    <t>Mo</t>
  </si>
  <si>
    <t>% mo</t>
  </si>
  <si>
    <t>ANL-09/31</t>
  </si>
  <si>
    <t>U-Mo Fuels Handbook</t>
  </si>
  <si>
    <t>u</t>
  </si>
  <si>
    <t>xe_on_U</t>
  </si>
  <si>
    <t>PKA E</t>
  </si>
  <si>
    <t>rstop</t>
  </si>
  <si>
    <t>xe_on_uo2</t>
  </si>
  <si>
    <t>PKAE</t>
  </si>
  <si>
    <t>fraction</t>
  </si>
  <si>
    <t>u10mo</t>
  </si>
  <si>
    <t>PKA (MeV)</t>
  </si>
  <si>
    <t>Xe</t>
  </si>
  <si>
    <t>Xe on UMo</t>
  </si>
  <si>
    <t># vacs</t>
  </si>
  <si>
    <t>Mo on UMo</t>
  </si>
  <si>
    <t>assuming 0.5% after recombination</t>
  </si>
  <si>
    <t>70 Mev</t>
  </si>
  <si>
    <t>100 Mev</t>
  </si>
  <si>
    <t>assuming 5%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</si>
</sst>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Sheet1!$B$36:$B$64</c:f>
              <c:numCache>
                <c:formatCode>0.00E+00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 formatCode="General">
                  <c:v>102400</c:v>
                </c:pt>
                <c:pt idx="11" formatCode="General">
                  <c:v>204800</c:v>
                </c:pt>
                <c:pt idx="12" formatCode="General">
                  <c:v>409600</c:v>
                </c:pt>
                <c:pt idx="13" formatCode="General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104858000</c:v>
                </c:pt>
                <c:pt idx="21">
                  <c:v>209715000</c:v>
                </c:pt>
                <c:pt idx="22">
                  <c:v>419430000</c:v>
                </c:pt>
                <c:pt idx="23">
                  <c:v>838861000</c:v>
                </c:pt>
                <c:pt idx="24">
                  <c:v>1677720000</c:v>
                </c:pt>
                <c:pt idx="25">
                  <c:v>3355440000</c:v>
                </c:pt>
                <c:pt idx="26">
                  <c:v>6710890000</c:v>
                </c:pt>
                <c:pt idx="27">
                  <c:v>13421800000</c:v>
                </c:pt>
                <c:pt idx="28">
                  <c:v>26843500000</c:v>
                </c:pt>
              </c:numCache>
            </c:numRef>
          </c:xVal>
          <c:yVal>
            <c:numRef>
              <c:f>Sheet1!$C$36:$C$64</c:f>
              <c:numCache>
                <c:formatCode>General</c:formatCode>
                <c:ptCount val="29"/>
                <c:pt idx="0">
                  <c:v>3.18987</c:v>
                </c:pt>
                <c:pt idx="1">
                  <c:v>4.5111499999999998</c:v>
                </c:pt>
                <c:pt idx="2">
                  <c:v>6.3797300000000003</c:v>
                </c:pt>
                <c:pt idx="3">
                  <c:v>9.0222999999999995</c:v>
                </c:pt>
                <c:pt idx="4">
                  <c:v>12.759499999999999</c:v>
                </c:pt>
                <c:pt idx="5">
                  <c:v>18.044599999999999</c:v>
                </c:pt>
                <c:pt idx="6">
                  <c:v>25.518899999999999</c:v>
                </c:pt>
                <c:pt idx="7">
                  <c:v>36.089199999999998</c:v>
                </c:pt>
                <c:pt idx="8">
                  <c:v>51.0379</c:v>
                </c:pt>
                <c:pt idx="9">
                  <c:v>72.178399999999996</c:v>
                </c:pt>
                <c:pt idx="10">
                  <c:v>102.07599999999999</c:v>
                </c:pt>
                <c:pt idx="11">
                  <c:v>144.357</c:v>
                </c:pt>
                <c:pt idx="12">
                  <c:v>204.15100000000001</c:v>
                </c:pt>
                <c:pt idx="13">
                  <c:v>288.714</c:v>
                </c:pt>
                <c:pt idx="14">
                  <c:v>408.303</c:v>
                </c:pt>
                <c:pt idx="15">
                  <c:v>577.42700000000002</c:v>
                </c:pt>
                <c:pt idx="16">
                  <c:v>816.60599999999999</c:v>
                </c:pt>
                <c:pt idx="17">
                  <c:v>1270.83</c:v>
                </c:pt>
                <c:pt idx="18">
                  <c:v>1989.31</c:v>
                </c:pt>
                <c:pt idx="19">
                  <c:v>2641.83</c:v>
                </c:pt>
                <c:pt idx="20">
                  <c:v>3400.28</c:v>
                </c:pt>
                <c:pt idx="21">
                  <c:v>4241.29</c:v>
                </c:pt>
                <c:pt idx="22">
                  <c:v>5016.38</c:v>
                </c:pt>
                <c:pt idx="23">
                  <c:v>5110.75</c:v>
                </c:pt>
                <c:pt idx="24">
                  <c:v>4587.18</c:v>
                </c:pt>
                <c:pt idx="25">
                  <c:v>3702.94</c:v>
                </c:pt>
                <c:pt idx="26">
                  <c:v>2698.93</c:v>
                </c:pt>
                <c:pt idx="27">
                  <c:v>1805.32</c:v>
                </c:pt>
                <c:pt idx="28">
                  <c:v>1137.8800000000001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B246-868D-AB33003919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Sheet1!$D$36:$D$64</c:f>
              <c:numCache>
                <c:formatCode>0.00E+00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  <c:pt idx="20">
                  <c:v>104858000</c:v>
                </c:pt>
                <c:pt idx="21">
                  <c:v>209715000</c:v>
                </c:pt>
                <c:pt idx="22">
                  <c:v>419430000</c:v>
                </c:pt>
                <c:pt idx="23">
                  <c:v>838861000</c:v>
                </c:pt>
                <c:pt idx="24">
                  <c:v>1677720000</c:v>
                </c:pt>
                <c:pt idx="25">
                  <c:v>3355440000</c:v>
                </c:pt>
                <c:pt idx="26">
                  <c:v>6710890000</c:v>
                </c:pt>
                <c:pt idx="27">
                  <c:v>13421800000</c:v>
                </c:pt>
                <c:pt idx="28">
                  <c:v>26843500000</c:v>
                </c:pt>
              </c:numCache>
            </c:numRef>
          </c:xVal>
          <c:yVal>
            <c:numRef>
              <c:f>Sheet1!$E$36:$E$64</c:f>
              <c:numCache>
                <c:formatCode>General</c:formatCode>
                <c:ptCount val="29"/>
                <c:pt idx="0">
                  <c:v>2.5514800000000002</c:v>
                </c:pt>
                <c:pt idx="1">
                  <c:v>3.6083400000000001</c:v>
                </c:pt>
                <c:pt idx="2">
                  <c:v>5.1029600000000004</c:v>
                </c:pt>
                <c:pt idx="3">
                  <c:v>7.2166699999999997</c:v>
                </c:pt>
                <c:pt idx="4">
                  <c:v>10.2059</c:v>
                </c:pt>
                <c:pt idx="5">
                  <c:v>14.433299999999999</c:v>
                </c:pt>
                <c:pt idx="6">
                  <c:v>20.411799999999999</c:v>
                </c:pt>
                <c:pt idx="7">
                  <c:v>28.866700000000002</c:v>
                </c:pt>
                <c:pt idx="8">
                  <c:v>40.823700000000002</c:v>
                </c:pt>
                <c:pt idx="9" formatCode="0.00E+00">
                  <c:v>57.733400000000003</c:v>
                </c:pt>
                <c:pt idx="10">
                  <c:v>81.647300000000001</c:v>
                </c:pt>
                <c:pt idx="11">
                  <c:v>115.467</c:v>
                </c:pt>
                <c:pt idx="12">
                  <c:v>163.29499999999999</c:v>
                </c:pt>
                <c:pt idx="13">
                  <c:v>230.934</c:v>
                </c:pt>
                <c:pt idx="14">
                  <c:v>326.589</c:v>
                </c:pt>
                <c:pt idx="15">
                  <c:v>461.86700000000002</c:v>
                </c:pt>
                <c:pt idx="16">
                  <c:v>653.17899999999997</c:v>
                </c:pt>
                <c:pt idx="17">
                  <c:v>1007.67</c:v>
                </c:pt>
                <c:pt idx="18">
                  <c:v>1564.38</c:v>
                </c:pt>
                <c:pt idx="19">
                  <c:v>2050</c:v>
                </c:pt>
                <c:pt idx="20">
                  <c:v>2561.4</c:v>
                </c:pt>
                <c:pt idx="21">
                  <c:v>3083.94</c:v>
                </c:pt>
                <c:pt idx="22">
                  <c:v>3528.39</c:v>
                </c:pt>
                <c:pt idx="23">
                  <c:v>3489.21</c:v>
                </c:pt>
                <c:pt idx="24">
                  <c:v>3049.71</c:v>
                </c:pt>
                <c:pt idx="25">
                  <c:v>2404.0500000000002</c:v>
                </c:pt>
                <c:pt idx="26">
                  <c:v>1715.12</c:v>
                </c:pt>
                <c:pt idx="27">
                  <c:v>1125.22</c:v>
                </c:pt>
                <c:pt idx="28">
                  <c:v>696.83699999999999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2-B246-868D-AB330039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61008"/>
        <c:axId val="885062688"/>
      </c:scatterChart>
      <c:valAx>
        <c:axId val="885061008"/>
        <c:scaling>
          <c:logBase val="10"/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62688"/>
        <c:crosses val="autoZero"/>
        <c:crossBetween val="midCat"/>
      </c:valAx>
      <c:valAx>
        <c:axId val="88506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Sheet1!$B$18:$B$22</c:f>
              <c:numCache>
                <c:formatCode>0.0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Sheet1!$J$18:$J$22</c:f>
              <c:numCache>
                <c:formatCode>0.00</c:formatCode>
                <c:ptCount val="5"/>
                <c:pt idx="0">
                  <c:v>0.59626100000000004</c:v>
                </c:pt>
                <c:pt idx="1">
                  <c:v>0.837754</c:v>
                </c:pt>
                <c:pt idx="2">
                  <c:v>0.948438</c:v>
                </c:pt>
                <c:pt idx="3">
                  <c:v>0.96538500000000005</c:v>
                </c:pt>
                <c:pt idx="4">
                  <c:v>0.97147600000000001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A-2A4C-9723-4A6CE615954B}"/>
            </c:ext>
          </c:extLst>
        </c:ser>
        <c:ser>
          <c:idx val="1"/>
          <c:order val="1"/>
          <c:tx>
            <c:v>UC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0.0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Sheet1!$K$18:$K$22</c:f>
              <c:numCache>
                <c:formatCode>0.00</c:formatCode>
                <c:ptCount val="5"/>
                <c:pt idx="0">
                  <c:v>0.69606699999999999</c:v>
                </c:pt>
                <c:pt idx="1">
                  <c:v>0.87190800000000002</c:v>
                </c:pt>
                <c:pt idx="2">
                  <c:v>0.95847199999999999</c:v>
                </c:pt>
                <c:pt idx="3">
                  <c:v>0.97223375000000001</c:v>
                </c:pt>
                <c:pt idx="4">
                  <c:v>0.97700900000000002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A-2A4C-9723-4A6CE615954B}"/>
            </c:ext>
          </c:extLst>
        </c:ser>
        <c:ser>
          <c:idx val="2"/>
          <c:order val="2"/>
          <c:tx>
            <c:v>U3Si2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Sheet1!$B$18:$B$22</c:f>
              <c:numCache>
                <c:formatCode>0.0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Sheet1!$L$18:$L$22</c:f>
              <c:numCache>
                <c:formatCode>0.00</c:formatCode>
                <c:ptCount val="5"/>
                <c:pt idx="0">
                  <c:v>0.59334799999999999</c:v>
                </c:pt>
                <c:pt idx="1">
                  <c:v>0.83480799999999999</c:v>
                </c:pt>
                <c:pt idx="2">
                  <c:v>0.94612399999999997</c:v>
                </c:pt>
                <c:pt idx="3">
                  <c:v>0.96402624999999997</c:v>
                </c:pt>
                <c:pt idx="4">
                  <c:v>0.97033499999999995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AA-2A4C-9723-4A6CE615954B}"/>
            </c:ext>
          </c:extLst>
        </c:ser>
        <c:ser>
          <c:idx val="3"/>
          <c:order val="3"/>
          <c:tx>
            <c:v>UMo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Sheet1!$B$18:$B$22</c:f>
              <c:numCache>
                <c:formatCode>0.0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Sheet1!$M$18:$M$22</c:f>
              <c:numCache>
                <c:formatCode>0.00</c:formatCode>
                <c:ptCount val="5"/>
                <c:pt idx="0">
                  <c:v>0.53020699999999998</c:v>
                </c:pt>
                <c:pt idx="1">
                  <c:v>0.79443600000000003</c:v>
                </c:pt>
                <c:pt idx="2">
                  <c:v>0.93261400000000005</c:v>
                </c:pt>
                <c:pt idx="3">
                  <c:v>0.95410499999999998</c:v>
                </c:pt>
                <c:pt idx="4">
                  <c:v>0.96268399999999998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AA-2A4C-9723-4A6CE615954B}"/>
            </c:ext>
          </c:extLst>
        </c:ser>
        <c:ser>
          <c:idx val="4"/>
          <c:order val="4"/>
          <c:tx>
            <c:v>U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Sheet1!$B$18:$B$22</c:f>
              <c:numCache>
                <c:formatCode>0.0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Sheet1!$N$18:$N$22</c:f>
              <c:numCache>
                <c:formatCode>0.00</c:formatCode>
                <c:ptCount val="5"/>
                <c:pt idx="0">
                  <c:v>0.54114899999999999</c:v>
                </c:pt>
                <c:pt idx="1">
                  <c:v>0.79090199999999999</c:v>
                </c:pt>
                <c:pt idx="2">
                  <c:v>0.93393000000000004</c:v>
                </c:pt>
                <c:pt idx="3">
                  <c:v>0.95468249999999999</c:v>
                </c:pt>
                <c:pt idx="4">
                  <c:v>0.96251399999999998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AA-2A4C-9723-4A6CE615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61008"/>
        <c:axId val="885062688"/>
      </c:scatterChart>
      <c:valAx>
        <c:axId val="8850610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62688"/>
        <c:crosses val="autoZero"/>
        <c:crossBetween val="midCat"/>
      </c:valAx>
      <c:valAx>
        <c:axId val="885062688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El. Energy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6100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845015593295079"/>
          <c:y val="0.32791515568210489"/>
          <c:w val="0.20794521004482511"/>
          <c:h val="0.437503011081596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Sheet1!$B$26:$B$30</c:f>
              <c:numCache>
                <c:formatCode>0.0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Sheet1!$J$26:$J$30</c:f>
              <c:numCache>
                <c:formatCode>0.00</c:formatCode>
                <c:ptCount val="5"/>
                <c:pt idx="0">
                  <c:v>0.519702</c:v>
                </c:pt>
                <c:pt idx="1">
                  <c:v>0.79335500000000003</c:v>
                </c:pt>
                <c:pt idx="2">
                  <c:v>0.94541600000000003</c:v>
                </c:pt>
                <c:pt idx="3">
                  <c:v>0.96455124999999997</c:v>
                </c:pt>
                <c:pt idx="4">
                  <c:v>0.97120499999999998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4-9445-8B06-DD99D190D2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Sheet1!$B$26:$B$30</c:f>
              <c:numCache>
                <c:formatCode>0.0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Sheet1!$K$26:$K$30</c:f>
              <c:numCache>
                <c:formatCode>0.00</c:formatCode>
                <c:ptCount val="5"/>
                <c:pt idx="0">
                  <c:v>0.62948000000000004</c:v>
                </c:pt>
                <c:pt idx="1">
                  <c:v>0.83663399999999999</c:v>
                </c:pt>
                <c:pt idx="2">
                  <c:v>0.95608400000000004</c:v>
                </c:pt>
                <c:pt idx="3">
                  <c:v>0.97140249999999995</c:v>
                </c:pt>
                <c:pt idx="4">
                  <c:v>0.97672999999999999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4-9445-8B06-DD99D190D2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0.0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Sheet1!$L$26:$L$30</c:f>
              <c:numCache>
                <c:formatCode>0.00</c:formatCode>
                <c:ptCount val="5"/>
                <c:pt idx="0">
                  <c:v>0.51511300000000004</c:v>
                </c:pt>
                <c:pt idx="1">
                  <c:v>0.791821</c:v>
                </c:pt>
                <c:pt idx="2">
                  <c:v>0.943496</c:v>
                </c:pt>
                <c:pt idx="3">
                  <c:v>0.96331124999999995</c:v>
                </c:pt>
                <c:pt idx="4">
                  <c:v>0.970194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4-9445-8B06-DD99D190D2C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Sheet1!$B$26:$B$30</c:f>
              <c:numCache>
                <c:formatCode>0.0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Sheet1!$M$26:$M$30</c:f>
              <c:numCache>
                <c:formatCode>0.00</c:formatCode>
                <c:ptCount val="5"/>
                <c:pt idx="0">
                  <c:v>0.44089800000000001</c:v>
                </c:pt>
                <c:pt idx="1">
                  <c:v>0.74819800000000003</c:v>
                </c:pt>
                <c:pt idx="2">
                  <c:v>0.93117399999999995</c:v>
                </c:pt>
                <c:pt idx="3">
                  <c:v>0.95478874999999996</c:v>
                </c:pt>
                <c:pt idx="4">
                  <c:v>0.963287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9445-8B06-DD99D190D2C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Sheet1!$B$26:$B$30</c:f>
              <c:numCache>
                <c:formatCode>0.0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Sheet1!$N$26:$N$30</c:f>
              <c:numCache>
                <c:formatCode>0.00</c:formatCode>
                <c:ptCount val="5"/>
                <c:pt idx="0">
                  <c:v>0.45668700000000001</c:v>
                </c:pt>
                <c:pt idx="1">
                  <c:v>0.74567300000000003</c:v>
                </c:pt>
                <c:pt idx="2">
                  <c:v>0.93145199999999995</c:v>
                </c:pt>
                <c:pt idx="3">
                  <c:v>0.95508375000000001</c:v>
                </c:pt>
                <c:pt idx="4">
                  <c:v>0.96333800000000003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9445-8B06-DD99D190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61008"/>
        <c:axId val="885062688"/>
      </c:scatterChart>
      <c:valAx>
        <c:axId val="8850610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62688"/>
        <c:crosses val="autoZero"/>
        <c:crossBetween val="midCat"/>
      </c:valAx>
      <c:valAx>
        <c:axId val="885062688"/>
        <c:scaling>
          <c:orientation val="minMax"/>
          <c:max val="1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El. Energy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6100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845015593295079"/>
          <c:y val="0.32791515568210489"/>
          <c:w val="0.20794521004482511"/>
          <c:h val="0.437503011081596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44</xdr:row>
      <xdr:rowOff>90715</xdr:rowOff>
    </xdr:from>
    <xdr:to>
      <xdr:col>9</xdr:col>
      <xdr:colOff>517072</xdr:colOff>
      <xdr:row>56</xdr:row>
      <xdr:rowOff>145144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A278A-EB67-2046-ACCA-658F3FB3B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31</xdr:row>
      <xdr:rowOff>90715</xdr:rowOff>
    </xdr:from>
    <xdr:to>
      <xdr:col>10</xdr:col>
      <xdr:colOff>199572</xdr:colOff>
      <xdr:row>43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86100-32AE-A244-8920-8C0E556D6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736600</xdr:colOff>
      <xdr:row>31</xdr:row>
      <xdr:rowOff>101600</xdr:rowOff>
    </xdr:from>
    <xdr:to>
      <xdr:col>15</xdr:col>
      <xdr:colOff>38100</xdr:colOff>
      <xdr:row>44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1DA1C-4294-2F47-B9A0-AA62826CF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96EA-8C2A-6C44-8529-B4AB8CB3A79F}">
  <dimension ref="A1:P64"/>
  <sheetViews>
    <sheetView tabSelected="1" zoomScaleNormal="100" workbookViewId="0">
      <selection activeCell="Q22" sqref="Q22"/>
    </sheetView>
  </sheetViews>
  <sheetFormatPr baseColWidth="10" defaultRowHeight="16" x14ac:dyDescent="0.2"/>
  <sheetData>
    <row r="1" spans="2:12" x14ac:dyDescent="0.2">
      <c r="I1" t="s">
        <v>7</v>
      </c>
      <c r="J1" t="s">
        <v>8</v>
      </c>
      <c r="K1" t="s">
        <v>12</v>
      </c>
      <c r="L1" t="s">
        <v>13</v>
      </c>
    </row>
    <row r="2" spans="2:12" x14ac:dyDescent="0.2">
      <c r="B2" t="s">
        <v>0</v>
      </c>
      <c r="I2" t="s">
        <v>9</v>
      </c>
      <c r="J2">
        <v>19.05</v>
      </c>
    </row>
    <row r="3" spans="2:12" x14ac:dyDescent="0.2">
      <c r="B3" t="s">
        <v>1</v>
      </c>
      <c r="I3" t="s">
        <v>10</v>
      </c>
      <c r="J3">
        <v>10.199999999999999</v>
      </c>
    </row>
    <row r="4" spans="2:12" x14ac:dyDescent="0.2">
      <c r="F4" t="s">
        <v>6</v>
      </c>
      <c r="H4" t="s">
        <v>11</v>
      </c>
      <c r="I4">
        <v>0.05</v>
      </c>
      <c r="J4">
        <f t="shared" ref="J4:J14" si="0">I4*$J$3 + (1-I4)*$J$2</f>
        <v>18.607500000000002</v>
      </c>
    </row>
    <row r="5" spans="2:12" x14ac:dyDescent="0.2">
      <c r="B5" t="s">
        <v>2</v>
      </c>
      <c r="C5" s="1">
        <v>97147600</v>
      </c>
      <c r="D5" s="2">
        <f t="shared" ref="D5:D8" si="1">C5/10^8</f>
        <v>0.97147600000000001</v>
      </c>
      <c r="F5">
        <v>10.97</v>
      </c>
      <c r="I5">
        <v>0.1</v>
      </c>
      <c r="J5">
        <f t="shared" si="0"/>
        <v>18.164999999999999</v>
      </c>
    </row>
    <row r="6" spans="2:12" x14ac:dyDescent="0.2">
      <c r="B6" t="s">
        <v>3</v>
      </c>
      <c r="C6" s="1">
        <v>97700900</v>
      </c>
      <c r="D6" s="2">
        <f t="shared" si="1"/>
        <v>0.97700900000000002</v>
      </c>
      <c r="F6">
        <v>13.6</v>
      </c>
      <c r="I6">
        <v>0.15</v>
      </c>
      <c r="J6">
        <f t="shared" si="0"/>
        <v>17.7225</v>
      </c>
    </row>
    <row r="7" spans="2:12" x14ac:dyDescent="0.2">
      <c r="B7" t="s">
        <v>4</v>
      </c>
      <c r="C7" s="1">
        <v>97033500</v>
      </c>
      <c r="D7" s="2">
        <f t="shared" si="1"/>
        <v>0.97033499999999995</v>
      </c>
      <c r="F7">
        <v>12.2</v>
      </c>
      <c r="I7">
        <v>0.2</v>
      </c>
      <c r="J7">
        <f t="shared" si="0"/>
        <v>17.28</v>
      </c>
    </row>
    <row r="8" spans="2:12" x14ac:dyDescent="0.2">
      <c r="B8" t="s">
        <v>21</v>
      </c>
      <c r="C8" s="1">
        <v>96268400</v>
      </c>
      <c r="D8" s="2">
        <f t="shared" si="1"/>
        <v>0.96268399999999998</v>
      </c>
      <c r="F8">
        <v>17.2</v>
      </c>
      <c r="I8">
        <v>0.23</v>
      </c>
      <c r="J8">
        <f t="shared" si="0"/>
        <v>17.014500000000002</v>
      </c>
    </row>
    <row r="9" spans="2:12" x14ac:dyDescent="0.2">
      <c r="B9" t="s">
        <v>14</v>
      </c>
      <c r="C9" s="1">
        <v>96251400</v>
      </c>
      <c r="D9" s="2">
        <f>C9/10^8</f>
        <v>0.96251399999999998</v>
      </c>
      <c r="F9">
        <v>19.05</v>
      </c>
      <c r="I9">
        <v>0.25</v>
      </c>
      <c r="J9">
        <f t="shared" si="0"/>
        <v>16.837500000000002</v>
      </c>
    </row>
    <row r="10" spans="2:12" x14ac:dyDescent="0.2">
      <c r="I10">
        <v>0.3</v>
      </c>
      <c r="J10">
        <f t="shared" si="0"/>
        <v>16.395</v>
      </c>
    </row>
    <row r="11" spans="2:12" x14ac:dyDescent="0.2">
      <c r="B11" t="s">
        <v>2</v>
      </c>
      <c r="C11" s="2">
        <v>0.97147600000000001</v>
      </c>
      <c r="I11">
        <v>0.35</v>
      </c>
      <c r="J11">
        <f t="shared" si="0"/>
        <v>15.952500000000001</v>
      </c>
    </row>
    <row r="12" spans="2:12" x14ac:dyDescent="0.2">
      <c r="B12" t="s">
        <v>3</v>
      </c>
      <c r="C12" s="2">
        <v>0.97700900000000002</v>
      </c>
      <c r="I12">
        <v>0.4</v>
      </c>
      <c r="J12">
        <f t="shared" si="0"/>
        <v>15.51</v>
      </c>
    </row>
    <row r="13" spans="2:12" x14ac:dyDescent="0.2">
      <c r="B13" t="s">
        <v>4</v>
      </c>
      <c r="C13" s="2">
        <v>0.97033499999999995</v>
      </c>
      <c r="I13">
        <v>0.45</v>
      </c>
      <c r="J13">
        <f t="shared" si="0"/>
        <v>15.067500000000001</v>
      </c>
    </row>
    <row r="14" spans="2:12" x14ac:dyDescent="0.2">
      <c r="B14" t="s">
        <v>5</v>
      </c>
      <c r="C14" s="2">
        <v>0.96268399999999998</v>
      </c>
      <c r="I14">
        <v>0.5</v>
      </c>
      <c r="J14">
        <f t="shared" si="0"/>
        <v>14.625</v>
      </c>
    </row>
    <row r="15" spans="2:12" x14ac:dyDescent="0.2">
      <c r="B15" t="s">
        <v>14</v>
      </c>
      <c r="C15" s="2">
        <v>0.96251399999999998</v>
      </c>
    </row>
    <row r="16" spans="2:12" x14ac:dyDescent="0.2">
      <c r="J16" t="s">
        <v>20</v>
      </c>
    </row>
    <row r="17" spans="1:14" x14ac:dyDescent="0.2">
      <c r="A17" t="s">
        <v>23</v>
      </c>
      <c r="B17" t="s">
        <v>22</v>
      </c>
      <c r="C17" t="s">
        <v>19</v>
      </c>
      <c r="D17" t="s">
        <v>2</v>
      </c>
      <c r="E17" t="s">
        <v>3</v>
      </c>
      <c r="F17" t="s">
        <v>4</v>
      </c>
      <c r="G17" t="s">
        <v>21</v>
      </c>
      <c r="H17" t="s">
        <v>14</v>
      </c>
      <c r="I17" t="s">
        <v>22</v>
      </c>
      <c r="J17" t="s">
        <v>2</v>
      </c>
      <c r="K17" t="s">
        <v>3</v>
      </c>
      <c r="L17" t="s">
        <v>4</v>
      </c>
      <c r="M17" t="s">
        <v>5</v>
      </c>
      <c r="N17" t="s">
        <v>14</v>
      </c>
    </row>
    <row r="18" spans="1:14" x14ac:dyDescent="0.2">
      <c r="B18" s="4">
        <f>C18/(10^6)</f>
        <v>1</v>
      </c>
      <c r="C18" s="1">
        <v>1000000</v>
      </c>
      <c r="D18">
        <v>596261</v>
      </c>
      <c r="E18">
        <v>696067</v>
      </c>
      <c r="F18">
        <v>593348</v>
      </c>
      <c r="G18" s="1">
        <v>530207</v>
      </c>
      <c r="H18">
        <v>541149</v>
      </c>
      <c r="I18">
        <v>1</v>
      </c>
      <c r="J18" s="3">
        <f>D18/$C18</f>
        <v>0.59626100000000004</v>
      </c>
      <c r="K18" s="3">
        <f t="shared" ref="K18:N18" si="2">E18/$C18</f>
        <v>0.69606699999999999</v>
      </c>
      <c r="L18" s="3">
        <f t="shared" si="2"/>
        <v>0.59334799999999999</v>
      </c>
      <c r="M18" s="3">
        <f t="shared" si="2"/>
        <v>0.53020699999999998</v>
      </c>
      <c r="N18" s="3">
        <f t="shared" si="2"/>
        <v>0.54114899999999999</v>
      </c>
    </row>
    <row r="19" spans="1:14" x14ac:dyDescent="0.2">
      <c r="B19" s="4">
        <f t="shared" ref="B19:B22" si="3">C19/(10^6)</f>
        <v>10</v>
      </c>
      <c r="C19" s="1">
        <v>10000000</v>
      </c>
      <c r="D19" s="1">
        <v>8377540</v>
      </c>
      <c r="E19" s="1">
        <v>8719080</v>
      </c>
      <c r="F19" s="1">
        <v>8348080</v>
      </c>
      <c r="G19" s="1">
        <v>7944360</v>
      </c>
      <c r="H19" s="1">
        <v>7909020</v>
      </c>
      <c r="I19">
        <v>10</v>
      </c>
      <c r="J19" s="3">
        <f t="shared" ref="J19:J22" si="4">D19/$C19</f>
        <v>0.837754</v>
      </c>
      <c r="K19" s="3">
        <f t="shared" ref="K19:K22" si="5">E19/$C19</f>
        <v>0.87190800000000002</v>
      </c>
      <c r="L19" s="3">
        <f t="shared" ref="L19:L22" si="6">F19/$C19</f>
        <v>0.83480799999999999</v>
      </c>
      <c r="M19" s="3">
        <f t="shared" ref="M19:M22" si="7">G19/$C19</f>
        <v>0.79443600000000003</v>
      </c>
      <c r="N19" s="3">
        <f t="shared" ref="N19:N22" si="8">H19/$C19</f>
        <v>0.79090199999999999</v>
      </c>
    </row>
    <row r="20" spans="1:14" x14ac:dyDescent="0.2">
      <c r="B20" s="4">
        <f t="shared" si="3"/>
        <v>50</v>
      </c>
      <c r="C20" s="1">
        <v>50000000</v>
      </c>
      <c r="D20" s="1">
        <v>47421900</v>
      </c>
      <c r="E20" s="1">
        <v>47923600</v>
      </c>
      <c r="F20" s="1">
        <v>47306200</v>
      </c>
      <c r="G20" s="1">
        <v>46630700</v>
      </c>
      <c r="H20" s="1">
        <v>46696500</v>
      </c>
      <c r="I20">
        <v>50</v>
      </c>
      <c r="J20" s="3">
        <f t="shared" si="4"/>
        <v>0.948438</v>
      </c>
      <c r="K20" s="3">
        <f t="shared" si="5"/>
        <v>0.95847199999999999</v>
      </c>
      <c r="L20" s="3">
        <f t="shared" si="6"/>
        <v>0.94612399999999997</v>
      </c>
      <c r="M20" s="3">
        <f t="shared" si="7"/>
        <v>0.93261400000000005</v>
      </c>
      <c r="N20" s="3">
        <f t="shared" si="8"/>
        <v>0.93393000000000004</v>
      </c>
    </row>
    <row r="21" spans="1:14" x14ac:dyDescent="0.2">
      <c r="B21" s="4">
        <f t="shared" si="3"/>
        <v>80</v>
      </c>
      <c r="C21" s="1">
        <v>80000000</v>
      </c>
      <c r="D21" s="1">
        <v>77230800</v>
      </c>
      <c r="E21" s="1">
        <v>77778700</v>
      </c>
      <c r="F21" s="1">
        <v>77122100</v>
      </c>
      <c r="G21" s="1">
        <v>76328400</v>
      </c>
      <c r="H21" s="1">
        <v>76374600</v>
      </c>
      <c r="I21">
        <v>80</v>
      </c>
      <c r="J21" s="3">
        <f t="shared" si="4"/>
        <v>0.96538500000000005</v>
      </c>
      <c r="K21" s="3">
        <f t="shared" si="5"/>
        <v>0.97223375000000001</v>
      </c>
      <c r="L21" s="3">
        <f t="shared" si="6"/>
        <v>0.96402624999999997</v>
      </c>
      <c r="M21" s="3">
        <f t="shared" si="7"/>
        <v>0.95410499999999998</v>
      </c>
      <c r="N21" s="3">
        <f t="shared" si="8"/>
        <v>0.95468249999999999</v>
      </c>
    </row>
    <row r="22" spans="1:14" x14ac:dyDescent="0.2">
      <c r="B22" s="4">
        <f t="shared" si="3"/>
        <v>100</v>
      </c>
      <c r="C22" s="1">
        <v>100000000</v>
      </c>
      <c r="D22" s="1">
        <v>97147600</v>
      </c>
      <c r="E22" s="1">
        <v>97700900</v>
      </c>
      <c r="F22" s="1">
        <v>97033500</v>
      </c>
      <c r="G22" s="1">
        <v>96268400</v>
      </c>
      <c r="H22" s="1">
        <v>96251400</v>
      </c>
      <c r="I22">
        <v>100</v>
      </c>
      <c r="J22" s="3">
        <f t="shared" si="4"/>
        <v>0.97147600000000001</v>
      </c>
      <c r="K22" s="3">
        <f t="shared" si="5"/>
        <v>0.97700900000000002</v>
      </c>
      <c r="L22" s="3">
        <f t="shared" si="6"/>
        <v>0.97033499999999995</v>
      </c>
      <c r="M22" s="3">
        <f t="shared" si="7"/>
        <v>0.96268399999999998</v>
      </c>
      <c r="N22" s="3">
        <f t="shared" si="8"/>
        <v>0.96251399999999998</v>
      </c>
    </row>
    <row r="23" spans="1:14" x14ac:dyDescent="0.2">
      <c r="B23" s="4"/>
      <c r="C23" s="1"/>
      <c r="D23" s="1"/>
      <c r="E23" s="1"/>
      <c r="F23" s="1"/>
      <c r="G23" s="1"/>
      <c r="H23" s="1"/>
      <c r="J23" s="3"/>
      <c r="K23" s="3"/>
      <c r="L23" s="3"/>
      <c r="M23" s="3"/>
      <c r="N23" s="3"/>
    </row>
    <row r="24" spans="1:14" x14ac:dyDescent="0.2">
      <c r="J24" t="s">
        <v>20</v>
      </c>
    </row>
    <row r="25" spans="1:14" x14ac:dyDescent="0.2">
      <c r="A25" t="s">
        <v>10</v>
      </c>
      <c r="B25" t="s">
        <v>22</v>
      </c>
      <c r="C25" t="s">
        <v>19</v>
      </c>
      <c r="D25" t="s">
        <v>2</v>
      </c>
      <c r="E25" t="s">
        <v>3</v>
      </c>
      <c r="F25" t="s">
        <v>4</v>
      </c>
      <c r="G25" t="s">
        <v>21</v>
      </c>
      <c r="H25" t="s">
        <v>14</v>
      </c>
      <c r="I25" t="s">
        <v>22</v>
      </c>
      <c r="J25" t="s">
        <v>2</v>
      </c>
      <c r="K25" t="s">
        <v>3</v>
      </c>
      <c r="L25" t="s">
        <v>4</v>
      </c>
      <c r="M25" t="s">
        <v>5</v>
      </c>
      <c r="N25" t="s">
        <v>14</v>
      </c>
    </row>
    <row r="26" spans="1:14" x14ac:dyDescent="0.2">
      <c r="B26" s="4">
        <f>C26/(10^6)</f>
        <v>1</v>
      </c>
      <c r="C26" s="1">
        <v>1000000</v>
      </c>
      <c r="D26">
        <v>519702</v>
      </c>
      <c r="E26">
        <v>629480</v>
      </c>
      <c r="F26">
        <v>515113</v>
      </c>
      <c r="G26" s="1">
        <v>440898</v>
      </c>
      <c r="H26">
        <v>456687</v>
      </c>
      <c r="I26">
        <v>1</v>
      </c>
      <c r="J26" s="3">
        <f>D26/$C26</f>
        <v>0.519702</v>
      </c>
      <c r="K26" s="3">
        <f t="shared" ref="K26:K30" si="9">E26/$C26</f>
        <v>0.62948000000000004</v>
      </c>
      <c r="L26" s="3">
        <f t="shared" ref="L26:L30" si="10">F26/$C26</f>
        <v>0.51511300000000004</v>
      </c>
      <c r="M26" s="3">
        <f t="shared" ref="M26:M30" si="11">G26/$C26</f>
        <v>0.44089800000000001</v>
      </c>
      <c r="N26" s="3">
        <f t="shared" ref="N26:N30" si="12">H26/$C26</f>
        <v>0.45668700000000001</v>
      </c>
    </row>
    <row r="27" spans="1:14" x14ac:dyDescent="0.2">
      <c r="B27" s="4">
        <f t="shared" ref="B27:B30" si="13">C27/(10^6)</f>
        <v>10</v>
      </c>
      <c r="C27" s="1">
        <v>10000000</v>
      </c>
      <c r="D27" s="1">
        <v>7933550</v>
      </c>
      <c r="E27" s="1">
        <v>8366340</v>
      </c>
      <c r="F27" s="1">
        <v>7918210</v>
      </c>
      <c r="G27" s="1">
        <v>7481980</v>
      </c>
      <c r="H27" s="1">
        <v>7456730</v>
      </c>
      <c r="I27">
        <v>10</v>
      </c>
      <c r="J27" s="3">
        <f t="shared" ref="J27:J30" si="14">D27/$C27</f>
        <v>0.79335500000000003</v>
      </c>
      <c r="K27" s="3">
        <f t="shared" si="9"/>
        <v>0.83663399999999999</v>
      </c>
      <c r="L27" s="3">
        <f t="shared" si="10"/>
        <v>0.791821</v>
      </c>
      <c r="M27" s="3">
        <f t="shared" si="11"/>
        <v>0.74819800000000003</v>
      </c>
      <c r="N27" s="3">
        <f t="shared" si="12"/>
        <v>0.74567300000000003</v>
      </c>
    </row>
    <row r="28" spans="1:14" x14ac:dyDescent="0.2">
      <c r="B28" s="4">
        <f t="shared" si="13"/>
        <v>50</v>
      </c>
      <c r="C28" s="1">
        <v>50000000</v>
      </c>
      <c r="D28" s="1">
        <v>47270800</v>
      </c>
      <c r="E28" s="1">
        <v>47804200</v>
      </c>
      <c r="F28" s="1">
        <v>47174800</v>
      </c>
      <c r="G28" s="1">
        <v>46558700</v>
      </c>
      <c r="H28" s="1">
        <v>46572600</v>
      </c>
      <c r="I28">
        <v>50</v>
      </c>
      <c r="J28" s="3">
        <f t="shared" si="14"/>
        <v>0.94541600000000003</v>
      </c>
      <c r="K28" s="3">
        <f t="shared" si="9"/>
        <v>0.95608400000000004</v>
      </c>
      <c r="L28" s="3">
        <f t="shared" si="10"/>
        <v>0.943496</v>
      </c>
      <c r="M28" s="3">
        <f t="shared" si="11"/>
        <v>0.93117399999999995</v>
      </c>
      <c r="N28" s="3">
        <f t="shared" si="12"/>
        <v>0.93145199999999995</v>
      </c>
    </row>
    <row r="29" spans="1:14" x14ac:dyDescent="0.2">
      <c r="B29" s="4">
        <f t="shared" si="13"/>
        <v>80</v>
      </c>
      <c r="C29" s="1">
        <v>80000000</v>
      </c>
      <c r="D29" s="1">
        <v>77164100</v>
      </c>
      <c r="E29" s="1">
        <v>77712200</v>
      </c>
      <c r="F29" s="1">
        <v>77064900</v>
      </c>
      <c r="G29" s="1">
        <v>76383100</v>
      </c>
      <c r="H29" s="1">
        <v>76406700</v>
      </c>
      <c r="I29">
        <v>80</v>
      </c>
      <c r="J29" s="3">
        <f t="shared" si="14"/>
        <v>0.96455124999999997</v>
      </c>
      <c r="K29" s="3">
        <f t="shared" si="9"/>
        <v>0.97140249999999995</v>
      </c>
      <c r="L29" s="3">
        <f t="shared" si="10"/>
        <v>0.96331124999999995</v>
      </c>
      <c r="M29" s="3">
        <f t="shared" si="11"/>
        <v>0.95478874999999996</v>
      </c>
      <c r="N29" s="3">
        <f t="shared" si="12"/>
        <v>0.95508375000000001</v>
      </c>
    </row>
    <row r="30" spans="1:14" x14ac:dyDescent="0.2">
      <c r="B30" s="4">
        <f t="shared" si="13"/>
        <v>100</v>
      </c>
      <c r="C30" s="1">
        <v>100000000</v>
      </c>
      <c r="D30" s="1">
        <v>97120500</v>
      </c>
      <c r="E30" s="1">
        <v>97673000</v>
      </c>
      <c r="F30" s="1">
        <v>97019400</v>
      </c>
      <c r="G30" s="1">
        <v>96328700</v>
      </c>
      <c r="H30" s="1">
        <v>96333800</v>
      </c>
      <c r="I30">
        <v>100</v>
      </c>
      <c r="J30" s="3">
        <f t="shared" si="14"/>
        <v>0.97120499999999998</v>
      </c>
      <c r="K30" s="3">
        <f t="shared" si="9"/>
        <v>0.97672999999999999</v>
      </c>
      <c r="L30" s="3">
        <f t="shared" si="10"/>
        <v>0.970194</v>
      </c>
      <c r="M30" s="3">
        <f t="shared" si="11"/>
        <v>0.963287</v>
      </c>
      <c r="N30" s="3">
        <f t="shared" si="12"/>
        <v>0.96333800000000003</v>
      </c>
    </row>
    <row r="31" spans="1:14" x14ac:dyDescent="0.2">
      <c r="A31" s="4"/>
      <c r="B31" s="1"/>
      <c r="C31" s="1"/>
      <c r="D31" s="1"/>
      <c r="E31" s="1"/>
      <c r="F31" s="1"/>
      <c r="G31" s="1"/>
      <c r="I31" s="3"/>
      <c r="J31" s="3"/>
      <c r="K31" s="3"/>
      <c r="L31" s="3"/>
      <c r="M31" s="3"/>
    </row>
    <row r="34" spans="2:16" x14ac:dyDescent="0.2">
      <c r="B34" t="s">
        <v>15</v>
      </c>
      <c r="D34" t="s">
        <v>18</v>
      </c>
    </row>
    <row r="35" spans="2:16" x14ac:dyDescent="0.2">
      <c r="B35" t="s">
        <v>16</v>
      </c>
      <c r="C35" t="s">
        <v>17</v>
      </c>
      <c r="D35" t="s">
        <v>16</v>
      </c>
      <c r="E35" t="s">
        <v>17</v>
      </c>
    </row>
    <row r="36" spans="2:16" x14ac:dyDescent="0.2">
      <c r="B36" s="1">
        <v>100</v>
      </c>
      <c r="C36">
        <v>3.18987</v>
      </c>
      <c r="D36" s="1">
        <v>100</v>
      </c>
      <c r="E36">
        <v>2.5514800000000002</v>
      </c>
    </row>
    <row r="37" spans="2:16" x14ac:dyDescent="0.2">
      <c r="B37" s="1">
        <v>200</v>
      </c>
      <c r="C37">
        <v>4.5111499999999998</v>
      </c>
      <c r="D37" s="1">
        <v>200</v>
      </c>
      <c r="E37">
        <v>3.6083400000000001</v>
      </c>
    </row>
    <row r="38" spans="2:16" x14ac:dyDescent="0.2">
      <c r="B38" s="1">
        <v>400</v>
      </c>
      <c r="C38">
        <v>6.3797300000000003</v>
      </c>
      <c r="D38" s="1">
        <v>400</v>
      </c>
      <c r="E38">
        <v>5.1029600000000004</v>
      </c>
    </row>
    <row r="39" spans="2:16" x14ac:dyDescent="0.2">
      <c r="B39" s="1">
        <v>800</v>
      </c>
      <c r="C39">
        <v>9.0222999999999995</v>
      </c>
      <c r="D39" s="1">
        <v>800</v>
      </c>
      <c r="E39">
        <v>7.2166699999999997</v>
      </c>
    </row>
    <row r="40" spans="2:16" x14ac:dyDescent="0.2">
      <c r="B40" s="1">
        <v>1600</v>
      </c>
      <c r="C40">
        <v>12.759499999999999</v>
      </c>
      <c r="D40" s="1">
        <v>1600</v>
      </c>
      <c r="E40">
        <v>10.2059</v>
      </c>
    </row>
    <row r="41" spans="2:16" x14ac:dyDescent="0.2">
      <c r="B41" s="1">
        <v>3200</v>
      </c>
      <c r="C41">
        <v>18.044599999999999</v>
      </c>
      <c r="D41" s="1">
        <v>3200</v>
      </c>
      <c r="E41">
        <v>14.433299999999999</v>
      </c>
    </row>
    <row r="42" spans="2:16" x14ac:dyDescent="0.2">
      <c r="B42" s="1">
        <v>6400</v>
      </c>
      <c r="C42">
        <v>25.518899999999999</v>
      </c>
      <c r="D42" s="1">
        <v>6400</v>
      </c>
      <c r="E42">
        <v>20.411799999999999</v>
      </c>
    </row>
    <row r="43" spans="2:16" x14ac:dyDescent="0.2">
      <c r="B43" s="1">
        <v>12800</v>
      </c>
      <c r="C43">
        <v>36.089199999999998</v>
      </c>
      <c r="D43" s="1">
        <v>12800</v>
      </c>
      <c r="E43">
        <v>28.866700000000002</v>
      </c>
    </row>
    <row r="44" spans="2:16" x14ac:dyDescent="0.2">
      <c r="B44" s="1">
        <v>25600</v>
      </c>
      <c r="C44">
        <v>51.0379</v>
      </c>
      <c r="D44" s="1">
        <v>25600</v>
      </c>
      <c r="E44">
        <v>40.823700000000002</v>
      </c>
    </row>
    <row r="45" spans="2:16" x14ac:dyDescent="0.2">
      <c r="B45" s="1">
        <v>51200</v>
      </c>
      <c r="C45">
        <v>72.178399999999996</v>
      </c>
      <c r="D45" s="1">
        <v>51200</v>
      </c>
      <c r="E45" s="1">
        <v>57.733400000000003</v>
      </c>
    </row>
    <row r="46" spans="2:16" x14ac:dyDescent="0.2">
      <c r="B46">
        <v>102400</v>
      </c>
      <c r="C46">
        <v>102.07599999999999</v>
      </c>
      <c r="D46" s="1">
        <v>102400</v>
      </c>
      <c r="E46">
        <v>81.647300000000001</v>
      </c>
    </row>
    <row r="47" spans="2:16" x14ac:dyDescent="0.2">
      <c r="B47">
        <v>204800</v>
      </c>
      <c r="C47">
        <v>144.357</v>
      </c>
      <c r="D47" s="1">
        <v>204800</v>
      </c>
      <c r="E47">
        <v>115.467</v>
      </c>
      <c r="L47" t="s">
        <v>28</v>
      </c>
      <c r="M47" t="s">
        <v>24</v>
      </c>
      <c r="O47" t="s">
        <v>30</v>
      </c>
      <c r="P47" t="s">
        <v>27</v>
      </c>
    </row>
    <row r="48" spans="2:16" x14ac:dyDescent="0.2">
      <c r="B48">
        <v>409600</v>
      </c>
      <c r="C48">
        <v>204.15100000000001</v>
      </c>
      <c r="D48" s="1">
        <v>409600</v>
      </c>
      <c r="E48">
        <v>163.29499999999999</v>
      </c>
      <c r="M48" t="s">
        <v>25</v>
      </c>
      <c r="N48">
        <v>64470.7</v>
      </c>
      <c r="O48">
        <f>N48*0.05</f>
        <v>3223.5349999999999</v>
      </c>
      <c r="P48">
        <f>N48*0.005</f>
        <v>322.3535</v>
      </c>
    </row>
    <row r="49" spans="2:16" x14ac:dyDescent="0.2">
      <c r="B49">
        <v>819200</v>
      </c>
      <c r="C49">
        <v>288.714</v>
      </c>
      <c r="D49" s="1">
        <v>819200</v>
      </c>
      <c r="E49">
        <v>230.934</v>
      </c>
      <c r="L49" t="s">
        <v>29</v>
      </c>
      <c r="M49" t="s">
        <v>26</v>
      </c>
    </row>
    <row r="50" spans="2:16" x14ac:dyDescent="0.2">
      <c r="B50" s="1">
        <v>1638400</v>
      </c>
      <c r="C50">
        <v>408.303</v>
      </c>
      <c r="D50" s="1">
        <v>1638400</v>
      </c>
      <c r="E50">
        <v>326.589</v>
      </c>
      <c r="M50" t="s">
        <v>25</v>
      </c>
      <c r="N50">
        <v>65644.5</v>
      </c>
      <c r="O50">
        <f>N50*0.05</f>
        <v>3282.2250000000004</v>
      </c>
      <c r="P50">
        <f>N50*0.005</f>
        <v>328.22250000000003</v>
      </c>
    </row>
    <row r="51" spans="2:16" x14ac:dyDescent="0.2">
      <c r="B51" s="1">
        <v>3276800</v>
      </c>
      <c r="C51">
        <v>577.42700000000002</v>
      </c>
      <c r="D51" s="1">
        <v>3276800</v>
      </c>
      <c r="E51">
        <v>461.86700000000002</v>
      </c>
    </row>
    <row r="52" spans="2:16" x14ac:dyDescent="0.2">
      <c r="B52" s="1">
        <v>6553600</v>
      </c>
      <c r="C52">
        <v>816.60599999999999</v>
      </c>
      <c r="D52" s="1">
        <v>6553600</v>
      </c>
      <c r="E52">
        <v>653.17899999999997</v>
      </c>
      <c r="O52">
        <f>SUM(O48:O50)</f>
        <v>6505.76</v>
      </c>
      <c r="P52">
        <f>SUM(P48:P50)</f>
        <v>650.57600000000002</v>
      </c>
    </row>
    <row r="53" spans="2:16" x14ac:dyDescent="0.2">
      <c r="B53" s="1">
        <v>13107200</v>
      </c>
      <c r="C53">
        <v>1270.83</v>
      </c>
      <c r="D53" s="1">
        <v>13107200</v>
      </c>
      <c r="E53">
        <v>1007.67</v>
      </c>
    </row>
    <row r="54" spans="2:16" x14ac:dyDescent="0.2">
      <c r="B54" s="1">
        <v>26214400</v>
      </c>
      <c r="C54">
        <v>1989.31</v>
      </c>
      <c r="D54" s="1">
        <v>26214400</v>
      </c>
      <c r="E54">
        <v>1564.38</v>
      </c>
    </row>
    <row r="55" spans="2:16" x14ac:dyDescent="0.2">
      <c r="B55" s="1">
        <v>52428800</v>
      </c>
      <c r="C55">
        <v>2641.83</v>
      </c>
      <c r="D55" s="1">
        <v>52428800</v>
      </c>
      <c r="E55">
        <v>2050</v>
      </c>
    </row>
    <row r="56" spans="2:16" x14ac:dyDescent="0.2">
      <c r="B56" s="1">
        <v>104858000</v>
      </c>
      <c r="C56">
        <v>3400.28</v>
      </c>
      <c r="D56" s="1">
        <v>104858000</v>
      </c>
      <c r="E56">
        <v>2561.4</v>
      </c>
      <c r="M56">
        <v>125952000000</v>
      </c>
    </row>
    <row r="57" spans="2:16" x14ac:dyDescent="0.2">
      <c r="B57" s="1">
        <v>209715000</v>
      </c>
      <c r="C57">
        <v>4241.29</v>
      </c>
      <c r="D57" s="1">
        <v>209715000</v>
      </c>
      <c r="E57">
        <v>3083.94</v>
      </c>
      <c r="M57">
        <f>M56/10^9</f>
        <v>125.952</v>
      </c>
    </row>
    <row r="58" spans="2:16" x14ac:dyDescent="0.2">
      <c r="B58" s="1">
        <v>419430000</v>
      </c>
      <c r="C58">
        <v>5016.38</v>
      </c>
      <c r="D58" s="1">
        <v>419430000</v>
      </c>
      <c r="E58">
        <v>3528.39</v>
      </c>
    </row>
    <row r="59" spans="2:16" x14ac:dyDescent="0.2">
      <c r="B59" s="1">
        <v>838861000</v>
      </c>
      <c r="C59">
        <v>5110.75</v>
      </c>
      <c r="D59" s="1">
        <v>838861000</v>
      </c>
      <c r="E59">
        <v>3489.21</v>
      </c>
    </row>
    <row r="60" spans="2:16" x14ac:dyDescent="0.2">
      <c r="B60" s="1">
        <v>1677720000</v>
      </c>
      <c r="C60">
        <v>4587.18</v>
      </c>
      <c r="D60" s="1">
        <v>1677720000</v>
      </c>
      <c r="E60">
        <v>3049.71</v>
      </c>
    </row>
    <row r="61" spans="2:16" x14ac:dyDescent="0.2">
      <c r="B61" s="1">
        <v>3355440000</v>
      </c>
      <c r="C61">
        <v>3702.94</v>
      </c>
      <c r="D61" s="1">
        <v>3355440000</v>
      </c>
      <c r="E61">
        <v>2404.0500000000002</v>
      </c>
    </row>
    <row r="62" spans="2:16" x14ac:dyDescent="0.2">
      <c r="B62" s="1">
        <v>6710890000</v>
      </c>
      <c r="C62">
        <v>2698.93</v>
      </c>
      <c r="D62" s="1">
        <v>6710890000</v>
      </c>
      <c r="E62">
        <v>1715.12</v>
      </c>
    </row>
    <row r="63" spans="2:16" x14ac:dyDescent="0.2">
      <c r="B63" s="1">
        <v>13421800000</v>
      </c>
      <c r="C63">
        <v>1805.32</v>
      </c>
      <c r="D63" s="1">
        <v>13421800000</v>
      </c>
      <c r="E63">
        <v>1125.22</v>
      </c>
    </row>
    <row r="64" spans="2:16" x14ac:dyDescent="0.2">
      <c r="B64" s="1">
        <v>26843500000</v>
      </c>
      <c r="C64">
        <v>1137.8800000000001</v>
      </c>
      <c r="D64" s="1">
        <v>26843500000</v>
      </c>
      <c r="E64">
        <v>696.83699999999999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2019-03-18T20:08:41Z</dcterms:created>
  <dcterms:modified xsi:type="dcterms:W3CDTF">2019-05-17T13:52:40Z</dcterms:modified>
</cp:coreProperties>
</file>