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xr:revisionPtr revIDLastSave="0" documentId="10_ncr:8100000_{381505C6-E3C0-FD45-8B96-F8634BD875A4}" xr6:coauthVersionLast="32" xr6:coauthVersionMax="32" xr10:uidLastSave="{00000000-0000-0000-0000-000000000000}"/>
  <bookViews>
    <workbookView minimized="1" xWindow="5100" yWindow="840" windowWidth="34120" windowHeight="21600" tabRatio="500" xr2:uid="{00000000-000D-0000-FFFF-FFFF00000000}"/>
  </bookViews>
  <sheets>
    <sheet name="bcc" sheetId="1" r:id="rId1"/>
    <sheet name="Sheet2" sheetId="2" r:id="rId2"/>
    <sheet name="alpha" sheetId="3" r:id="rId3"/>
    <sheet name="Sheet1" sheetId="4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" i="1" l="1"/>
  <c r="Z66" i="3"/>
  <c r="O66" i="3"/>
  <c r="K66" i="3"/>
  <c r="Q64" i="3"/>
  <c r="Q66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F4" i="3"/>
  <c r="AF5" i="3"/>
  <c r="AF6" i="3"/>
  <c r="AF7" i="3"/>
  <c r="AF8" i="3"/>
  <c r="AF9" i="3"/>
  <c r="AF10" i="3"/>
  <c r="AF11" i="3"/>
  <c r="AD4" i="3"/>
  <c r="AD5" i="3"/>
  <c r="AD6" i="3"/>
  <c r="AD7" i="3"/>
  <c r="AD8" i="3"/>
  <c r="AD9" i="3"/>
  <c r="AD10" i="3"/>
  <c r="AD11" i="3"/>
  <c r="AF3" i="3"/>
  <c r="AD3" i="3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K4" i="1"/>
  <c r="AK5" i="1"/>
  <c r="AK6" i="1"/>
  <c r="AK7" i="1"/>
  <c r="AK8" i="1"/>
  <c r="AK9" i="1"/>
  <c r="AK10" i="1"/>
  <c r="AK11" i="1"/>
  <c r="AK2" i="1"/>
  <c r="AB3" i="3"/>
  <c r="AA3" i="3"/>
  <c r="Y120" i="3"/>
  <c r="Y13" i="3"/>
  <c r="Z13" i="3"/>
  <c r="Y14" i="3"/>
  <c r="Z14" i="3"/>
  <c r="Y15" i="3"/>
  <c r="Z15" i="3"/>
  <c r="Y16" i="3"/>
  <c r="Z16" i="3"/>
  <c r="Y17" i="3"/>
  <c r="Z17" i="3"/>
  <c r="Y18" i="3"/>
  <c r="Z18" i="3"/>
  <c r="Y19" i="3"/>
  <c r="Z19" i="3"/>
  <c r="Y20" i="3"/>
  <c r="Z20" i="3"/>
  <c r="Y21" i="3"/>
  <c r="Z21" i="3"/>
  <c r="Y22" i="3"/>
  <c r="Z22" i="3"/>
  <c r="Y23" i="3"/>
  <c r="Z23" i="3"/>
  <c r="Y24" i="3"/>
  <c r="Z24" i="3"/>
  <c r="Y25" i="3"/>
  <c r="Z25" i="3"/>
  <c r="Y26" i="3"/>
  <c r="Z26" i="3"/>
  <c r="Y27" i="3"/>
  <c r="Z27" i="3"/>
  <c r="Y28" i="3"/>
  <c r="Z28" i="3"/>
  <c r="Y29" i="3"/>
  <c r="Z29" i="3"/>
  <c r="Y30" i="3"/>
  <c r="Z30" i="3"/>
  <c r="Y31" i="3"/>
  <c r="Z31" i="3"/>
  <c r="Y32" i="3"/>
  <c r="Z32" i="3"/>
  <c r="Y33" i="3"/>
  <c r="Z33" i="3"/>
  <c r="Y34" i="3"/>
  <c r="Z34" i="3"/>
  <c r="Y35" i="3"/>
  <c r="Z35" i="3"/>
  <c r="Y36" i="3"/>
  <c r="Z36" i="3"/>
  <c r="Y37" i="3"/>
  <c r="Z37" i="3"/>
  <c r="Y38" i="3"/>
  <c r="Z38" i="3"/>
  <c r="Y39" i="3"/>
  <c r="Z39" i="3"/>
  <c r="Y40" i="3"/>
  <c r="Z40" i="3"/>
  <c r="Y41" i="3"/>
  <c r="Z41" i="3"/>
  <c r="Y42" i="3"/>
  <c r="Z42" i="3"/>
  <c r="Y43" i="3"/>
  <c r="Z43" i="3"/>
  <c r="Y44" i="3"/>
  <c r="Z44" i="3"/>
  <c r="Y45" i="3"/>
  <c r="Z45" i="3"/>
  <c r="Y46" i="3"/>
  <c r="Z46" i="3"/>
  <c r="Y47" i="3"/>
  <c r="Z47" i="3"/>
  <c r="Y48" i="3"/>
  <c r="Z48" i="3"/>
  <c r="Y49" i="3"/>
  <c r="Z49" i="3"/>
  <c r="Y50" i="3"/>
  <c r="Z50" i="3"/>
  <c r="Y51" i="3"/>
  <c r="Z51" i="3"/>
  <c r="Y52" i="3"/>
  <c r="Z52" i="3"/>
  <c r="Y53" i="3"/>
  <c r="Z53" i="3"/>
  <c r="Y54" i="3"/>
  <c r="Z54" i="3"/>
  <c r="Y55" i="3"/>
  <c r="Z55" i="3"/>
  <c r="Y56" i="3"/>
  <c r="Z56" i="3"/>
  <c r="Y57" i="3"/>
  <c r="Z57" i="3"/>
  <c r="Y58" i="3"/>
  <c r="Z58" i="3"/>
  <c r="Y59" i="3"/>
  <c r="Z59" i="3"/>
  <c r="Y60" i="3"/>
  <c r="Z60" i="3"/>
  <c r="Y61" i="3"/>
  <c r="Z61" i="3"/>
  <c r="Y62" i="3"/>
  <c r="Z62" i="3"/>
  <c r="Y63" i="3"/>
  <c r="Z63" i="3"/>
  <c r="Y64" i="3"/>
  <c r="Z64" i="3"/>
  <c r="Y65" i="3"/>
  <c r="Z65" i="3"/>
  <c r="Y66" i="3"/>
  <c r="Y67" i="3"/>
  <c r="Z67" i="3"/>
  <c r="Y68" i="3"/>
  <c r="Z68" i="3"/>
  <c r="Y69" i="3"/>
  <c r="Z69" i="3"/>
  <c r="Y70" i="3"/>
  <c r="Z70" i="3"/>
  <c r="Y71" i="3"/>
  <c r="Z71" i="3"/>
  <c r="Y72" i="3"/>
  <c r="Z72" i="3"/>
  <c r="Y73" i="3"/>
  <c r="Z73" i="3"/>
  <c r="Y74" i="3"/>
  <c r="Z74" i="3"/>
  <c r="Y75" i="3"/>
  <c r="Z75" i="3"/>
  <c r="Y76" i="3"/>
  <c r="Z76" i="3"/>
  <c r="Y77" i="3"/>
  <c r="Z77" i="3"/>
  <c r="Y78" i="3"/>
  <c r="Z78" i="3"/>
  <c r="Y79" i="3"/>
  <c r="Z79" i="3"/>
  <c r="Y80" i="3"/>
  <c r="Z80" i="3"/>
  <c r="Y81" i="3"/>
  <c r="Z81" i="3"/>
  <c r="Y82" i="3"/>
  <c r="Z82" i="3"/>
  <c r="Y83" i="3"/>
  <c r="Z83" i="3"/>
  <c r="Y84" i="3"/>
  <c r="Z84" i="3"/>
  <c r="Y85" i="3"/>
  <c r="Z85" i="3"/>
  <c r="Y86" i="3"/>
  <c r="Z86" i="3"/>
  <c r="Y87" i="3"/>
  <c r="Z87" i="3"/>
  <c r="Y88" i="3"/>
  <c r="Z88" i="3"/>
  <c r="Y89" i="3"/>
  <c r="Z89" i="3"/>
  <c r="Y90" i="3"/>
  <c r="Z90" i="3"/>
  <c r="Y91" i="3"/>
  <c r="Z91" i="3"/>
  <c r="Y92" i="3"/>
  <c r="Z92" i="3"/>
  <c r="Y93" i="3"/>
  <c r="Z93" i="3"/>
  <c r="Y94" i="3"/>
  <c r="Z94" i="3"/>
  <c r="Y95" i="3"/>
  <c r="Z95" i="3"/>
  <c r="Y96" i="3"/>
  <c r="Z96" i="3"/>
  <c r="Y97" i="3"/>
  <c r="Z97" i="3"/>
  <c r="Y98" i="3"/>
  <c r="Z98" i="3"/>
  <c r="Y99" i="3"/>
  <c r="Z99" i="3"/>
  <c r="Y100" i="3"/>
  <c r="Z100" i="3"/>
  <c r="Y101" i="3"/>
  <c r="Z101" i="3"/>
  <c r="Y102" i="3"/>
  <c r="Z102" i="3"/>
  <c r="Y103" i="3"/>
  <c r="Z103" i="3"/>
  <c r="Y104" i="3"/>
  <c r="Z104" i="3"/>
  <c r="Y105" i="3"/>
  <c r="Z105" i="3"/>
  <c r="Y106" i="3"/>
  <c r="Z106" i="3"/>
  <c r="Y107" i="3"/>
  <c r="Z107" i="3"/>
  <c r="Y108" i="3"/>
  <c r="Z108" i="3"/>
  <c r="Y109" i="3"/>
  <c r="Z109" i="3"/>
  <c r="Y110" i="3"/>
  <c r="Z110" i="3"/>
  <c r="Y111" i="3"/>
  <c r="Z111" i="3"/>
  <c r="Y112" i="3"/>
  <c r="Z112" i="3"/>
  <c r="Y113" i="3"/>
  <c r="Z113" i="3"/>
  <c r="Y114" i="3"/>
  <c r="Z114" i="3"/>
  <c r="Y115" i="3"/>
  <c r="Z115" i="3"/>
  <c r="Y116" i="3"/>
  <c r="Z116" i="3"/>
  <c r="Y117" i="3"/>
  <c r="Z117" i="3"/>
  <c r="Y118" i="3"/>
  <c r="Z118" i="3"/>
  <c r="Y119" i="3"/>
  <c r="Z119" i="3"/>
  <c r="Z120" i="3"/>
  <c r="Z4" i="3"/>
  <c r="Z5" i="3"/>
  <c r="Z6" i="3"/>
  <c r="Z7" i="3"/>
  <c r="Z8" i="3"/>
  <c r="Z9" i="3"/>
  <c r="Z10" i="3"/>
  <c r="Z11" i="3"/>
  <c r="Z12" i="3"/>
  <c r="Z3" i="3"/>
  <c r="Y4" i="3"/>
  <c r="Y5" i="3"/>
  <c r="Y6" i="3"/>
  <c r="Y7" i="3"/>
  <c r="Y8" i="3"/>
  <c r="Y9" i="3"/>
  <c r="Y10" i="3"/>
  <c r="Y11" i="3"/>
  <c r="Y12" i="3"/>
  <c r="Y3" i="3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2" i="1"/>
  <c r="AI2" i="1"/>
  <c r="AH2" i="1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G2" i="1"/>
  <c r="AF2" i="1"/>
  <c r="W66" i="3"/>
  <c r="W7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7" i="3"/>
  <c r="W68" i="3"/>
  <c r="W69" i="3"/>
  <c r="W70" i="3"/>
  <c r="W71" i="3"/>
  <c r="W72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3" i="3"/>
  <c r="S2" i="1"/>
  <c r="R2" i="1"/>
  <c r="AD56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C126" i="3"/>
  <c r="T69" i="3"/>
  <c r="U105" i="3"/>
  <c r="S77" i="3"/>
  <c r="T105" i="3"/>
  <c r="C131" i="3"/>
  <c r="D131" i="3"/>
  <c r="E131" i="3"/>
  <c r="C130" i="3"/>
  <c r="D130" i="3"/>
  <c r="E130" i="3"/>
  <c r="E127" i="3"/>
  <c r="D126" i="3"/>
  <c r="E126" i="3"/>
  <c r="C127" i="3"/>
  <c r="D127" i="3"/>
  <c r="C128" i="3"/>
  <c r="D128" i="3"/>
  <c r="E128" i="3"/>
  <c r="C129" i="3"/>
  <c r="D129" i="3"/>
  <c r="E129" i="3"/>
  <c r="D125" i="3"/>
  <c r="E125" i="3"/>
  <c r="C125" i="3"/>
  <c r="C24" i="3"/>
  <c r="C31" i="3"/>
  <c r="B115" i="3"/>
  <c r="C25" i="3"/>
  <c r="D25" i="3"/>
  <c r="C32" i="3"/>
  <c r="C91" i="3"/>
  <c r="C39" i="3"/>
  <c r="E39" i="3"/>
  <c r="C46" i="3"/>
  <c r="B116" i="3"/>
  <c r="C26" i="3"/>
  <c r="D26" i="3"/>
  <c r="C33" i="3"/>
  <c r="C92" i="3"/>
  <c r="C40" i="3"/>
  <c r="C47" i="3"/>
  <c r="C104" i="3"/>
  <c r="C54" i="3"/>
  <c r="C110" i="3"/>
  <c r="C61" i="3"/>
  <c r="F61" i="3"/>
  <c r="C116" i="3"/>
  <c r="F116" i="3"/>
  <c r="K116" i="3"/>
  <c r="Q116" i="3"/>
  <c r="B117" i="3"/>
  <c r="C27" i="3"/>
  <c r="C34" i="3"/>
  <c r="E34" i="3"/>
  <c r="J34" i="3"/>
  <c r="P34" i="3"/>
  <c r="C41" i="3"/>
  <c r="C48" i="3"/>
  <c r="C55" i="3"/>
  <c r="D55" i="3"/>
  <c r="C62" i="3"/>
  <c r="D62" i="3"/>
  <c r="B118" i="3"/>
  <c r="C28" i="3"/>
  <c r="C35" i="3"/>
  <c r="C94" i="3"/>
  <c r="C42" i="3"/>
  <c r="C49" i="3"/>
  <c r="C56" i="3"/>
  <c r="C63" i="3"/>
  <c r="C118" i="3"/>
  <c r="F118" i="3"/>
  <c r="K118" i="3"/>
  <c r="Q118" i="3"/>
  <c r="B119" i="3"/>
  <c r="C29" i="3"/>
  <c r="C89" i="3"/>
  <c r="C36" i="3"/>
  <c r="C95" i="3"/>
  <c r="C43" i="3"/>
  <c r="B120" i="3"/>
  <c r="C30" i="3"/>
  <c r="C37" i="3"/>
  <c r="C44" i="3"/>
  <c r="C102" i="3"/>
  <c r="C51" i="3"/>
  <c r="F51" i="3"/>
  <c r="K51" i="3"/>
  <c r="Q51" i="3"/>
  <c r="C58" i="3"/>
  <c r="E58" i="3"/>
  <c r="J58" i="3"/>
  <c r="P58" i="3"/>
  <c r="C65" i="3"/>
  <c r="F65" i="3"/>
  <c r="C120" i="3"/>
  <c r="D120" i="3"/>
  <c r="E120" i="3"/>
  <c r="F120" i="3"/>
  <c r="U120" i="3"/>
  <c r="C67" i="3"/>
  <c r="F67" i="3"/>
  <c r="K67" i="3"/>
  <c r="Q67" i="3"/>
  <c r="C68" i="3"/>
  <c r="F68" i="3"/>
  <c r="K68" i="3"/>
  <c r="C69" i="3"/>
  <c r="C70" i="3"/>
  <c r="C71" i="3"/>
  <c r="C72" i="3"/>
  <c r="C73" i="3"/>
  <c r="C74" i="3"/>
  <c r="C75" i="3"/>
  <c r="C76" i="3"/>
  <c r="F76" i="3"/>
  <c r="C77" i="3"/>
  <c r="C78" i="3"/>
  <c r="C79" i="3"/>
  <c r="F79" i="3"/>
  <c r="K79" i="3"/>
  <c r="Q79" i="3"/>
  <c r="C80" i="3"/>
  <c r="C81" i="3"/>
  <c r="C82" i="3"/>
  <c r="F82" i="3"/>
  <c r="C83" i="3"/>
  <c r="C84" i="3"/>
  <c r="C86" i="3"/>
  <c r="C87" i="3"/>
  <c r="F87" i="3"/>
  <c r="C88" i="3"/>
  <c r="C90" i="3"/>
  <c r="D90" i="3"/>
  <c r="C93" i="3"/>
  <c r="C99" i="3"/>
  <c r="C105" i="3"/>
  <c r="C112" i="3"/>
  <c r="B113" i="3"/>
  <c r="B114" i="3"/>
  <c r="B73" i="3"/>
  <c r="B74" i="3"/>
  <c r="B75" i="3"/>
  <c r="D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D93" i="3"/>
  <c r="B94" i="3"/>
  <c r="D94" i="3"/>
  <c r="B95" i="3"/>
  <c r="B96" i="3"/>
  <c r="B97" i="3"/>
  <c r="B98" i="3"/>
  <c r="B99" i="3"/>
  <c r="E99" i="3"/>
  <c r="B100" i="3"/>
  <c r="B101" i="3"/>
  <c r="B102" i="3"/>
  <c r="B103" i="3"/>
  <c r="B104" i="3"/>
  <c r="B105" i="3"/>
  <c r="B106" i="3"/>
  <c r="B107" i="3"/>
  <c r="B108" i="3"/>
  <c r="B109" i="3"/>
  <c r="B110" i="3"/>
  <c r="D110" i="3"/>
  <c r="B111" i="3"/>
  <c r="B112" i="3"/>
  <c r="B67" i="3"/>
  <c r="B68" i="3"/>
  <c r="B69" i="3"/>
  <c r="B70" i="3"/>
  <c r="B71" i="3"/>
  <c r="B72" i="3"/>
  <c r="E1" i="4"/>
  <c r="N1" i="4"/>
  <c r="M1" i="4"/>
  <c r="D24" i="4"/>
  <c r="E24" i="4"/>
  <c r="D25" i="4"/>
  <c r="D26" i="4"/>
  <c r="D27" i="4"/>
  <c r="D28" i="4"/>
  <c r="D29" i="4"/>
  <c r="G29" i="4"/>
  <c r="D30" i="4"/>
  <c r="D23" i="4"/>
  <c r="F14" i="4"/>
  <c r="E14" i="4"/>
  <c r="K1" i="4"/>
  <c r="J1" i="4"/>
  <c r="I1" i="4"/>
  <c r="H1" i="4"/>
  <c r="E58" i="4"/>
  <c r="F58" i="4"/>
  <c r="G58" i="4"/>
  <c r="H58" i="4"/>
  <c r="E57" i="4"/>
  <c r="F57" i="4"/>
  <c r="G57" i="4"/>
  <c r="E56" i="4"/>
  <c r="F56" i="4"/>
  <c r="G56" i="4"/>
  <c r="H56" i="4"/>
  <c r="E55" i="4"/>
  <c r="H55" i="4"/>
  <c r="F55" i="4"/>
  <c r="G55" i="4"/>
  <c r="E54" i="4"/>
  <c r="F54" i="4"/>
  <c r="G54" i="4"/>
  <c r="H54" i="4"/>
  <c r="E53" i="4"/>
  <c r="F53" i="4"/>
  <c r="G53" i="4"/>
  <c r="E52" i="4"/>
  <c r="F52" i="4"/>
  <c r="G52" i="4"/>
  <c r="H52" i="4"/>
  <c r="E51" i="4"/>
  <c r="F51" i="4"/>
  <c r="G51" i="4"/>
  <c r="H51" i="4"/>
  <c r="E50" i="4"/>
  <c r="H50" i="4"/>
  <c r="F50" i="4"/>
  <c r="G50" i="4"/>
  <c r="E49" i="4"/>
  <c r="H49" i="4"/>
  <c r="F49" i="4"/>
  <c r="G49" i="4"/>
  <c r="E48" i="4"/>
  <c r="F48" i="4"/>
  <c r="G48" i="4"/>
  <c r="H48" i="4"/>
  <c r="E47" i="4"/>
  <c r="F47" i="4"/>
  <c r="G47" i="4"/>
  <c r="H47" i="4"/>
  <c r="E46" i="4"/>
  <c r="F46" i="4"/>
  <c r="G46" i="4"/>
  <c r="H46" i="4"/>
  <c r="E45" i="4"/>
  <c r="F45" i="4"/>
  <c r="G45" i="4"/>
  <c r="H45" i="4"/>
  <c r="E44" i="4"/>
  <c r="F44" i="4"/>
  <c r="G44" i="4"/>
  <c r="E43" i="4"/>
  <c r="H43" i="4"/>
  <c r="F43" i="4"/>
  <c r="G43" i="4"/>
  <c r="E42" i="4"/>
  <c r="F42" i="4"/>
  <c r="G42" i="4"/>
  <c r="H42" i="4"/>
  <c r="E41" i="4"/>
  <c r="F41" i="4"/>
  <c r="G41" i="4"/>
  <c r="H41" i="4"/>
  <c r="E40" i="4"/>
  <c r="H40" i="4"/>
  <c r="F40" i="4"/>
  <c r="G40" i="4"/>
  <c r="E39" i="4"/>
  <c r="F39" i="4"/>
  <c r="G39" i="4"/>
  <c r="H39" i="4"/>
  <c r="E38" i="4"/>
  <c r="F38" i="4"/>
  <c r="G38" i="4"/>
  <c r="H38" i="4"/>
  <c r="E37" i="4"/>
  <c r="H37" i="4"/>
  <c r="F37" i="4"/>
  <c r="G37" i="4"/>
  <c r="E36" i="4"/>
  <c r="F36" i="4"/>
  <c r="G36" i="4"/>
  <c r="H36" i="4"/>
  <c r="E35" i="4"/>
  <c r="F35" i="4"/>
  <c r="G35" i="4"/>
  <c r="H35" i="4"/>
  <c r="E34" i="4"/>
  <c r="F34" i="4"/>
  <c r="G34" i="4"/>
  <c r="E33" i="4"/>
  <c r="F33" i="4"/>
  <c r="G33" i="4"/>
  <c r="H33" i="4"/>
  <c r="E32" i="4"/>
  <c r="F32" i="4"/>
  <c r="G32" i="4"/>
  <c r="H32" i="4"/>
  <c r="E31" i="4"/>
  <c r="H31" i="4"/>
  <c r="F31" i="4"/>
  <c r="G31" i="4"/>
  <c r="E30" i="4"/>
  <c r="F30" i="4"/>
  <c r="G30" i="4"/>
  <c r="H30" i="4"/>
  <c r="E28" i="4"/>
  <c r="F28" i="4"/>
  <c r="G28" i="4"/>
  <c r="E26" i="4"/>
  <c r="F26" i="4"/>
  <c r="G26" i="4"/>
  <c r="H26" i="4"/>
  <c r="E25" i="4"/>
  <c r="F24" i="4"/>
  <c r="G24" i="4"/>
  <c r="H24" i="4"/>
  <c r="E23" i="4"/>
  <c r="F23" i="4"/>
  <c r="G23" i="4"/>
  <c r="H23" i="4"/>
  <c r="E22" i="4"/>
  <c r="F22" i="4"/>
  <c r="G22" i="4"/>
  <c r="H22" i="4"/>
  <c r="E21" i="4"/>
  <c r="F21" i="4"/>
  <c r="G21" i="4"/>
  <c r="E20" i="4"/>
  <c r="F20" i="4"/>
  <c r="G20" i="4"/>
  <c r="H20" i="4"/>
  <c r="E19" i="4"/>
  <c r="H19" i="4"/>
  <c r="F19" i="4"/>
  <c r="G19" i="4"/>
  <c r="E18" i="4"/>
  <c r="F18" i="4"/>
  <c r="G18" i="4"/>
  <c r="H18" i="4"/>
  <c r="E17" i="4"/>
  <c r="F17" i="4"/>
  <c r="G17" i="4"/>
  <c r="H17" i="4"/>
  <c r="E16" i="4"/>
  <c r="F16" i="4"/>
  <c r="G16" i="4"/>
  <c r="E15" i="4"/>
  <c r="F15" i="4"/>
  <c r="G15" i="4"/>
  <c r="H15" i="4"/>
  <c r="G14" i="4"/>
  <c r="H14" i="4"/>
  <c r="E13" i="4"/>
  <c r="F13" i="4"/>
  <c r="G13" i="4"/>
  <c r="E12" i="4"/>
  <c r="F12" i="4"/>
  <c r="G12" i="4"/>
  <c r="H12" i="4"/>
  <c r="E11" i="4"/>
  <c r="F11" i="4"/>
  <c r="G11" i="4"/>
  <c r="H11" i="4"/>
  <c r="E10" i="4"/>
  <c r="F10" i="4"/>
  <c r="G10" i="4"/>
  <c r="H10" i="4"/>
  <c r="E9" i="4"/>
  <c r="H9" i="4"/>
  <c r="F9" i="4"/>
  <c r="G9" i="4"/>
  <c r="E8" i="4"/>
  <c r="F8" i="4"/>
  <c r="G8" i="4"/>
  <c r="E7" i="4"/>
  <c r="F7" i="4"/>
  <c r="G7" i="4"/>
  <c r="E6" i="4"/>
  <c r="F6" i="4"/>
  <c r="G6" i="4"/>
  <c r="H6" i="4"/>
  <c r="E5" i="4"/>
  <c r="F5" i="4"/>
  <c r="G5" i="4"/>
  <c r="H5" i="4"/>
  <c r="E4" i="4"/>
  <c r="F4" i="4"/>
  <c r="G4" i="4"/>
  <c r="H4" i="4"/>
  <c r="D67" i="3"/>
  <c r="S67" i="3"/>
  <c r="I67" i="3"/>
  <c r="O67" i="3"/>
  <c r="E67" i="3"/>
  <c r="Q68" i="3"/>
  <c r="D69" i="3"/>
  <c r="I69" i="3"/>
  <c r="E69" i="3"/>
  <c r="J69" i="3"/>
  <c r="F69" i="3"/>
  <c r="K69" i="3"/>
  <c r="O69" i="3"/>
  <c r="P69" i="3"/>
  <c r="Q69" i="3"/>
  <c r="D70" i="3"/>
  <c r="S70" i="3"/>
  <c r="I70" i="3"/>
  <c r="O70" i="3"/>
  <c r="E70" i="3"/>
  <c r="J70" i="3"/>
  <c r="F70" i="3"/>
  <c r="K70" i="3"/>
  <c r="Q70" i="3"/>
  <c r="P70" i="3"/>
  <c r="F71" i="3"/>
  <c r="K71" i="3"/>
  <c r="Q71" i="3"/>
  <c r="F72" i="3"/>
  <c r="K72" i="3"/>
  <c r="Q72" i="3"/>
  <c r="D73" i="3"/>
  <c r="I73" i="3"/>
  <c r="O73" i="3"/>
  <c r="E73" i="3"/>
  <c r="J73" i="3"/>
  <c r="P73" i="3"/>
  <c r="F73" i="3"/>
  <c r="D74" i="3"/>
  <c r="I74" i="3"/>
  <c r="O74" i="3"/>
  <c r="E74" i="3"/>
  <c r="J74" i="3"/>
  <c r="P74" i="3"/>
  <c r="F74" i="3"/>
  <c r="I75" i="3"/>
  <c r="O75" i="3"/>
  <c r="E75" i="3"/>
  <c r="F75" i="3"/>
  <c r="K75" i="3"/>
  <c r="Q75" i="3"/>
  <c r="D77" i="3"/>
  <c r="I77" i="3"/>
  <c r="O77" i="3"/>
  <c r="E77" i="3"/>
  <c r="J77" i="3"/>
  <c r="P77" i="3"/>
  <c r="F77" i="3"/>
  <c r="U77" i="3"/>
  <c r="K77" i="3"/>
  <c r="Q77" i="3"/>
  <c r="E78" i="3"/>
  <c r="J78" i="3"/>
  <c r="F78" i="3"/>
  <c r="U78" i="3"/>
  <c r="K78" i="3"/>
  <c r="Q78" i="3"/>
  <c r="P78" i="3"/>
  <c r="E82" i="3"/>
  <c r="J82" i="3"/>
  <c r="P82" i="3"/>
  <c r="D86" i="3"/>
  <c r="I86" i="3"/>
  <c r="E86" i="3"/>
  <c r="J86" i="3"/>
  <c r="P86" i="3"/>
  <c r="F86" i="3"/>
  <c r="U86" i="3"/>
  <c r="K86" i="3"/>
  <c r="Q86" i="3"/>
  <c r="O86" i="3"/>
  <c r="F93" i="3"/>
  <c r="K93" i="3"/>
  <c r="Q93" i="3"/>
  <c r="F94" i="3"/>
  <c r="K94" i="3"/>
  <c r="Q94" i="3"/>
  <c r="F95" i="3"/>
  <c r="D99" i="3"/>
  <c r="S99" i="3"/>
  <c r="I99" i="3"/>
  <c r="O99" i="3"/>
  <c r="F99" i="3"/>
  <c r="K99" i="3"/>
  <c r="Q99" i="3"/>
  <c r="D102" i="3"/>
  <c r="I102" i="3"/>
  <c r="E102" i="3"/>
  <c r="J102" i="3"/>
  <c r="P102" i="3"/>
  <c r="F102" i="3"/>
  <c r="U102" i="3"/>
  <c r="K102" i="3"/>
  <c r="Q102" i="3"/>
  <c r="O102" i="3"/>
  <c r="D105" i="3"/>
  <c r="I105" i="3"/>
  <c r="O105" i="3"/>
  <c r="E105" i="3"/>
  <c r="J105" i="3"/>
  <c r="P105" i="3"/>
  <c r="F105" i="3"/>
  <c r="K105" i="3"/>
  <c r="Q105" i="3"/>
  <c r="E110" i="3"/>
  <c r="T110" i="3"/>
  <c r="J110" i="3"/>
  <c r="P110" i="3"/>
  <c r="F110" i="3"/>
  <c r="U110" i="3"/>
  <c r="K110" i="3"/>
  <c r="Q110" i="3"/>
  <c r="S59" i="3"/>
  <c r="E30" i="3"/>
  <c r="F30" i="3"/>
  <c r="T30" i="3"/>
  <c r="E23" i="3"/>
  <c r="F23" i="3"/>
  <c r="T23" i="3"/>
  <c r="D17" i="3"/>
  <c r="G17" i="3"/>
  <c r="F17" i="3"/>
  <c r="K17" i="3"/>
  <c r="Q17" i="3"/>
  <c r="D10" i="3"/>
  <c r="F10" i="3"/>
  <c r="K10" i="3"/>
  <c r="Q10" i="3"/>
  <c r="S10" i="3"/>
  <c r="F16" i="3"/>
  <c r="K16" i="3"/>
  <c r="E16" i="3"/>
  <c r="J16" i="3"/>
  <c r="P16" i="3"/>
  <c r="U16" i="3"/>
  <c r="T16" i="3"/>
  <c r="D12" i="3"/>
  <c r="E12" i="3"/>
  <c r="F12" i="3"/>
  <c r="D13" i="3"/>
  <c r="E13" i="3"/>
  <c r="J13" i="3"/>
  <c r="P13" i="3"/>
  <c r="F13" i="3"/>
  <c r="K13" i="3"/>
  <c r="Q13" i="3"/>
  <c r="S13" i="3"/>
  <c r="T13" i="3"/>
  <c r="U13" i="3"/>
  <c r="D14" i="3"/>
  <c r="E14" i="3"/>
  <c r="J14" i="3"/>
  <c r="P14" i="3"/>
  <c r="F14" i="3"/>
  <c r="K14" i="3"/>
  <c r="Q14" i="3"/>
  <c r="S14" i="3"/>
  <c r="T14" i="3"/>
  <c r="U14" i="3"/>
  <c r="D15" i="3"/>
  <c r="E15" i="3"/>
  <c r="J15" i="3"/>
  <c r="P15" i="3"/>
  <c r="F15" i="3"/>
  <c r="K15" i="3"/>
  <c r="Q15" i="3"/>
  <c r="S15" i="3"/>
  <c r="T15" i="3"/>
  <c r="U15" i="3"/>
  <c r="D18" i="3"/>
  <c r="E18" i="3"/>
  <c r="F18" i="3"/>
  <c r="D19" i="3"/>
  <c r="E19" i="3"/>
  <c r="F19" i="3"/>
  <c r="S19" i="3"/>
  <c r="T19" i="3"/>
  <c r="U19" i="3"/>
  <c r="D20" i="3"/>
  <c r="I20" i="3"/>
  <c r="O20" i="3"/>
  <c r="E20" i="3"/>
  <c r="J20" i="3"/>
  <c r="P20" i="3"/>
  <c r="F20" i="3"/>
  <c r="K20" i="3"/>
  <c r="Q20" i="3"/>
  <c r="S20" i="3"/>
  <c r="T20" i="3"/>
  <c r="U20" i="3"/>
  <c r="D21" i="3"/>
  <c r="E21" i="3"/>
  <c r="T21" i="3"/>
  <c r="F21" i="3"/>
  <c r="K21" i="3"/>
  <c r="Q21" i="3"/>
  <c r="D22" i="3"/>
  <c r="E22" i="3"/>
  <c r="F22" i="3"/>
  <c r="U22" i="3"/>
  <c r="D27" i="3"/>
  <c r="I27" i="3"/>
  <c r="O27" i="3"/>
  <c r="E27" i="3"/>
  <c r="J27" i="3"/>
  <c r="P27" i="3"/>
  <c r="F27" i="3"/>
  <c r="S27" i="3"/>
  <c r="T27" i="3"/>
  <c r="U27" i="3"/>
  <c r="D28" i="3"/>
  <c r="D29" i="3"/>
  <c r="I29" i="3"/>
  <c r="O29" i="3"/>
  <c r="E29" i="3"/>
  <c r="J29" i="3"/>
  <c r="P29" i="3"/>
  <c r="F29" i="3"/>
  <c r="K29" i="3"/>
  <c r="Q29" i="3"/>
  <c r="S29" i="3"/>
  <c r="T29" i="3"/>
  <c r="U29" i="3"/>
  <c r="D33" i="3"/>
  <c r="D34" i="3"/>
  <c r="F34" i="3"/>
  <c r="D35" i="3"/>
  <c r="E35" i="3"/>
  <c r="J35" i="3"/>
  <c r="P35" i="3"/>
  <c r="F35" i="3"/>
  <c r="K35" i="3"/>
  <c r="Q35" i="3"/>
  <c r="S35" i="3"/>
  <c r="T35" i="3"/>
  <c r="U35" i="3"/>
  <c r="F36" i="3"/>
  <c r="D40" i="3"/>
  <c r="D41" i="3"/>
  <c r="E41" i="3"/>
  <c r="F41" i="3"/>
  <c r="S41" i="3"/>
  <c r="T41" i="3"/>
  <c r="U41" i="3"/>
  <c r="D47" i="3"/>
  <c r="E47" i="3"/>
  <c r="F47" i="3"/>
  <c r="S47" i="3"/>
  <c r="T47" i="3"/>
  <c r="U47" i="3"/>
  <c r="D48" i="3"/>
  <c r="E48" i="3"/>
  <c r="T48" i="3"/>
  <c r="F48" i="3"/>
  <c r="K48" i="3"/>
  <c r="Q48" i="3"/>
  <c r="D54" i="3"/>
  <c r="E54" i="3"/>
  <c r="J54" i="3"/>
  <c r="P54" i="3"/>
  <c r="F54" i="3"/>
  <c r="K54" i="3"/>
  <c r="Q54" i="3"/>
  <c r="S54" i="3"/>
  <c r="T54" i="3"/>
  <c r="U54" i="3"/>
  <c r="D63" i="3"/>
  <c r="E63" i="3"/>
  <c r="F63" i="3"/>
  <c r="U63" i="3"/>
  <c r="S63" i="3"/>
  <c r="F11" i="3"/>
  <c r="D11" i="3"/>
  <c r="E11" i="3"/>
  <c r="U11" i="3"/>
  <c r="T11" i="3"/>
  <c r="S11" i="3"/>
  <c r="D7" i="3"/>
  <c r="E7" i="3"/>
  <c r="S7" i="3"/>
  <c r="D8" i="3"/>
  <c r="E8" i="3"/>
  <c r="S8" i="3"/>
  <c r="T8" i="3"/>
  <c r="D6" i="3"/>
  <c r="I6" i="3"/>
  <c r="O6" i="3"/>
  <c r="E6" i="3"/>
  <c r="J6" i="3"/>
  <c r="P6" i="3"/>
  <c r="S6" i="3"/>
  <c r="T6" i="3"/>
  <c r="D5" i="3"/>
  <c r="E5" i="3"/>
  <c r="E4" i="3"/>
  <c r="D4" i="3"/>
  <c r="I4" i="3"/>
  <c r="O4" i="3"/>
  <c r="T4" i="3"/>
  <c r="S4" i="3"/>
  <c r="Q14" i="1"/>
  <c r="R14" i="1"/>
  <c r="S14" i="1"/>
  <c r="Z14" i="1"/>
  <c r="AA14" i="1"/>
  <c r="AB14" i="1"/>
  <c r="Q15" i="1"/>
  <c r="H2" i="1"/>
  <c r="H3" i="1"/>
  <c r="I2" i="1"/>
  <c r="J2" i="1"/>
  <c r="K2" i="1"/>
  <c r="L2" i="1"/>
  <c r="V15" i="1"/>
  <c r="R15" i="1"/>
  <c r="S15" i="1"/>
  <c r="AB15" i="1"/>
  <c r="Q16" i="1"/>
  <c r="R16" i="1"/>
  <c r="S16" i="1"/>
  <c r="Z16" i="1"/>
  <c r="AA16" i="1"/>
  <c r="AB16" i="1"/>
  <c r="Q17" i="1"/>
  <c r="R17" i="1"/>
  <c r="S17" i="1"/>
  <c r="Q18" i="1"/>
  <c r="R18" i="1"/>
  <c r="S18" i="1"/>
  <c r="AB18" i="1"/>
  <c r="Z18" i="1"/>
  <c r="Q19" i="1"/>
  <c r="R19" i="1"/>
  <c r="S19" i="1"/>
  <c r="AB19" i="1"/>
  <c r="Q20" i="1"/>
  <c r="R20" i="1"/>
  <c r="S20" i="1"/>
  <c r="Z20" i="1"/>
  <c r="AA20" i="1"/>
  <c r="AB20" i="1"/>
  <c r="Q21" i="1"/>
  <c r="R21" i="1"/>
  <c r="S21" i="1"/>
  <c r="AB21" i="1"/>
  <c r="Z21" i="1"/>
  <c r="Q22" i="1"/>
  <c r="R22" i="1"/>
  <c r="S22" i="1"/>
  <c r="Z22" i="1"/>
  <c r="AA22" i="1"/>
  <c r="AB22" i="1"/>
  <c r="Q23" i="1"/>
  <c r="R23" i="1"/>
  <c r="S23" i="1"/>
  <c r="Q24" i="1"/>
  <c r="R24" i="1"/>
  <c r="S24" i="1"/>
  <c r="Z24" i="1"/>
  <c r="AA24" i="1"/>
  <c r="AB24" i="1"/>
  <c r="Q25" i="1"/>
  <c r="V25" i="1"/>
  <c r="R25" i="1"/>
  <c r="W25" i="1"/>
  <c r="S25" i="1"/>
  <c r="Z25" i="1"/>
  <c r="AA25" i="1"/>
  <c r="AB25" i="1"/>
  <c r="Q26" i="1"/>
  <c r="R26" i="1"/>
  <c r="S26" i="1"/>
  <c r="Z26" i="1"/>
  <c r="AA26" i="1"/>
  <c r="AB26" i="1"/>
  <c r="Q27" i="1"/>
  <c r="R27" i="1"/>
  <c r="S27" i="1"/>
  <c r="AB27" i="1"/>
  <c r="Q28" i="1"/>
  <c r="R28" i="1"/>
  <c r="S28" i="1"/>
  <c r="Z28" i="1"/>
  <c r="AA28" i="1"/>
  <c r="AB28" i="1"/>
  <c r="Q29" i="1"/>
  <c r="R29" i="1"/>
  <c r="S29" i="1"/>
  <c r="Z29" i="1"/>
  <c r="AA29" i="1"/>
  <c r="AB29" i="1"/>
  <c r="Q30" i="1"/>
  <c r="R30" i="1"/>
  <c r="S30" i="1"/>
  <c r="Q31" i="1"/>
  <c r="R31" i="1"/>
  <c r="S31" i="1"/>
  <c r="AB31" i="1"/>
  <c r="Q32" i="1"/>
  <c r="R32" i="1"/>
  <c r="S32" i="1"/>
  <c r="AB32" i="1"/>
  <c r="Z32" i="1"/>
  <c r="AA32" i="1"/>
  <c r="Q33" i="1"/>
  <c r="V33" i="1"/>
  <c r="R33" i="1"/>
  <c r="W33" i="1"/>
  <c r="S33" i="1"/>
  <c r="X33" i="1"/>
  <c r="Z33" i="1"/>
  <c r="AA33" i="1"/>
  <c r="AB33" i="1"/>
  <c r="Q34" i="1"/>
  <c r="V34" i="1"/>
  <c r="R34" i="1"/>
  <c r="S34" i="1"/>
  <c r="Z34" i="1"/>
  <c r="Q35" i="1"/>
  <c r="R35" i="1"/>
  <c r="S35" i="1"/>
  <c r="AB35" i="1"/>
  <c r="Q36" i="1"/>
  <c r="R36" i="1"/>
  <c r="S36" i="1"/>
  <c r="Z36" i="1"/>
  <c r="AA36" i="1"/>
  <c r="AB36" i="1"/>
  <c r="Q37" i="1"/>
  <c r="R37" i="1"/>
  <c r="S37" i="1"/>
  <c r="AB37" i="1"/>
  <c r="Q38" i="1"/>
  <c r="R38" i="1"/>
  <c r="S38" i="1"/>
  <c r="Z38" i="1"/>
  <c r="AA38" i="1"/>
  <c r="AB38" i="1"/>
  <c r="Q39" i="1"/>
  <c r="R39" i="1"/>
  <c r="S39" i="1"/>
  <c r="AB39" i="1"/>
  <c r="Q40" i="1"/>
  <c r="V40" i="1"/>
  <c r="R40" i="1"/>
  <c r="S40" i="1"/>
  <c r="AA40" i="1"/>
  <c r="AB40" i="1"/>
  <c r="Q41" i="1"/>
  <c r="R41" i="1"/>
  <c r="S41" i="1"/>
  <c r="AB41" i="1"/>
  <c r="Z41" i="1"/>
  <c r="AA41" i="1"/>
  <c r="Q42" i="1"/>
  <c r="R42" i="1"/>
  <c r="S42" i="1"/>
  <c r="Z42" i="1"/>
  <c r="AA42" i="1"/>
  <c r="AB42" i="1"/>
  <c r="Q43" i="1"/>
  <c r="R43" i="1"/>
  <c r="S43" i="1"/>
  <c r="Q44" i="1"/>
  <c r="R44" i="1"/>
  <c r="W44" i="1"/>
  <c r="S44" i="1"/>
  <c r="X44" i="1"/>
  <c r="Z44" i="1"/>
  <c r="AA44" i="1"/>
  <c r="AB44" i="1"/>
  <c r="Q45" i="1"/>
  <c r="V45" i="1"/>
  <c r="R45" i="1"/>
  <c r="S45" i="1"/>
  <c r="Q46" i="1"/>
  <c r="R46" i="1"/>
  <c r="S46" i="1"/>
  <c r="Q47" i="1"/>
  <c r="R47" i="1"/>
  <c r="S47" i="1"/>
  <c r="AB47" i="1"/>
  <c r="Q48" i="1"/>
  <c r="R48" i="1"/>
  <c r="S48" i="1"/>
  <c r="Z48" i="1"/>
  <c r="AA48" i="1"/>
  <c r="AB48" i="1"/>
  <c r="Q49" i="1"/>
  <c r="V49" i="1"/>
  <c r="R49" i="1"/>
  <c r="W49" i="1"/>
  <c r="S49" i="1"/>
  <c r="X49" i="1"/>
  <c r="Z49" i="1"/>
  <c r="AA49" i="1"/>
  <c r="AB49" i="1"/>
  <c r="Q50" i="1"/>
  <c r="R50" i="1"/>
  <c r="S50" i="1"/>
  <c r="AB50" i="1"/>
  <c r="Z50" i="1"/>
  <c r="Q51" i="1"/>
  <c r="R51" i="1"/>
  <c r="S51" i="1"/>
  <c r="AB51" i="1"/>
  <c r="Q52" i="1"/>
  <c r="R52" i="1"/>
  <c r="S52" i="1"/>
  <c r="AA52" i="1"/>
  <c r="Q53" i="1"/>
  <c r="R53" i="1"/>
  <c r="S53" i="1"/>
  <c r="Z53" i="1"/>
  <c r="AA53" i="1"/>
  <c r="AB53" i="1"/>
  <c r="Q54" i="1"/>
  <c r="V54" i="1"/>
  <c r="R54" i="1"/>
  <c r="W54" i="1"/>
  <c r="S54" i="1"/>
  <c r="X54" i="1"/>
  <c r="Z54" i="1"/>
  <c r="AA54" i="1"/>
  <c r="AB54" i="1"/>
  <c r="Q55" i="1"/>
  <c r="R55" i="1"/>
  <c r="S55" i="1"/>
  <c r="Q56" i="1"/>
  <c r="R56" i="1"/>
  <c r="S56" i="1"/>
  <c r="AB56" i="1"/>
  <c r="Z56" i="1"/>
  <c r="Q13" i="1"/>
  <c r="R13" i="1"/>
  <c r="S13" i="1"/>
  <c r="Z13" i="1"/>
  <c r="AA13" i="1"/>
  <c r="AB13" i="1"/>
  <c r="S12" i="1"/>
  <c r="X12" i="1"/>
  <c r="Q12" i="1"/>
  <c r="R12" i="1"/>
  <c r="W12" i="1"/>
  <c r="AB12" i="1"/>
  <c r="AA12" i="1"/>
  <c r="Z12" i="1"/>
  <c r="Q5" i="1"/>
  <c r="R5" i="1"/>
  <c r="Q6" i="1"/>
  <c r="R6" i="1"/>
  <c r="Z6" i="1"/>
  <c r="Q7" i="1"/>
  <c r="R7" i="1"/>
  <c r="Q8" i="1"/>
  <c r="R8" i="1"/>
  <c r="Q9" i="1"/>
  <c r="R9" i="1"/>
  <c r="Z9" i="1"/>
  <c r="Q10" i="1"/>
  <c r="R10" i="1"/>
  <c r="Z10" i="1"/>
  <c r="Q11" i="1"/>
  <c r="R11" i="1"/>
  <c r="Z11" i="1"/>
  <c r="Q4" i="1"/>
  <c r="R4" i="1"/>
  <c r="Z4" i="1"/>
  <c r="Q3" i="1"/>
  <c r="R3" i="1"/>
  <c r="Z3" i="1"/>
  <c r="J4" i="3"/>
  <c r="P4" i="3"/>
  <c r="F4" i="3"/>
  <c r="G4" i="3"/>
  <c r="K4" i="3"/>
  <c r="Q4" i="3"/>
  <c r="I5" i="3"/>
  <c r="O5" i="3"/>
  <c r="F5" i="3"/>
  <c r="K5" i="3"/>
  <c r="Q5" i="3"/>
  <c r="F6" i="3"/>
  <c r="K6" i="3"/>
  <c r="Q6" i="3"/>
  <c r="I7" i="3"/>
  <c r="O7" i="3"/>
  <c r="F7" i="3"/>
  <c r="K7" i="3"/>
  <c r="Q7" i="3"/>
  <c r="I8" i="3"/>
  <c r="O8" i="3"/>
  <c r="J8" i="3"/>
  <c r="P8" i="3"/>
  <c r="F8" i="3"/>
  <c r="G8" i="3"/>
  <c r="K8" i="3"/>
  <c r="Q8" i="3"/>
  <c r="D9" i="3"/>
  <c r="G9" i="3"/>
  <c r="I9" i="3"/>
  <c r="O9" i="3"/>
  <c r="E9" i="3"/>
  <c r="J9" i="3"/>
  <c r="P9" i="3"/>
  <c r="F9" i="3"/>
  <c r="K9" i="3"/>
  <c r="Q9" i="3"/>
  <c r="E10" i="3"/>
  <c r="J10" i="3"/>
  <c r="P10" i="3"/>
  <c r="I11" i="3"/>
  <c r="O11" i="3"/>
  <c r="J11" i="3"/>
  <c r="P11" i="3"/>
  <c r="K11" i="3"/>
  <c r="Q11" i="3"/>
  <c r="I12" i="3"/>
  <c r="O12" i="3"/>
  <c r="J12" i="3"/>
  <c r="P12" i="3"/>
  <c r="K12" i="3"/>
  <c r="Q12" i="3"/>
  <c r="I13" i="3"/>
  <c r="O13" i="3"/>
  <c r="I14" i="3"/>
  <c r="O14" i="3"/>
  <c r="I15" i="3"/>
  <c r="O15" i="3"/>
  <c r="D16" i="3"/>
  <c r="I16" i="3"/>
  <c r="O16" i="3"/>
  <c r="Q16" i="3"/>
  <c r="E17" i="3"/>
  <c r="J17" i="3"/>
  <c r="P17" i="3"/>
  <c r="J18" i="3"/>
  <c r="P18" i="3"/>
  <c r="K18" i="3"/>
  <c r="Q18" i="3"/>
  <c r="I19" i="3"/>
  <c r="O19" i="3"/>
  <c r="J19" i="3"/>
  <c r="P19" i="3"/>
  <c r="K19" i="3"/>
  <c r="Q19" i="3"/>
  <c r="J22" i="3"/>
  <c r="P22" i="3"/>
  <c r="K22" i="3"/>
  <c r="Q22" i="3"/>
  <c r="D23" i="3"/>
  <c r="I23" i="3"/>
  <c r="O23" i="3"/>
  <c r="K23" i="3"/>
  <c r="Q23" i="3"/>
  <c r="K27" i="3"/>
  <c r="Q27" i="3"/>
  <c r="D30" i="3"/>
  <c r="I30" i="3"/>
  <c r="O30" i="3"/>
  <c r="J30" i="3"/>
  <c r="P30" i="3"/>
  <c r="K30" i="3"/>
  <c r="Q30" i="3"/>
  <c r="I33" i="3"/>
  <c r="O33" i="3"/>
  <c r="I34" i="3"/>
  <c r="O34" i="3"/>
  <c r="K34" i="3"/>
  <c r="Q34" i="3"/>
  <c r="D37" i="3"/>
  <c r="J41" i="3"/>
  <c r="P41" i="3"/>
  <c r="K41" i="3"/>
  <c r="Q41" i="3"/>
  <c r="D44" i="3"/>
  <c r="I44" i="3"/>
  <c r="O44" i="3"/>
  <c r="J47" i="3"/>
  <c r="P47" i="3"/>
  <c r="K47" i="3"/>
  <c r="Q47" i="3"/>
  <c r="I48" i="3"/>
  <c r="O48" i="3"/>
  <c r="J48" i="3"/>
  <c r="P48" i="3"/>
  <c r="E3" i="3"/>
  <c r="J3" i="3"/>
  <c r="P3" i="3"/>
  <c r="F3" i="3"/>
  <c r="K3" i="3"/>
  <c r="Q3" i="3"/>
  <c r="D3" i="3"/>
  <c r="G3" i="3"/>
  <c r="I3" i="3"/>
  <c r="O3" i="3"/>
  <c r="Q2" i="1"/>
  <c r="T2" i="1"/>
  <c r="K6" i="1"/>
  <c r="V50" i="1"/>
  <c r="V2" i="1"/>
  <c r="G5" i="3"/>
  <c r="G6" i="3"/>
  <c r="G7" i="3"/>
  <c r="G11" i="3"/>
  <c r="G12" i="3"/>
  <c r="G19" i="3"/>
  <c r="G27" i="3"/>
  <c r="G29" i="3"/>
  <c r="G30" i="3"/>
  <c r="V13" i="1"/>
  <c r="W3" i="1"/>
  <c r="S3" i="1"/>
  <c r="X3" i="1"/>
  <c r="V4" i="1"/>
  <c r="W4" i="1"/>
  <c r="S4" i="1"/>
  <c r="X4" i="1"/>
  <c r="S5" i="1"/>
  <c r="S6" i="1"/>
  <c r="S7" i="1"/>
  <c r="S8" i="1"/>
  <c r="S9" i="1"/>
  <c r="T9" i="1"/>
  <c r="S10" i="1"/>
  <c r="T10" i="1"/>
  <c r="V11" i="1"/>
  <c r="W11" i="1"/>
  <c r="S11" i="1"/>
  <c r="X11" i="1"/>
  <c r="X17" i="1"/>
  <c r="V18" i="1"/>
  <c r="W18" i="1"/>
  <c r="X18" i="1"/>
  <c r="V19" i="1"/>
  <c r="W19" i="1"/>
  <c r="X19" i="1"/>
  <c r="V20" i="1"/>
  <c r="W20" i="1"/>
  <c r="X20" i="1"/>
  <c r="V21" i="1"/>
  <c r="X31" i="1"/>
  <c r="V32" i="1"/>
  <c r="W32" i="1"/>
  <c r="X32" i="1"/>
  <c r="X37" i="1"/>
  <c r="V39" i="1"/>
  <c r="W39" i="1"/>
  <c r="X39" i="1"/>
  <c r="V41" i="1"/>
  <c r="W41" i="1"/>
  <c r="X50" i="1"/>
  <c r="V51" i="1"/>
  <c r="W51" i="1"/>
  <c r="X51" i="1"/>
  <c r="V52" i="1"/>
  <c r="W52" i="1"/>
  <c r="X53" i="1"/>
  <c r="T3" i="1"/>
  <c r="T4" i="1"/>
  <c r="T5" i="1"/>
  <c r="T6" i="1"/>
  <c r="T7" i="1"/>
  <c r="T8" i="1"/>
  <c r="T26" i="1"/>
  <c r="T28" i="1"/>
  <c r="T29" i="1"/>
  <c r="T30" i="1"/>
  <c r="T35" i="1"/>
  <c r="T38" i="1"/>
  <c r="T39" i="1"/>
  <c r="T42" i="1"/>
  <c r="T43" i="1"/>
  <c r="T46" i="1"/>
  <c r="T50" i="1"/>
  <c r="T56" i="1"/>
  <c r="T16" i="1"/>
  <c r="T20" i="1"/>
  <c r="T13" i="1"/>
  <c r="T19" i="1"/>
  <c r="K8" i="1"/>
  <c r="I9" i="1"/>
  <c r="J9" i="1"/>
  <c r="K9" i="1"/>
  <c r="I10" i="1"/>
  <c r="J10" i="1"/>
  <c r="K10" i="1"/>
  <c r="I11" i="1"/>
  <c r="K15" i="1"/>
  <c r="I17" i="1"/>
  <c r="J17" i="1"/>
  <c r="K17" i="1"/>
  <c r="I18" i="1"/>
  <c r="J18" i="1"/>
  <c r="K18" i="1"/>
  <c r="I19" i="1"/>
  <c r="J19" i="1"/>
  <c r="K19" i="1"/>
  <c r="J27" i="1"/>
  <c r="K27" i="1"/>
  <c r="I28" i="1"/>
  <c r="J28" i="1"/>
  <c r="K28" i="1"/>
  <c r="I29" i="1"/>
  <c r="I30" i="1"/>
  <c r="J30" i="1"/>
  <c r="K30" i="1"/>
  <c r="I31" i="1"/>
  <c r="F38" i="1"/>
  <c r="E38" i="1"/>
  <c r="F35" i="1"/>
  <c r="E35" i="1"/>
  <c r="F37" i="1"/>
  <c r="E37" i="1"/>
  <c r="F34" i="1"/>
  <c r="E34" i="1"/>
  <c r="I90" i="3"/>
  <c r="O90" i="3"/>
  <c r="K65" i="3"/>
  <c r="Q65" i="3"/>
  <c r="D89" i="3"/>
  <c r="E89" i="3"/>
  <c r="F89" i="3"/>
  <c r="D91" i="3"/>
  <c r="F91" i="3"/>
  <c r="E91" i="3"/>
  <c r="I55" i="3"/>
  <c r="O55" i="3"/>
  <c r="K61" i="3"/>
  <c r="Q61" i="3"/>
  <c r="I25" i="3"/>
  <c r="O25" i="3"/>
  <c r="K82" i="3"/>
  <c r="Q82" i="3"/>
  <c r="U82" i="3"/>
  <c r="J39" i="3"/>
  <c r="P39" i="3"/>
  <c r="T39" i="3"/>
  <c r="G44" i="3"/>
  <c r="G62" i="3"/>
  <c r="I62" i="3"/>
  <c r="O62" i="3"/>
  <c r="E46" i="3"/>
  <c r="F46" i="3"/>
  <c r="C103" i="3"/>
  <c r="F103" i="3"/>
  <c r="S120" i="3"/>
  <c r="G23" i="3"/>
  <c r="D81" i="3"/>
  <c r="E81" i="3"/>
  <c r="I40" i="3"/>
  <c r="O40" i="3"/>
  <c r="E94" i="3"/>
  <c r="D111" i="3"/>
  <c r="E111" i="3"/>
  <c r="H16" i="4"/>
  <c r="E43" i="3"/>
  <c r="F43" i="3"/>
  <c r="C101" i="3"/>
  <c r="C50" i="3"/>
  <c r="T23" i="1"/>
  <c r="Z23" i="1"/>
  <c r="AA23" i="1"/>
  <c r="V23" i="1"/>
  <c r="AB23" i="1"/>
  <c r="K74" i="3"/>
  <c r="Q74" i="3"/>
  <c r="U74" i="3"/>
  <c r="I17" i="3"/>
  <c r="O17" i="3"/>
  <c r="T74" i="3"/>
  <c r="F81" i="3"/>
  <c r="Z5" i="1"/>
  <c r="V5" i="1"/>
  <c r="S102" i="3"/>
  <c r="H44" i="4"/>
  <c r="V3" i="1"/>
  <c r="G63" i="3"/>
  <c r="I63" i="3"/>
  <c r="O63" i="3"/>
  <c r="S73" i="3"/>
  <c r="T5" i="3"/>
  <c r="J5" i="3"/>
  <c r="P5" i="3"/>
  <c r="W50" i="1"/>
  <c r="Z55" i="1"/>
  <c r="AA55" i="1"/>
  <c r="AB55" i="1"/>
  <c r="V55" i="1"/>
  <c r="E83" i="3"/>
  <c r="F83" i="3"/>
  <c r="D72" i="3"/>
  <c r="I72" i="3"/>
  <c r="O72" i="3"/>
  <c r="E72" i="3"/>
  <c r="J72" i="3"/>
  <c r="P72" i="3"/>
  <c r="J23" i="3"/>
  <c r="P23" i="3"/>
  <c r="T18" i="1"/>
  <c r="D36" i="3"/>
  <c r="C97" i="3"/>
  <c r="F97" i="3"/>
  <c r="D39" i="3"/>
  <c r="I94" i="3"/>
  <c r="O94" i="3"/>
  <c r="T54" i="1"/>
  <c r="H57" i="4"/>
  <c r="T45" i="1"/>
  <c r="T63" i="3"/>
  <c r="T44" i="1"/>
  <c r="F39" i="3"/>
  <c r="E65" i="3"/>
  <c r="J65" i="3"/>
  <c r="P65" i="3"/>
  <c r="U93" i="3"/>
  <c r="X7" i="1"/>
  <c r="X43" i="1"/>
  <c r="X52" i="1"/>
  <c r="W26" i="1"/>
  <c r="V26" i="1"/>
  <c r="V35" i="1"/>
  <c r="V44" i="1"/>
  <c r="V9" i="1"/>
  <c r="W35" i="1"/>
  <c r="W23" i="1"/>
  <c r="W43" i="1"/>
  <c r="W55" i="1"/>
  <c r="W5" i="1"/>
  <c r="X55" i="1"/>
  <c r="V24" i="1"/>
  <c r="V56" i="1"/>
  <c r="W13" i="1"/>
  <c r="V6" i="1"/>
  <c r="X35" i="1"/>
  <c r="W2" i="1"/>
  <c r="W27" i="1"/>
  <c r="X23" i="1"/>
  <c r="X5" i="1"/>
  <c r="W56" i="1"/>
  <c r="W15" i="1"/>
  <c r="V48" i="1"/>
  <c r="X56" i="1"/>
  <c r="X47" i="1"/>
  <c r="W24" i="1"/>
  <c r="W6" i="1"/>
  <c r="W47" i="1"/>
  <c r="W48" i="1"/>
  <c r="X24" i="1"/>
  <c r="V47" i="1"/>
  <c r="X26" i="1"/>
  <c r="X6" i="1"/>
  <c r="X2" i="1"/>
  <c r="X15" i="1"/>
  <c r="E36" i="3"/>
  <c r="U36" i="3"/>
  <c r="X29" i="1"/>
  <c r="J63" i="3"/>
  <c r="P63" i="3"/>
  <c r="H53" i="4"/>
  <c r="W29" i="1"/>
  <c r="I18" i="3"/>
  <c r="O18" i="3"/>
  <c r="S18" i="3"/>
  <c r="T18" i="3"/>
  <c r="U18" i="3"/>
  <c r="G18" i="3"/>
  <c r="F84" i="3"/>
  <c r="D84" i="3"/>
  <c r="I84" i="3"/>
  <c r="O84" i="3"/>
  <c r="D114" i="3"/>
  <c r="E114" i="3"/>
  <c r="D24" i="3"/>
  <c r="F24" i="3"/>
  <c r="K24" i="3"/>
  <c r="Q24" i="3"/>
  <c r="E24" i="3"/>
  <c r="J24" i="3"/>
  <c r="P24" i="3"/>
  <c r="V12" i="1"/>
  <c r="T12" i="1"/>
  <c r="D87" i="3"/>
  <c r="E87" i="3"/>
  <c r="I110" i="3"/>
  <c r="O110" i="3"/>
  <c r="S110" i="3"/>
  <c r="K36" i="3"/>
  <c r="Q36" i="3"/>
  <c r="C111" i="3"/>
  <c r="F111" i="3"/>
  <c r="AA37" i="1"/>
  <c r="W37" i="1"/>
  <c r="E93" i="3"/>
  <c r="Z37" i="1"/>
  <c r="T37" i="1"/>
  <c r="V37" i="1"/>
  <c r="E61" i="3"/>
  <c r="X48" i="1"/>
  <c r="F90" i="3"/>
  <c r="F92" i="3"/>
  <c r="D92" i="3"/>
  <c r="X40" i="1"/>
  <c r="W40" i="1"/>
  <c r="K95" i="3"/>
  <c r="Q95" i="3"/>
  <c r="D71" i="3"/>
  <c r="E71" i="3"/>
  <c r="G54" i="3"/>
  <c r="S74" i="3"/>
  <c r="T49" i="1"/>
  <c r="D65" i="3"/>
  <c r="T73" i="3"/>
  <c r="G48" i="3"/>
  <c r="S48" i="3"/>
  <c r="U48" i="3"/>
  <c r="T67" i="3"/>
  <c r="J67" i="3"/>
  <c r="P67" i="3"/>
  <c r="W31" i="1"/>
  <c r="I54" i="3"/>
  <c r="O54" i="3"/>
  <c r="J21" i="3"/>
  <c r="P21" i="3"/>
  <c r="I93" i="3"/>
  <c r="O93" i="3"/>
  <c r="X22" i="1"/>
  <c r="D104" i="3"/>
  <c r="E104" i="3"/>
  <c r="F104" i="3"/>
  <c r="V46" i="1"/>
  <c r="AB46" i="1"/>
  <c r="Z46" i="1"/>
  <c r="AB45" i="1"/>
  <c r="D46" i="3"/>
  <c r="I26" i="3"/>
  <c r="O26" i="3"/>
  <c r="T40" i="1"/>
  <c r="D82" i="3"/>
  <c r="T55" i="1"/>
  <c r="T102" i="3"/>
  <c r="F58" i="3"/>
  <c r="D58" i="3"/>
  <c r="K73" i="3"/>
  <c r="Q73" i="3"/>
  <c r="U73" i="3"/>
  <c r="T34" i="3"/>
  <c r="U34" i="3"/>
  <c r="S28" i="3"/>
  <c r="T78" i="3"/>
  <c r="W17" i="1"/>
  <c r="AA17" i="1"/>
  <c r="V29" i="1"/>
  <c r="X9" i="1"/>
  <c r="D61" i="3"/>
  <c r="H34" i="4"/>
  <c r="I7" i="1"/>
  <c r="X42" i="1"/>
  <c r="G34" i="3"/>
  <c r="T41" i="1"/>
  <c r="Z31" i="1"/>
  <c r="AA31" i="1"/>
  <c r="T31" i="1"/>
  <c r="I22" i="3"/>
  <c r="O22" i="3"/>
  <c r="S22" i="3"/>
  <c r="T22" i="3"/>
  <c r="G22" i="3"/>
  <c r="V36" i="1"/>
  <c r="T36" i="1"/>
  <c r="V16" i="1"/>
  <c r="F55" i="3"/>
  <c r="D43" i="3"/>
  <c r="U21" i="3"/>
  <c r="G10" i="3"/>
  <c r="I10" i="3"/>
  <c r="O10" i="3"/>
  <c r="E90" i="3"/>
  <c r="K87" i="3"/>
  <c r="Q87" i="3"/>
  <c r="K120" i="3"/>
  <c r="Q120" i="3"/>
  <c r="E56" i="3"/>
  <c r="F56" i="3"/>
  <c r="D56" i="3"/>
  <c r="Z7" i="1"/>
  <c r="V7" i="1"/>
  <c r="T120" i="3"/>
  <c r="D32" i="3"/>
  <c r="E32" i="3"/>
  <c r="F32" i="3"/>
  <c r="E62" i="3"/>
  <c r="F62" i="3"/>
  <c r="C117" i="3"/>
  <c r="D31" i="3"/>
  <c r="F31" i="3"/>
  <c r="K31" i="3"/>
  <c r="Q31" i="3"/>
  <c r="C38" i="3"/>
  <c r="E31" i="3"/>
  <c r="J31" i="3"/>
  <c r="P31" i="3"/>
  <c r="C114" i="3"/>
  <c r="F114" i="3"/>
  <c r="AA18" i="1"/>
  <c r="S86" i="3"/>
  <c r="K63" i="3"/>
  <c r="Q63" i="3"/>
  <c r="S5" i="3"/>
  <c r="V31" i="1"/>
  <c r="Z17" i="1"/>
  <c r="V17" i="1"/>
  <c r="AB17" i="1"/>
  <c r="T17" i="1"/>
  <c r="T32" i="1"/>
  <c r="J5" i="1"/>
  <c r="J13" i="1"/>
  <c r="J21" i="1"/>
  <c r="J29" i="1"/>
  <c r="K5" i="1"/>
  <c r="K13" i="1"/>
  <c r="K21" i="1"/>
  <c r="K29" i="1"/>
  <c r="J7" i="1"/>
  <c r="I16" i="1"/>
  <c r="K24" i="1"/>
  <c r="J33" i="1"/>
  <c r="K16" i="1"/>
  <c r="J25" i="1"/>
  <c r="I3" i="1"/>
  <c r="K7" i="1"/>
  <c r="J16" i="1"/>
  <c r="I25" i="1"/>
  <c r="K33" i="1"/>
  <c r="I8" i="1"/>
  <c r="J11" i="1"/>
  <c r="I21" i="1"/>
  <c r="J31" i="1"/>
  <c r="K11" i="1"/>
  <c r="I22" i="1"/>
  <c r="K31" i="1"/>
  <c r="I12" i="1"/>
  <c r="I32" i="1"/>
  <c r="J12" i="1"/>
  <c r="K32" i="1"/>
  <c r="J3" i="1"/>
  <c r="J14" i="1"/>
  <c r="K14" i="1"/>
  <c r="J32" i="1"/>
  <c r="I23" i="1"/>
  <c r="I33" i="1"/>
  <c r="K3" i="1"/>
  <c r="I5" i="1"/>
  <c r="J22" i="1"/>
  <c r="K22" i="1"/>
  <c r="K12" i="1"/>
  <c r="I15" i="1"/>
  <c r="K25" i="1"/>
  <c r="I26" i="1"/>
  <c r="J23" i="1"/>
  <c r="K23" i="1"/>
  <c r="I4" i="1"/>
  <c r="J24" i="1"/>
  <c r="K4" i="1"/>
  <c r="J15" i="1"/>
  <c r="I13" i="1"/>
  <c r="I24" i="1"/>
  <c r="I14" i="1"/>
  <c r="J4" i="1"/>
  <c r="G47" i="3"/>
  <c r="I47" i="3"/>
  <c r="O47" i="3"/>
  <c r="T77" i="3"/>
  <c r="I27" i="1"/>
  <c r="J8" i="1"/>
  <c r="X28" i="1"/>
  <c r="I28" i="3"/>
  <c r="O28" i="3"/>
  <c r="D83" i="3"/>
  <c r="X16" i="1"/>
  <c r="J26" i="1"/>
  <c r="T11" i="1"/>
  <c r="W9" i="1"/>
  <c r="W36" i="1"/>
  <c r="W16" i="1"/>
  <c r="K20" i="1"/>
  <c r="W42" i="1"/>
  <c r="X8" i="1"/>
  <c r="Z45" i="1"/>
  <c r="V42" i="1"/>
  <c r="AA50" i="1"/>
  <c r="E55" i="3"/>
  <c r="G55" i="3"/>
  <c r="S17" i="3"/>
  <c r="T99" i="3"/>
  <c r="J99" i="3"/>
  <c r="P99" i="3"/>
  <c r="U99" i="3"/>
  <c r="J120" i="3"/>
  <c r="P120" i="3"/>
  <c r="E49" i="3"/>
  <c r="F49" i="3"/>
  <c r="D49" i="3"/>
  <c r="C106" i="3"/>
  <c r="G21" i="3"/>
  <c r="I21" i="3"/>
  <c r="O21" i="3"/>
  <c r="F25" i="3"/>
  <c r="E25" i="3"/>
  <c r="E80" i="3"/>
  <c r="F80" i="3"/>
  <c r="D80" i="3"/>
  <c r="T86" i="3"/>
  <c r="F112" i="3"/>
  <c r="D112" i="3"/>
  <c r="E112" i="3"/>
  <c r="E84" i="3"/>
  <c r="X10" i="1"/>
  <c r="X13" i="1"/>
  <c r="Z27" i="1"/>
  <c r="AA27" i="1"/>
  <c r="T27" i="1"/>
  <c r="V27" i="1"/>
  <c r="W10" i="1"/>
  <c r="V10" i="1"/>
  <c r="W46" i="1"/>
  <c r="AA46" i="1"/>
  <c r="K26" i="1"/>
  <c r="W28" i="1"/>
  <c r="X36" i="1"/>
  <c r="V28" i="1"/>
  <c r="AA45" i="1"/>
  <c r="D88" i="3"/>
  <c r="E88" i="3"/>
  <c r="F88" i="3"/>
  <c r="J6" i="1"/>
  <c r="X27" i="1"/>
  <c r="AA21" i="1"/>
  <c r="J20" i="1"/>
  <c r="I6" i="1"/>
  <c r="X21" i="1"/>
  <c r="W8" i="1"/>
  <c r="X45" i="1"/>
  <c r="W30" i="1"/>
  <c r="AA30" i="1"/>
  <c r="T21" i="1"/>
  <c r="I20" i="1"/>
  <c r="X41" i="1"/>
  <c r="W21" i="1"/>
  <c r="V8" i="1"/>
  <c r="W7" i="1"/>
  <c r="W45" i="1"/>
  <c r="Z40" i="1"/>
  <c r="V30" i="1"/>
  <c r="Z30" i="1"/>
  <c r="AB30" i="1"/>
  <c r="S21" i="3"/>
  <c r="G15" i="3"/>
  <c r="T75" i="3"/>
  <c r="J75" i="3"/>
  <c r="P75" i="3"/>
  <c r="T70" i="3"/>
  <c r="C85" i="3"/>
  <c r="F85" i="3"/>
  <c r="I120" i="3"/>
  <c r="O120" i="3"/>
  <c r="C100" i="3"/>
  <c r="F100" i="3"/>
  <c r="D42" i="3"/>
  <c r="E42" i="3"/>
  <c r="F42" i="3"/>
  <c r="C53" i="3"/>
  <c r="D78" i="3"/>
  <c r="X25" i="1"/>
  <c r="H28" i="4"/>
  <c r="E40" i="3"/>
  <c r="G40" i="3"/>
  <c r="F40" i="3"/>
  <c r="C98" i="3"/>
  <c r="Z43" i="1"/>
  <c r="AA43" i="1"/>
  <c r="AB43" i="1"/>
  <c r="E27" i="4"/>
  <c r="H27" i="4"/>
  <c r="F27" i="4"/>
  <c r="G27" i="4"/>
  <c r="S34" i="3"/>
  <c r="E29" i="4"/>
  <c r="D116" i="3"/>
  <c r="E116" i="3"/>
  <c r="E51" i="3"/>
  <c r="T7" i="3"/>
  <c r="J7" i="3"/>
  <c r="P7" i="3"/>
  <c r="AA34" i="1"/>
  <c r="D79" i="3"/>
  <c r="E79" i="3"/>
  <c r="C96" i="3"/>
  <c r="E37" i="3"/>
  <c r="F37" i="3"/>
  <c r="K37" i="3"/>
  <c r="Q37" i="3"/>
  <c r="X38" i="1"/>
  <c r="W38" i="1"/>
  <c r="H21" i="4"/>
  <c r="F25" i="4"/>
  <c r="H25" i="4"/>
  <c r="G25" i="4"/>
  <c r="S75" i="3"/>
  <c r="G35" i="3"/>
  <c r="K76" i="3"/>
  <c r="Q76" i="3"/>
  <c r="U76" i="3"/>
  <c r="D76" i="3"/>
  <c r="F26" i="3"/>
  <c r="S105" i="3"/>
  <c r="Z52" i="1"/>
  <c r="T52" i="1"/>
  <c r="AB52" i="1"/>
  <c r="S69" i="3"/>
  <c r="F29" i="4"/>
  <c r="G16" i="3"/>
  <c r="E76" i="3"/>
  <c r="W34" i="1"/>
  <c r="V38" i="1"/>
  <c r="X14" i="1"/>
  <c r="Z51" i="1"/>
  <c r="AA51" i="1"/>
  <c r="T51" i="1"/>
  <c r="T24" i="1"/>
  <c r="W14" i="1"/>
  <c r="E26" i="3"/>
  <c r="D97" i="3"/>
  <c r="E97" i="3"/>
  <c r="T25" i="1"/>
  <c r="G20" i="3"/>
  <c r="T47" i="1"/>
  <c r="Z47" i="1"/>
  <c r="AA47" i="1"/>
  <c r="T34" i="1"/>
  <c r="H8" i="4"/>
  <c r="I35" i="3"/>
  <c r="O35" i="3"/>
  <c r="Z8" i="1"/>
  <c r="V14" i="1"/>
  <c r="F33" i="3"/>
  <c r="E44" i="3"/>
  <c r="J44" i="3"/>
  <c r="P44" i="3"/>
  <c r="U75" i="3"/>
  <c r="I37" i="3"/>
  <c r="O37" i="3"/>
  <c r="G37" i="3"/>
  <c r="W53" i="1"/>
  <c r="V53" i="1"/>
  <c r="T53" i="1"/>
  <c r="X34" i="1"/>
  <c r="AB34" i="1"/>
  <c r="G14" i="3"/>
  <c r="C108" i="3"/>
  <c r="E108" i="3"/>
  <c r="Z15" i="1"/>
  <c r="AA15" i="1"/>
  <c r="T33" i="1"/>
  <c r="D51" i="3"/>
  <c r="AA56" i="1"/>
  <c r="Z19" i="1"/>
  <c r="AA19" i="1"/>
  <c r="T15" i="1"/>
  <c r="G13" i="3"/>
  <c r="T14" i="1"/>
  <c r="V43" i="1"/>
  <c r="X46" i="1"/>
  <c r="I41" i="3"/>
  <c r="O41" i="3"/>
  <c r="G41" i="3"/>
  <c r="E33" i="3"/>
  <c r="S12" i="3"/>
  <c r="T12" i="3"/>
  <c r="U12" i="3"/>
  <c r="F44" i="3"/>
  <c r="L1" i="4"/>
  <c r="G1" i="4"/>
  <c r="F1" i="4"/>
  <c r="D95" i="3"/>
  <c r="E95" i="3"/>
  <c r="E92" i="3"/>
  <c r="E28" i="3"/>
  <c r="F28" i="3"/>
  <c r="Z35" i="1"/>
  <c r="AA35" i="1"/>
  <c r="V22" i="1"/>
  <c r="H13" i="4"/>
  <c r="E68" i="3"/>
  <c r="D118" i="3"/>
  <c r="E118" i="3"/>
  <c r="U118" i="3"/>
  <c r="D68" i="3"/>
  <c r="H7" i="4"/>
  <c r="W22" i="1"/>
  <c r="T22" i="1"/>
  <c r="T48" i="1"/>
  <c r="Z39" i="1"/>
  <c r="AA39" i="1"/>
  <c r="X30" i="1"/>
  <c r="J108" i="3"/>
  <c r="P108" i="3"/>
  <c r="T97" i="3"/>
  <c r="J97" i="3"/>
  <c r="P97" i="3"/>
  <c r="S97" i="3"/>
  <c r="I97" i="3"/>
  <c r="O97" i="3"/>
  <c r="J104" i="3"/>
  <c r="P104" i="3"/>
  <c r="T104" i="3"/>
  <c r="E50" i="3"/>
  <c r="F50" i="3"/>
  <c r="D50" i="3"/>
  <c r="C57" i="3"/>
  <c r="C107" i="3"/>
  <c r="U55" i="3"/>
  <c r="K55" i="3"/>
  <c r="Q55" i="3"/>
  <c r="J92" i="3"/>
  <c r="P92" i="3"/>
  <c r="T92" i="3"/>
  <c r="S114" i="3"/>
  <c r="I114" i="3"/>
  <c r="O114" i="3"/>
  <c r="T95" i="3"/>
  <c r="J95" i="3"/>
  <c r="P95" i="3"/>
  <c r="I92" i="3"/>
  <c r="O92" i="3"/>
  <c r="S92" i="3"/>
  <c r="I95" i="3"/>
  <c r="O95" i="3"/>
  <c r="S95" i="3"/>
  <c r="S43" i="3"/>
  <c r="G43" i="3"/>
  <c r="I43" i="3"/>
  <c r="O43" i="3"/>
  <c r="K44" i="3"/>
  <c r="Q44" i="3"/>
  <c r="U44" i="3"/>
  <c r="K25" i="3"/>
  <c r="Q25" i="3"/>
  <c r="U25" i="3"/>
  <c r="K104" i="3"/>
  <c r="Q104" i="3"/>
  <c r="U104" i="3"/>
  <c r="U92" i="3"/>
  <c r="K92" i="3"/>
  <c r="Q92" i="3"/>
  <c r="J49" i="3"/>
  <c r="P49" i="3"/>
  <c r="T49" i="3"/>
  <c r="T93" i="3"/>
  <c r="J93" i="3"/>
  <c r="P93" i="3"/>
  <c r="K62" i="3"/>
  <c r="Q62" i="3"/>
  <c r="U62" i="3"/>
  <c r="T79" i="3"/>
  <c r="J79" i="3"/>
  <c r="P79" i="3"/>
  <c r="K83" i="3"/>
  <c r="Q83" i="3"/>
  <c r="U83" i="3"/>
  <c r="F98" i="3"/>
  <c r="E98" i="3"/>
  <c r="D98" i="3"/>
  <c r="U43" i="3"/>
  <c r="K43" i="3"/>
  <c r="Q43" i="3"/>
  <c r="G25" i="3"/>
  <c r="J33" i="3"/>
  <c r="P33" i="3"/>
  <c r="T33" i="3"/>
  <c r="G33" i="3"/>
  <c r="D53" i="3"/>
  <c r="C109" i="3"/>
  <c r="F53" i="3"/>
  <c r="E53" i="3"/>
  <c r="C60" i="3"/>
  <c r="J76" i="3"/>
  <c r="P76" i="3"/>
  <c r="T76" i="3"/>
  <c r="K32" i="3"/>
  <c r="Q32" i="3"/>
  <c r="U32" i="3"/>
  <c r="K100" i="3"/>
  <c r="Q100" i="3"/>
  <c r="T90" i="3"/>
  <c r="J90" i="3"/>
  <c r="P90" i="3"/>
  <c r="I83" i="3"/>
  <c r="O83" i="3"/>
  <c r="S83" i="3"/>
  <c r="T26" i="3"/>
  <c r="G26" i="3"/>
  <c r="J26" i="3"/>
  <c r="P26" i="3"/>
  <c r="K90" i="3"/>
  <c r="Q90" i="3"/>
  <c r="U90" i="3"/>
  <c r="U49" i="3"/>
  <c r="K49" i="3"/>
  <c r="Q49" i="3"/>
  <c r="C45" i="3"/>
  <c r="F38" i="3"/>
  <c r="D38" i="3"/>
  <c r="E38" i="3"/>
  <c r="J38" i="3"/>
  <c r="P38" i="3"/>
  <c r="T43" i="3"/>
  <c r="J43" i="3"/>
  <c r="P43" i="3"/>
  <c r="J111" i="3"/>
  <c r="P111" i="3"/>
  <c r="T111" i="3"/>
  <c r="I78" i="3"/>
  <c r="O78" i="3"/>
  <c r="S78" i="3"/>
  <c r="T94" i="3"/>
  <c r="J94" i="3"/>
  <c r="P94" i="3"/>
  <c r="E96" i="3"/>
  <c r="F96" i="3"/>
  <c r="D96" i="3"/>
  <c r="U111" i="3"/>
  <c r="K111" i="3"/>
  <c r="Q111" i="3"/>
  <c r="S55" i="3"/>
  <c r="J84" i="3"/>
  <c r="P84" i="3"/>
  <c r="T84" i="3"/>
  <c r="S32" i="3"/>
  <c r="G32" i="3"/>
  <c r="I32" i="3"/>
  <c r="O32" i="3"/>
  <c r="T91" i="3"/>
  <c r="J91" i="3"/>
  <c r="P91" i="3"/>
  <c r="G65" i="3"/>
  <c r="I65" i="3"/>
  <c r="O65" i="3"/>
  <c r="I81" i="3"/>
  <c r="O81" i="3"/>
  <c r="S81" i="3"/>
  <c r="I118" i="3"/>
  <c r="O118" i="3"/>
  <c r="S118" i="3"/>
  <c r="S91" i="3"/>
  <c r="I91" i="3"/>
  <c r="O91" i="3"/>
  <c r="U89" i="3"/>
  <c r="K89" i="3"/>
  <c r="Q89" i="3"/>
  <c r="U79" i="3"/>
  <c r="I116" i="3"/>
  <c r="O116" i="3"/>
  <c r="S116" i="3"/>
  <c r="U56" i="3"/>
  <c r="K56" i="3"/>
  <c r="Q56" i="3"/>
  <c r="T114" i="3"/>
  <c r="J114" i="3"/>
  <c r="P114" i="3"/>
  <c r="J83" i="3"/>
  <c r="P83" i="3"/>
  <c r="T83" i="3"/>
  <c r="K39" i="3"/>
  <c r="Q39" i="3"/>
  <c r="U39" i="3"/>
  <c r="S31" i="3"/>
  <c r="I31" i="3"/>
  <c r="O31" i="3"/>
  <c r="G31" i="3"/>
  <c r="J42" i="3"/>
  <c r="P42" i="3"/>
  <c r="T42" i="3"/>
  <c r="I79" i="3"/>
  <c r="O79" i="3"/>
  <c r="S79" i="3"/>
  <c r="T32" i="3"/>
  <c r="J32" i="3"/>
  <c r="P32" i="3"/>
  <c r="G39" i="3"/>
  <c r="I39" i="3"/>
  <c r="O39" i="3"/>
  <c r="S39" i="3"/>
  <c r="I112" i="3"/>
  <c r="O112" i="3"/>
  <c r="S112" i="3"/>
  <c r="S82" i="3"/>
  <c r="I82" i="3"/>
  <c r="O82" i="3"/>
  <c r="J87" i="3"/>
  <c r="P87" i="3"/>
  <c r="T87" i="3"/>
  <c r="D85" i="3"/>
  <c r="U85" i="3"/>
  <c r="T116" i="3"/>
  <c r="J116" i="3"/>
  <c r="P116" i="3"/>
  <c r="U116" i="3"/>
  <c r="S26" i="3"/>
  <c r="E85" i="3"/>
  <c r="T71" i="3"/>
  <c r="J71" i="3"/>
  <c r="P71" i="3"/>
  <c r="S89" i="3"/>
  <c r="I89" i="3"/>
  <c r="O89" i="3"/>
  <c r="U88" i="3"/>
  <c r="K88" i="3"/>
  <c r="Q88" i="3"/>
  <c r="I71" i="3"/>
  <c r="O71" i="3"/>
  <c r="S71" i="3"/>
  <c r="K84" i="3"/>
  <c r="Q84" i="3"/>
  <c r="U84" i="3"/>
  <c r="S49" i="3"/>
  <c r="G49" i="3"/>
  <c r="I49" i="3"/>
  <c r="O49" i="3"/>
  <c r="S25" i="3"/>
  <c r="D117" i="3"/>
  <c r="E117" i="3"/>
  <c r="F117" i="3"/>
  <c r="I111" i="3"/>
  <c r="O111" i="3"/>
  <c r="S111" i="3"/>
  <c r="U42" i="3"/>
  <c r="K42" i="3"/>
  <c r="Q42" i="3"/>
  <c r="K33" i="3"/>
  <c r="Q33" i="3"/>
  <c r="U33" i="3"/>
  <c r="U58" i="3"/>
  <c r="K58" i="3"/>
  <c r="Q58" i="3"/>
  <c r="T36" i="3"/>
  <c r="J36" i="3"/>
  <c r="P36" i="3"/>
  <c r="S94" i="3"/>
  <c r="S68" i="3"/>
  <c r="I68" i="3"/>
  <c r="O68" i="3"/>
  <c r="T81" i="3"/>
  <c r="J81" i="3"/>
  <c r="P81" i="3"/>
  <c r="T118" i="3"/>
  <c r="J118" i="3"/>
  <c r="P118" i="3"/>
  <c r="U91" i="3"/>
  <c r="K91" i="3"/>
  <c r="Q91" i="3"/>
  <c r="K85" i="3"/>
  <c r="Q85" i="3"/>
  <c r="S36" i="3"/>
  <c r="I36" i="3"/>
  <c r="O36" i="3"/>
  <c r="G36" i="3"/>
  <c r="J68" i="3"/>
  <c r="P68" i="3"/>
  <c r="T68" i="3"/>
  <c r="J51" i="3"/>
  <c r="P51" i="3"/>
  <c r="U51" i="3"/>
  <c r="U112" i="3"/>
  <c r="K112" i="3"/>
  <c r="Q112" i="3"/>
  <c r="K81" i="3"/>
  <c r="Q81" i="3"/>
  <c r="U81" i="3"/>
  <c r="S56" i="3"/>
  <c r="I56" i="3"/>
  <c r="O56" i="3"/>
  <c r="G56" i="3"/>
  <c r="I87" i="3"/>
  <c r="O87" i="3"/>
  <c r="S87" i="3"/>
  <c r="T82" i="3"/>
  <c r="U94" i="3"/>
  <c r="K103" i="3"/>
  <c r="Q103" i="3"/>
  <c r="U26" i="3"/>
  <c r="K26" i="3"/>
  <c r="Q26" i="3"/>
  <c r="S93" i="3"/>
  <c r="T88" i="3"/>
  <c r="J88" i="3"/>
  <c r="P88" i="3"/>
  <c r="T46" i="3"/>
  <c r="J46" i="3"/>
  <c r="P46" i="3"/>
  <c r="K28" i="3"/>
  <c r="Q28" i="3"/>
  <c r="U28" i="3"/>
  <c r="E100" i="3"/>
  <c r="S88" i="3"/>
  <c r="I88" i="3"/>
  <c r="O88" i="3"/>
  <c r="F108" i="3"/>
  <c r="T108" i="3"/>
  <c r="D108" i="3"/>
  <c r="D106" i="3"/>
  <c r="E106" i="3"/>
  <c r="F106" i="3"/>
  <c r="S104" i="3"/>
  <c r="I104" i="3"/>
  <c r="O104" i="3"/>
  <c r="U114" i="3"/>
  <c r="K114" i="3"/>
  <c r="Q114" i="3"/>
  <c r="D101" i="3"/>
  <c r="E101" i="3"/>
  <c r="F101" i="3"/>
  <c r="K40" i="3"/>
  <c r="Q40" i="3"/>
  <c r="U40" i="3"/>
  <c r="J61" i="3"/>
  <c r="P61" i="3"/>
  <c r="T61" i="3"/>
  <c r="T40" i="3"/>
  <c r="J40" i="3"/>
  <c r="P40" i="3"/>
  <c r="U61" i="3"/>
  <c r="T37" i="3"/>
  <c r="J37" i="3"/>
  <c r="P37" i="3"/>
  <c r="T62" i="3"/>
  <c r="J62" i="3"/>
  <c r="P62" i="3"/>
  <c r="T55" i="3"/>
  <c r="J55" i="3"/>
  <c r="P55" i="3"/>
  <c r="I58" i="3"/>
  <c r="O58" i="3"/>
  <c r="G58" i="3"/>
  <c r="S42" i="3"/>
  <c r="I42" i="3"/>
  <c r="O42" i="3"/>
  <c r="G42" i="3"/>
  <c r="S40" i="3"/>
  <c r="T112" i="3"/>
  <c r="J112" i="3"/>
  <c r="P112" i="3"/>
  <c r="K97" i="3"/>
  <c r="Q97" i="3"/>
  <c r="U97" i="3"/>
  <c r="T89" i="3"/>
  <c r="J89" i="3"/>
  <c r="P89" i="3"/>
  <c r="H29" i="4"/>
  <c r="I80" i="3"/>
  <c r="O80" i="3"/>
  <c r="S80" i="3"/>
  <c r="J56" i="3"/>
  <c r="P56" i="3"/>
  <c r="T56" i="3"/>
  <c r="S46" i="3"/>
  <c r="G46" i="3"/>
  <c r="I46" i="3"/>
  <c r="O46" i="3"/>
  <c r="K46" i="3"/>
  <c r="Q46" i="3"/>
  <c r="U46" i="3"/>
  <c r="I51" i="3"/>
  <c r="O51" i="3"/>
  <c r="G51" i="3"/>
  <c r="D100" i="3"/>
  <c r="K80" i="3"/>
  <c r="Q80" i="3"/>
  <c r="U80" i="3"/>
  <c r="I61" i="3"/>
  <c r="O61" i="3"/>
  <c r="S61" i="3"/>
  <c r="G61" i="3"/>
  <c r="U95" i="3"/>
  <c r="U65" i="3"/>
  <c r="E103" i="3"/>
  <c r="S33" i="3"/>
  <c r="T80" i="3"/>
  <c r="J80" i="3"/>
  <c r="P80" i="3"/>
  <c r="U87" i="3"/>
  <c r="T28" i="3"/>
  <c r="J28" i="3"/>
  <c r="P28" i="3"/>
  <c r="G28" i="3"/>
  <c r="D103" i="3"/>
  <c r="U103" i="3"/>
  <c r="I76" i="3"/>
  <c r="O76" i="3"/>
  <c r="S76" i="3"/>
  <c r="T25" i="3"/>
  <c r="J25" i="3"/>
  <c r="P25" i="3"/>
  <c r="I24" i="3"/>
  <c r="O24" i="3"/>
  <c r="S24" i="3"/>
  <c r="G24" i="3"/>
  <c r="S62" i="3"/>
  <c r="S90" i="3"/>
  <c r="J100" i="3"/>
  <c r="P100" i="3"/>
  <c r="T100" i="3"/>
  <c r="K117" i="3"/>
  <c r="Q117" i="3"/>
  <c r="U117" i="3"/>
  <c r="K96" i="3"/>
  <c r="Q96" i="3"/>
  <c r="U96" i="3"/>
  <c r="U101" i="3"/>
  <c r="K101" i="3"/>
  <c r="Q101" i="3"/>
  <c r="J103" i="3"/>
  <c r="P103" i="3"/>
  <c r="T103" i="3"/>
  <c r="U100" i="3"/>
  <c r="D107" i="3"/>
  <c r="E107" i="3"/>
  <c r="F107" i="3"/>
  <c r="J101" i="3"/>
  <c r="P101" i="3"/>
  <c r="T101" i="3"/>
  <c r="S101" i="3"/>
  <c r="I101" i="3"/>
  <c r="O101" i="3"/>
  <c r="J53" i="3"/>
  <c r="P53" i="3"/>
  <c r="T53" i="3"/>
  <c r="U50" i="3"/>
  <c r="K50" i="3"/>
  <c r="Q50" i="3"/>
  <c r="F109" i="3"/>
  <c r="E109" i="3"/>
  <c r="D109" i="3"/>
  <c r="G53" i="3"/>
  <c r="I53" i="3"/>
  <c r="O53" i="3"/>
  <c r="S53" i="3"/>
  <c r="U38" i="3"/>
  <c r="K38" i="3"/>
  <c r="Q38" i="3"/>
  <c r="U106" i="3"/>
  <c r="K106" i="3"/>
  <c r="Q106" i="3"/>
  <c r="E45" i="3"/>
  <c r="J45" i="3"/>
  <c r="P45" i="3"/>
  <c r="C52" i="3"/>
  <c r="D45" i="3"/>
  <c r="F45" i="3"/>
  <c r="J106" i="3"/>
  <c r="P106" i="3"/>
  <c r="T106" i="3"/>
  <c r="S106" i="3"/>
  <c r="I106" i="3"/>
  <c r="O106" i="3"/>
  <c r="S108" i="3"/>
  <c r="I108" i="3"/>
  <c r="O108" i="3"/>
  <c r="T98" i="3"/>
  <c r="J98" i="3"/>
  <c r="P98" i="3"/>
  <c r="U98" i="3"/>
  <c r="K98" i="3"/>
  <c r="Q98" i="3"/>
  <c r="T117" i="3"/>
  <c r="J117" i="3"/>
  <c r="P117" i="3"/>
  <c r="C115" i="3"/>
  <c r="F60" i="3"/>
  <c r="E60" i="3"/>
  <c r="D60" i="3"/>
  <c r="S100" i="3"/>
  <c r="I100" i="3"/>
  <c r="O100" i="3"/>
  <c r="S85" i="3"/>
  <c r="I85" i="3"/>
  <c r="O85" i="3"/>
  <c r="I96" i="3"/>
  <c r="O96" i="3"/>
  <c r="S96" i="3"/>
  <c r="I103" i="3"/>
  <c r="O103" i="3"/>
  <c r="S103" i="3"/>
  <c r="I117" i="3"/>
  <c r="O117" i="3"/>
  <c r="S117" i="3"/>
  <c r="J96" i="3"/>
  <c r="P96" i="3"/>
  <c r="T96" i="3"/>
  <c r="E57" i="3"/>
  <c r="F57" i="3"/>
  <c r="C64" i="3"/>
  <c r="D57" i="3"/>
  <c r="C113" i="3"/>
  <c r="S50" i="3"/>
  <c r="G50" i="3"/>
  <c r="I50" i="3"/>
  <c r="O50" i="3"/>
  <c r="K53" i="3"/>
  <c r="Q53" i="3"/>
  <c r="U53" i="3"/>
  <c r="T50" i="3"/>
  <c r="J50" i="3"/>
  <c r="P50" i="3"/>
  <c r="G38" i="3"/>
  <c r="I38" i="3"/>
  <c r="O38" i="3"/>
  <c r="T85" i="3"/>
  <c r="J85" i="3"/>
  <c r="P85" i="3"/>
  <c r="K108" i="3"/>
  <c r="Q108" i="3"/>
  <c r="U108" i="3"/>
  <c r="S98" i="3"/>
  <c r="I98" i="3"/>
  <c r="O98" i="3"/>
  <c r="K45" i="3"/>
  <c r="Q45" i="3"/>
  <c r="U45" i="3"/>
  <c r="U109" i="3"/>
  <c r="K109" i="3"/>
  <c r="Q109" i="3"/>
  <c r="D64" i="3"/>
  <c r="E64" i="3"/>
  <c r="F64" i="3"/>
  <c r="C119" i="3"/>
  <c r="U57" i="3"/>
  <c r="K57" i="3"/>
  <c r="Q57" i="3"/>
  <c r="I60" i="3"/>
  <c r="O60" i="3"/>
  <c r="S60" i="3"/>
  <c r="G60" i="3"/>
  <c r="U107" i="3"/>
  <c r="K107" i="3"/>
  <c r="Q107" i="3"/>
  <c r="J107" i="3"/>
  <c r="P107" i="3"/>
  <c r="T107" i="3"/>
  <c r="S107" i="3"/>
  <c r="I107" i="3"/>
  <c r="O107" i="3"/>
  <c r="I45" i="3"/>
  <c r="O45" i="3"/>
  <c r="G45" i="3"/>
  <c r="F52" i="3"/>
  <c r="E52" i="3"/>
  <c r="J52" i="3"/>
  <c r="P52" i="3"/>
  <c r="D52" i="3"/>
  <c r="C59" i="3"/>
  <c r="T60" i="3"/>
  <c r="J60" i="3"/>
  <c r="P60" i="3"/>
  <c r="S57" i="3"/>
  <c r="I57" i="3"/>
  <c r="O57" i="3"/>
  <c r="G57" i="3"/>
  <c r="T57" i="3"/>
  <c r="J57" i="3"/>
  <c r="P57" i="3"/>
  <c r="K60" i="3"/>
  <c r="Q60" i="3"/>
  <c r="U60" i="3"/>
  <c r="J109" i="3"/>
  <c r="P109" i="3"/>
  <c r="T109" i="3"/>
  <c r="D113" i="3"/>
  <c r="F113" i="3"/>
  <c r="E113" i="3"/>
  <c r="F115" i="3"/>
  <c r="D115" i="3"/>
  <c r="E115" i="3"/>
  <c r="S109" i="3"/>
  <c r="I109" i="3"/>
  <c r="O109" i="3"/>
  <c r="I52" i="3"/>
  <c r="O52" i="3"/>
  <c r="G52" i="3"/>
  <c r="U52" i="3"/>
  <c r="K52" i="3"/>
  <c r="Q52" i="3"/>
  <c r="K115" i="3"/>
  <c r="Q115" i="3"/>
  <c r="U115" i="3"/>
  <c r="T113" i="3"/>
  <c r="J113" i="3"/>
  <c r="P113" i="3"/>
  <c r="T115" i="3"/>
  <c r="J115" i="3"/>
  <c r="P115" i="3"/>
  <c r="I115" i="3"/>
  <c r="O115" i="3"/>
  <c r="S115" i="3"/>
  <c r="K113" i="3"/>
  <c r="Q113" i="3"/>
  <c r="U113" i="3"/>
  <c r="I113" i="3"/>
  <c r="O113" i="3"/>
  <c r="S113" i="3"/>
  <c r="F119" i="3"/>
  <c r="E119" i="3"/>
  <c r="D119" i="3"/>
  <c r="U64" i="3"/>
  <c r="K64" i="3"/>
  <c r="T64" i="3"/>
  <c r="J64" i="3"/>
  <c r="P64" i="3"/>
  <c r="I64" i="3"/>
  <c r="O64" i="3"/>
  <c r="G64" i="3"/>
  <c r="S64" i="3"/>
  <c r="E59" i="3"/>
  <c r="J59" i="3"/>
  <c r="P59" i="3"/>
  <c r="D59" i="3"/>
  <c r="C66" i="3"/>
  <c r="F59" i="3"/>
  <c r="U119" i="3"/>
  <c r="K119" i="3"/>
  <c r="Q119" i="3"/>
  <c r="I119" i="3"/>
  <c r="O119" i="3"/>
  <c r="S119" i="3"/>
  <c r="T119" i="3"/>
  <c r="J119" i="3"/>
  <c r="P119" i="3"/>
  <c r="K59" i="3"/>
  <c r="Q59" i="3"/>
  <c r="U59" i="3"/>
  <c r="D66" i="3"/>
  <c r="F66" i="3"/>
  <c r="E66" i="3"/>
  <c r="J66" i="3"/>
  <c r="P66" i="3"/>
  <c r="G59" i="3"/>
  <c r="I59" i="3"/>
  <c r="O59" i="3"/>
  <c r="G66" i="3"/>
  <c r="I66" i="3"/>
</calcChain>
</file>

<file path=xl/sharedStrings.xml><?xml version="1.0" encoding="utf-8"?>
<sst xmlns="http://schemas.openxmlformats.org/spreadsheetml/2006/main" count="625" uniqueCount="137">
  <si>
    <t>x</t>
  </si>
  <si>
    <t>y</t>
  </si>
  <si>
    <t>z</t>
  </si>
  <si>
    <t>theta</t>
  </si>
  <si>
    <t>phi</t>
  </si>
  <si>
    <t>Uranium</t>
  </si>
  <si>
    <t>5kev</t>
  </si>
  <si>
    <t>ed mapping</t>
  </si>
  <si>
    <t>dir1</t>
  </si>
  <si>
    <t>dir2</t>
  </si>
  <si>
    <t>dir3</t>
  </si>
  <si>
    <t>dir4</t>
  </si>
  <si>
    <t>dir5</t>
  </si>
  <si>
    <t>dir6</t>
  </si>
  <si>
    <t>dir7</t>
  </si>
  <si>
    <t>dir8</t>
  </si>
  <si>
    <t>dir9</t>
  </si>
  <si>
    <t>dir10</t>
  </si>
  <si>
    <t>dir11</t>
  </si>
  <si>
    <t>dir12</t>
  </si>
  <si>
    <t>dir13</t>
  </si>
  <si>
    <t>dir14</t>
  </si>
  <si>
    <t>dir15</t>
  </si>
  <si>
    <t>dir16</t>
  </si>
  <si>
    <t>dir17</t>
  </si>
  <si>
    <t>dir18</t>
  </si>
  <si>
    <t>dir19</t>
  </si>
  <si>
    <t>dir20</t>
  </si>
  <si>
    <t>dir21</t>
  </si>
  <si>
    <t>dir22</t>
  </si>
  <si>
    <t>dir23</t>
  </si>
  <si>
    <t>dir24</t>
  </si>
  <si>
    <t>dir25</t>
  </si>
  <si>
    <t>dir26</t>
  </si>
  <si>
    <t>dir27</t>
  </si>
  <si>
    <t>dir28</t>
  </si>
  <si>
    <t>dir29</t>
  </si>
  <si>
    <t>dir30</t>
  </si>
  <si>
    <t>dir31</t>
  </si>
  <si>
    <t>dir32</t>
  </si>
  <si>
    <t>dir33</t>
  </si>
  <si>
    <t>dir34</t>
  </si>
  <si>
    <t>dir35</t>
  </si>
  <si>
    <t>dir36</t>
  </si>
  <si>
    <t>dir37</t>
  </si>
  <si>
    <t>dir38</t>
  </si>
  <si>
    <t>dir39</t>
  </si>
  <si>
    <t>dir40</t>
  </si>
  <si>
    <t>dir41</t>
  </si>
  <si>
    <t>dir42</t>
  </si>
  <si>
    <t>dir43</t>
  </si>
  <si>
    <t>dir44</t>
  </si>
  <si>
    <t>dir45</t>
  </si>
  <si>
    <t>dir46</t>
  </si>
  <si>
    <t>dir47</t>
  </si>
  <si>
    <t>dir48</t>
  </si>
  <si>
    <t>dir49</t>
  </si>
  <si>
    <t>dir50</t>
  </si>
  <si>
    <t>dir51</t>
  </si>
  <si>
    <t>dir52</t>
  </si>
  <si>
    <t>dir53</t>
  </si>
  <si>
    <t>dir54</t>
  </si>
  <si>
    <t>dir55</t>
  </si>
  <si>
    <t>for 5kev uranium</t>
  </si>
  <si>
    <t>dir56</t>
  </si>
  <si>
    <t>dir57</t>
  </si>
  <si>
    <t>dir58</t>
  </si>
  <si>
    <t>dir59</t>
  </si>
  <si>
    <t>dir60</t>
  </si>
  <si>
    <t>dir61</t>
  </si>
  <si>
    <t>dir62</t>
  </si>
  <si>
    <t>dir63</t>
  </si>
  <si>
    <t>dir64</t>
  </si>
  <si>
    <t>100ev</t>
  </si>
  <si>
    <t>Miller indices rounded to one decimal</t>
  </si>
  <si>
    <t>Miller indices</t>
  </si>
  <si>
    <t>dir65</t>
  </si>
  <si>
    <t>dir66</t>
  </si>
  <si>
    <t>dir67</t>
  </si>
  <si>
    <t>dir68</t>
  </si>
  <si>
    <t>dir69</t>
  </si>
  <si>
    <t>dir70</t>
  </si>
  <si>
    <t>dir71</t>
  </si>
  <si>
    <t>dir72</t>
  </si>
  <si>
    <t>dir73</t>
  </si>
  <si>
    <t>dir74</t>
  </si>
  <si>
    <t>dir75</t>
  </si>
  <si>
    <t>dir76</t>
  </si>
  <si>
    <t>dir77</t>
  </si>
  <si>
    <t>dir78</t>
  </si>
  <si>
    <t>dir79</t>
  </si>
  <si>
    <t>dir80</t>
  </si>
  <si>
    <t>dir81</t>
  </si>
  <si>
    <t>dir82</t>
  </si>
  <si>
    <t>dir83</t>
  </si>
  <si>
    <t>dir84</t>
  </si>
  <si>
    <t>dir85</t>
  </si>
  <si>
    <t>dir86</t>
  </si>
  <si>
    <t>dir87</t>
  </si>
  <si>
    <t>dir88</t>
  </si>
  <si>
    <t>dir89</t>
  </si>
  <si>
    <t>dir90</t>
  </si>
  <si>
    <t>dir91</t>
  </si>
  <si>
    <t>dir92</t>
  </si>
  <si>
    <t>dir93</t>
  </si>
  <si>
    <t>dir94</t>
  </si>
  <si>
    <t>dir95</t>
  </si>
  <si>
    <t>dir96</t>
  </si>
  <si>
    <t>dir97</t>
  </si>
  <si>
    <t>dir98</t>
  </si>
  <si>
    <t>dir99</t>
  </si>
  <si>
    <t>dir100</t>
  </si>
  <si>
    <t>dir101</t>
  </si>
  <si>
    <t>dir102</t>
  </si>
  <si>
    <t>dir103</t>
  </si>
  <si>
    <t>dir104</t>
  </si>
  <si>
    <t>dir105</t>
  </si>
  <si>
    <t>dir106</t>
  </si>
  <si>
    <t>dir107</t>
  </si>
  <si>
    <t>dir108</t>
  </si>
  <si>
    <t>dir109</t>
  </si>
  <si>
    <t>dir110</t>
  </si>
  <si>
    <t>dir111</t>
  </si>
  <si>
    <t>dir112</t>
  </si>
  <si>
    <t>dir113</t>
  </si>
  <si>
    <t>dir114</t>
  </si>
  <si>
    <t>dir115</t>
  </si>
  <si>
    <t>dir116</t>
  </si>
  <si>
    <t>dir117</t>
  </si>
  <si>
    <t>dir118</t>
  </si>
  <si>
    <t>no neg</t>
  </si>
  <si>
    <t>theta radian</t>
  </si>
  <si>
    <t>phi radian</t>
  </si>
  <si>
    <t>del theta</t>
  </si>
  <si>
    <t>del radian</t>
  </si>
  <si>
    <t>integrate solid angle</t>
  </si>
  <si>
    <t>differential solid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</si>
</sst>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165" fontId="0" fillId="0" borderId="0" xfId="0" applyNumberFormat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0" fontId="4" fillId="0" borderId="0" xfId="0" applyFont="1"/>
    <xf numFmtId="166" fontId="0" fillId="0" borderId="0" xfId="0" applyNumberFormat="1"/>
  </cellXfs>
  <cellStyles count="1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Sheet2!$B$20:$K$20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Sheet2!$L$10:$L$19</c:f>
              <c:numCache>
                <c:formatCode>General</c:formatCode>
                <c:ptCount val="10"/>
                <c:pt idx="0">
                  <c:v>35.299999999999997</c:v>
                </c:pt>
                <c:pt idx="1">
                  <c:v>32</c:v>
                </c:pt>
                <c:pt idx="2">
                  <c:v>28</c:v>
                </c:pt>
                <c:pt idx="3">
                  <c:v>24</c:v>
                </c:pt>
                <c:pt idx="4">
                  <c:v>20</c:v>
                </c:pt>
                <c:pt idx="5">
                  <c:v>16</c:v>
                </c:pt>
                <c:pt idx="6">
                  <c:v>12</c:v>
                </c:pt>
                <c:pt idx="7">
                  <c:v>8</c:v>
                </c:pt>
                <c:pt idx="8">
                  <c:v>4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B-DB4C-8779-C810EE750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194640"/>
        <c:axId val="889196688"/>
      </c:scatterChart>
      <c:valAx>
        <c:axId val="88919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196688"/>
        <c:crosses val="autoZero"/>
        <c:crossBetween val="midCat"/>
      </c:valAx>
      <c:valAx>
        <c:axId val="889196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89194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24</xdr:row>
      <xdr:rowOff>127000</xdr:rowOff>
    </xdr:from>
    <xdr:to>
      <xdr:col>12</xdr:col>
      <xdr:colOff>749300</xdr:colOff>
      <xdr:row>39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85"/>
  <sheetViews>
    <sheetView tabSelected="1" topLeftCell="O1" workbookViewId="0">
      <selection activeCell="AE2" sqref="AE2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I1" t="s">
        <v>5</v>
      </c>
      <c r="L1" t="s">
        <v>6</v>
      </c>
      <c r="N1" t="s">
        <v>7</v>
      </c>
      <c r="O1" t="s">
        <v>3</v>
      </c>
      <c r="P1" t="s">
        <v>4</v>
      </c>
      <c r="Q1" t="s">
        <v>0</v>
      </c>
      <c r="R1" t="s">
        <v>1</v>
      </c>
      <c r="S1" t="s">
        <v>2</v>
      </c>
      <c r="V1" t="s">
        <v>63</v>
      </c>
      <c r="Z1" t="s">
        <v>74</v>
      </c>
      <c r="AD1" t="s">
        <v>136</v>
      </c>
      <c r="AF1" t="s">
        <v>131</v>
      </c>
      <c r="AG1" t="s">
        <v>132</v>
      </c>
      <c r="AH1" t="s">
        <v>133</v>
      </c>
      <c r="AI1" t="s">
        <v>134</v>
      </c>
      <c r="AK1" t="s">
        <v>135</v>
      </c>
    </row>
    <row r="2" spans="1:39" x14ac:dyDescent="0.2">
      <c r="A2">
        <v>242.63</v>
      </c>
      <c r="B2">
        <v>544.95699999999999</v>
      </c>
      <c r="C2">
        <v>1170.7550000000001</v>
      </c>
      <c r="E2">
        <v>27</v>
      </c>
      <c r="F2">
        <v>24</v>
      </c>
      <c r="H2">
        <f>SQRT(A2^2+B2^2+C2^2)</f>
        <v>1313.9690707067653</v>
      </c>
      <c r="I2">
        <f t="shared" ref="I2:K3" si="0">A2/$H$3</f>
        <v>117.38715709117479</v>
      </c>
      <c r="J2">
        <f t="shared" si="0"/>
        <v>263.65640261688719</v>
      </c>
      <c r="K2">
        <f t="shared" si="0"/>
        <v>566.42460165799093</v>
      </c>
      <c r="L2">
        <f>SQRT(I2^2+J2^2+K2^2)</f>
        <v>635.71319999999992</v>
      </c>
      <c r="N2" t="s">
        <v>8</v>
      </c>
      <c r="O2">
        <v>0</v>
      </c>
      <c r="P2">
        <v>0</v>
      </c>
      <c r="Q2" s="4">
        <f>COS(O2*3.141592/180)*COS(P2*3.141592/180)</f>
        <v>1</v>
      </c>
      <c r="R2" s="4">
        <f>SIN(O2*3.141592/180)*COS(P2*3.141592/180)</f>
        <v>0</v>
      </c>
      <c r="S2" s="4">
        <f>SIN(P2*3.141592/180)</f>
        <v>0</v>
      </c>
      <c r="T2">
        <f t="shared" ref="T2:T11" si="1">SQRT(Q2^2+R2^2+S2^2)</f>
        <v>1</v>
      </c>
      <c r="U2" t="s">
        <v>8</v>
      </c>
      <c r="V2" s="2">
        <f>Q2*$L$2</f>
        <v>635.71319999999992</v>
      </c>
      <c r="W2" s="2">
        <f t="shared" ref="W2:X2" si="2">R2*$L$2</f>
        <v>0</v>
      </c>
      <c r="X2" s="2">
        <f t="shared" si="2"/>
        <v>0</v>
      </c>
      <c r="Y2" t="s">
        <v>8</v>
      </c>
      <c r="Z2" s="5">
        <v>1</v>
      </c>
      <c r="AA2" s="5">
        <v>0</v>
      </c>
      <c r="AB2" s="5">
        <v>0</v>
      </c>
      <c r="AD2">
        <f>COS(P2*0.0174444)*5*4</f>
        <v>20</v>
      </c>
      <c r="AF2">
        <f>O2*3.141592/180</f>
        <v>0</v>
      </c>
      <c r="AG2">
        <f>P2*3.141592/180</f>
        <v>0</v>
      </c>
      <c r="AH2">
        <f>5*3.141592/180</f>
        <v>8.7266444444444438E-2</v>
      </c>
      <c r="AI2">
        <f>4*3.141592/180</f>
        <v>6.9813155555555562E-2</v>
      </c>
      <c r="AK2">
        <f>$AH$2*(SIN(AG2+$AI$2/2)-SIN(AG2-$AI$2/2))</f>
        <v>6.0911087135510286E-3</v>
      </c>
      <c r="AM2">
        <f>AK2/$AK$2</f>
        <v>1</v>
      </c>
    </row>
    <row r="3" spans="1:39" x14ac:dyDescent="0.2">
      <c r="A3">
        <v>33.481999999999999</v>
      </c>
      <c r="B3">
        <v>382.70499999999998</v>
      </c>
      <c r="C3">
        <v>1256.5550000000001</v>
      </c>
      <c r="E3">
        <v>17</v>
      </c>
      <c r="F3">
        <v>5</v>
      </c>
      <c r="H3">
        <f>H2/635.7132</f>
        <v>2.066921169336684</v>
      </c>
      <c r="I3">
        <f t="shared" si="0"/>
        <v>16.198972895877318</v>
      </c>
      <c r="J3">
        <f t="shared" si="0"/>
        <v>185.15703727724537</v>
      </c>
      <c r="K3">
        <f t="shared" si="0"/>
        <v>607.93561875572323</v>
      </c>
      <c r="N3" t="s">
        <v>9</v>
      </c>
      <c r="O3">
        <v>5</v>
      </c>
      <c r="P3">
        <v>0</v>
      </c>
      <c r="Q3" s="4">
        <f t="shared" ref="Q3:Q56" si="3">COS(O3*3.141592/180)*COS(P3*3.141592/180)</f>
        <v>0.99619469967408159</v>
      </c>
      <c r="R3" s="4">
        <f t="shared" ref="R3:R56" si="4">SIN(O3*3.141592/180)*COS(P3*3.141592/180)</f>
        <v>8.7155724661472408E-2</v>
      </c>
      <c r="S3" s="4">
        <f t="shared" ref="S3:S56" si="5">SIN(P3*3.141592/180)</f>
        <v>0</v>
      </c>
      <c r="T3">
        <f t="shared" si="1"/>
        <v>1</v>
      </c>
      <c r="U3" t="s">
        <v>9</v>
      </c>
      <c r="V3" s="2">
        <f t="shared" ref="V3:V56" si="6">Q3*$L$2</f>
        <v>633.29412035284929</v>
      </c>
      <c r="W3" s="2">
        <f t="shared" ref="W3:W56" si="7">R3*$L$2</f>
        <v>55.406044622863533</v>
      </c>
      <c r="X3" s="2">
        <f t="shared" ref="X3:X56" si="8">S3*$L$2</f>
        <v>0</v>
      </c>
      <c r="Y3" t="s">
        <v>9</v>
      </c>
      <c r="Z3" s="5">
        <f>Q3/MIN(Q3:R3)</f>
        <v>11.430054692832519</v>
      </c>
      <c r="AA3" s="5">
        <v>1</v>
      </c>
      <c r="AB3" s="5">
        <v>0</v>
      </c>
      <c r="AD3">
        <f t="shared" ref="AD2:AD33" si="9">COS(P3*0.0174444)*5*4</f>
        <v>20</v>
      </c>
      <c r="AF3">
        <f t="shared" ref="AF3:AF56" si="10">O3*3.141592/180</f>
        <v>8.7266444444444438E-2</v>
      </c>
      <c r="AG3">
        <f t="shared" ref="AG3:AG56" si="11">P3*3.141592/180</f>
        <v>0</v>
      </c>
      <c r="AK3">
        <f t="shared" ref="AK3:AK56" si="12">$AH$2*(SIN(AG3+$AI$2/2)-SIN(AG3-$AI$2/2))</f>
        <v>6.0911087135510286E-3</v>
      </c>
      <c r="AM3">
        <f t="shared" ref="AM3:AM56" si="13">AK3/$AK$2</f>
        <v>1</v>
      </c>
    </row>
    <row r="4" spans="1:39" x14ac:dyDescent="0.2">
      <c r="A4">
        <v>138.32300000000001</v>
      </c>
      <c r="B4">
        <v>516.22900000000004</v>
      </c>
      <c r="C4">
        <v>1200.3699999999999</v>
      </c>
      <c r="E4">
        <v>24</v>
      </c>
      <c r="F4">
        <v>15</v>
      </c>
      <c r="I4">
        <f t="shared" ref="I4:I33" si="14">A4/$H$3</f>
        <v>66.922242634144865</v>
      </c>
      <c r="J4">
        <f t="shared" ref="J4:J33" si="15">B4/$H$3</f>
        <v>249.75746905996814</v>
      </c>
      <c r="K4">
        <f t="shared" ref="K4:K33" si="16">C4/$H$3</f>
        <v>580.7526759161417</v>
      </c>
      <c r="N4" t="s">
        <v>10</v>
      </c>
      <c r="O4">
        <v>10</v>
      </c>
      <c r="P4">
        <v>0</v>
      </c>
      <c r="Q4" s="4">
        <f t="shared" si="3"/>
        <v>0.98480775931746722</v>
      </c>
      <c r="R4" s="4">
        <f t="shared" si="4"/>
        <v>0.17364814190802491</v>
      </c>
      <c r="S4" s="4">
        <f t="shared" si="5"/>
        <v>0</v>
      </c>
      <c r="T4">
        <f t="shared" si="1"/>
        <v>1</v>
      </c>
      <c r="U4" t="s">
        <v>10</v>
      </c>
      <c r="V4" s="2">
        <f t="shared" si="6"/>
        <v>626.05529206053677</v>
      </c>
      <c r="W4" s="2">
        <f t="shared" si="7"/>
        <v>110.3904159664046</v>
      </c>
      <c r="X4" s="2">
        <f t="shared" si="8"/>
        <v>0</v>
      </c>
      <c r="Y4" t="s">
        <v>10</v>
      </c>
      <c r="Z4" s="5">
        <f>Q4/MIN(Q4:R4)</f>
        <v>5.6712830238004157</v>
      </c>
      <c r="AA4" s="5">
        <v>1</v>
      </c>
      <c r="AB4" s="5">
        <v>0</v>
      </c>
      <c r="AD4">
        <f t="shared" si="9"/>
        <v>20</v>
      </c>
      <c r="AF4">
        <f t="shared" si="10"/>
        <v>0.17453288888888888</v>
      </c>
      <c r="AG4">
        <f t="shared" si="11"/>
        <v>0</v>
      </c>
      <c r="AK4">
        <f t="shared" si="12"/>
        <v>6.0911087135510286E-3</v>
      </c>
      <c r="AM4">
        <f t="shared" si="13"/>
        <v>1</v>
      </c>
    </row>
    <row r="5" spans="1:39" x14ac:dyDescent="0.2">
      <c r="A5">
        <v>129.12899999999999</v>
      </c>
      <c r="B5">
        <v>664.31</v>
      </c>
      <c r="C5">
        <v>1126.2909999999999</v>
      </c>
      <c r="E5">
        <v>31</v>
      </c>
      <c r="F5">
        <v>11</v>
      </c>
      <c r="I5">
        <f t="shared" si="14"/>
        <v>62.47408073208716</v>
      </c>
      <c r="J5">
        <f t="shared" si="15"/>
        <v>321.40074321905087</v>
      </c>
      <c r="K5">
        <f t="shared" si="16"/>
        <v>544.91241209815905</v>
      </c>
      <c r="N5" t="s">
        <v>11</v>
      </c>
      <c r="O5">
        <v>15</v>
      </c>
      <c r="P5">
        <v>0</v>
      </c>
      <c r="Q5" s="4">
        <f t="shared" si="3"/>
        <v>0.96592584038585738</v>
      </c>
      <c r="R5" s="4">
        <f t="shared" si="4"/>
        <v>0.25881899249258195</v>
      </c>
      <c r="S5" s="4">
        <f t="shared" si="5"/>
        <v>0</v>
      </c>
      <c r="T5">
        <f t="shared" si="1"/>
        <v>1</v>
      </c>
      <c r="U5" t="s">
        <v>11</v>
      </c>
      <c r="V5" s="2">
        <f t="shared" si="6"/>
        <v>614.05180695438253</v>
      </c>
      <c r="W5" s="2">
        <f t="shared" si="7"/>
        <v>164.53464993823522</v>
      </c>
      <c r="X5" s="2">
        <f t="shared" si="8"/>
        <v>0</v>
      </c>
      <c r="Y5" t="s">
        <v>11</v>
      </c>
      <c r="Z5" s="5">
        <f t="shared" ref="Z5:Z11" si="17">Q5/MIN(Q5:R5)</f>
        <v>3.7320516206458145</v>
      </c>
      <c r="AA5" s="5">
        <v>1</v>
      </c>
      <c r="AB5" s="5">
        <v>0</v>
      </c>
      <c r="AD5">
        <f t="shared" si="9"/>
        <v>20</v>
      </c>
      <c r="AF5">
        <f t="shared" si="10"/>
        <v>0.26179933333333333</v>
      </c>
      <c r="AG5">
        <f t="shared" si="11"/>
        <v>0</v>
      </c>
      <c r="AK5">
        <f t="shared" si="12"/>
        <v>6.0911087135510286E-3</v>
      </c>
      <c r="AM5">
        <f t="shared" si="13"/>
        <v>1</v>
      </c>
    </row>
    <row r="6" spans="1:39" x14ac:dyDescent="0.2">
      <c r="A6">
        <v>129.29300000000001</v>
      </c>
      <c r="B6">
        <v>518.56399999999996</v>
      </c>
      <c r="C6">
        <v>1200.3699999999999</v>
      </c>
      <c r="E6">
        <v>24</v>
      </c>
      <c r="F6">
        <v>14</v>
      </c>
      <c r="I6">
        <f t="shared" si="14"/>
        <v>62.553425799733184</v>
      </c>
      <c r="J6">
        <f t="shared" si="15"/>
        <v>250.88716865114765</v>
      </c>
      <c r="K6">
        <f t="shared" si="16"/>
        <v>580.7526759161417</v>
      </c>
      <c r="N6" t="s">
        <v>12</v>
      </c>
      <c r="O6">
        <v>20</v>
      </c>
      <c r="P6">
        <v>0</v>
      </c>
      <c r="Q6" s="4">
        <f t="shared" si="3"/>
        <v>0.93969264562378085</v>
      </c>
      <c r="R6" s="4">
        <f t="shared" si="4"/>
        <v>0.34202007508416715</v>
      </c>
      <c r="S6" s="4">
        <f t="shared" si="5"/>
        <v>0</v>
      </c>
      <c r="T6">
        <f t="shared" si="1"/>
        <v>1</v>
      </c>
      <c r="U6" t="s">
        <v>12</v>
      </c>
      <c r="V6" s="2">
        <f t="shared" si="6"/>
        <v>597.37501876595968</v>
      </c>
      <c r="W6" s="2">
        <f t="shared" si="7"/>
        <v>217.42667639599614</v>
      </c>
      <c r="X6" s="2">
        <f t="shared" si="8"/>
        <v>0</v>
      </c>
      <c r="Y6" t="s">
        <v>12</v>
      </c>
      <c r="Z6" s="5">
        <f t="shared" si="17"/>
        <v>2.7474780402657166</v>
      </c>
      <c r="AA6" s="5">
        <v>1</v>
      </c>
      <c r="AB6" s="5">
        <v>0</v>
      </c>
      <c r="AD6">
        <f t="shared" si="9"/>
        <v>20</v>
      </c>
      <c r="AF6">
        <f t="shared" si="10"/>
        <v>0.34906577777777775</v>
      </c>
      <c r="AG6">
        <f t="shared" si="11"/>
        <v>0</v>
      </c>
      <c r="AK6">
        <f t="shared" si="12"/>
        <v>6.0911087135510286E-3</v>
      </c>
      <c r="AM6">
        <f t="shared" si="13"/>
        <v>1</v>
      </c>
    </row>
    <row r="7" spans="1:39" x14ac:dyDescent="0.2">
      <c r="A7">
        <v>574.60299999999995</v>
      </c>
      <c r="B7">
        <v>1178.1110000000001</v>
      </c>
      <c r="C7">
        <v>91.658000000000001</v>
      </c>
      <c r="E7">
        <v>86</v>
      </c>
      <c r="F7">
        <v>26</v>
      </c>
      <c r="I7">
        <f t="shared" si="14"/>
        <v>277.99947502806867</v>
      </c>
      <c r="J7">
        <f t="shared" si="15"/>
        <v>569.98351822874758</v>
      </c>
      <c r="K7">
        <f t="shared" si="16"/>
        <v>44.345184209136953</v>
      </c>
      <c r="N7" t="s">
        <v>13</v>
      </c>
      <c r="O7">
        <v>25</v>
      </c>
      <c r="P7">
        <v>0</v>
      </c>
      <c r="Q7" s="4">
        <f t="shared" si="3"/>
        <v>0.90630782540039379</v>
      </c>
      <c r="R7" s="4">
        <f t="shared" si="4"/>
        <v>0.42261817946937558</v>
      </c>
      <c r="S7" s="4">
        <f t="shared" si="5"/>
        <v>0</v>
      </c>
      <c r="T7">
        <f t="shared" si="1"/>
        <v>1</v>
      </c>
      <c r="U7" t="s">
        <v>13</v>
      </c>
      <c r="V7" s="2">
        <f t="shared" si="6"/>
        <v>576.15184787032558</v>
      </c>
      <c r="W7" s="2">
        <f t="shared" si="7"/>
        <v>268.66395524865101</v>
      </c>
      <c r="X7" s="2">
        <f t="shared" si="8"/>
        <v>0</v>
      </c>
      <c r="Y7" t="s">
        <v>13</v>
      </c>
      <c r="Z7" s="5">
        <f t="shared" si="17"/>
        <v>2.1445074287583221</v>
      </c>
      <c r="AA7" s="5">
        <v>1</v>
      </c>
      <c r="AB7" s="5">
        <v>0</v>
      </c>
      <c r="AD7">
        <f t="shared" si="9"/>
        <v>20</v>
      </c>
      <c r="AF7">
        <f t="shared" si="10"/>
        <v>0.43633222222222223</v>
      </c>
      <c r="AG7">
        <f t="shared" si="11"/>
        <v>0</v>
      </c>
      <c r="AK7">
        <f t="shared" si="12"/>
        <v>6.0911087135510286E-3</v>
      </c>
      <c r="AM7">
        <f t="shared" si="13"/>
        <v>1</v>
      </c>
    </row>
    <row r="8" spans="1:39" x14ac:dyDescent="0.2">
      <c r="A8">
        <v>486.84399999999999</v>
      </c>
      <c r="B8">
        <v>623.13199999999995</v>
      </c>
      <c r="C8">
        <v>1049.3820000000001</v>
      </c>
      <c r="E8">
        <v>37</v>
      </c>
      <c r="F8">
        <v>38</v>
      </c>
      <c r="I8">
        <f t="shared" si="14"/>
        <v>235.54067142107692</v>
      </c>
      <c r="J8">
        <f t="shared" si="15"/>
        <v>301.47835788046785</v>
      </c>
      <c r="K8">
        <f t="shared" si="16"/>
        <v>507.70296205189459</v>
      </c>
      <c r="N8" t="s">
        <v>14</v>
      </c>
      <c r="O8">
        <v>30</v>
      </c>
      <c r="P8">
        <v>0</v>
      </c>
      <c r="Q8" s="4">
        <f t="shared" si="3"/>
        <v>0.86602545825024957</v>
      </c>
      <c r="R8" s="4">
        <f t="shared" si="4"/>
        <v>0.49999990566243624</v>
      </c>
      <c r="S8" s="4">
        <f t="shared" si="5"/>
        <v>0</v>
      </c>
      <c r="T8">
        <f t="shared" si="1"/>
        <v>1</v>
      </c>
      <c r="U8" t="s">
        <v>14</v>
      </c>
      <c r="V8" s="2">
        <f t="shared" si="6"/>
        <v>550.54381534573247</v>
      </c>
      <c r="W8" s="2">
        <f t="shared" si="7"/>
        <v>317.85654002836543</v>
      </c>
      <c r="X8" s="2">
        <f t="shared" si="8"/>
        <v>0</v>
      </c>
      <c r="Y8" t="s">
        <v>14</v>
      </c>
      <c r="Z8" s="5">
        <f t="shared" si="17"/>
        <v>1.7320512432954884</v>
      </c>
      <c r="AA8" s="5">
        <v>1</v>
      </c>
      <c r="AB8" s="5">
        <v>0</v>
      </c>
      <c r="AD8">
        <f t="shared" si="9"/>
        <v>20</v>
      </c>
      <c r="AF8">
        <f t="shared" si="10"/>
        <v>0.52359866666666666</v>
      </c>
      <c r="AG8">
        <f t="shared" si="11"/>
        <v>0</v>
      </c>
      <c r="AK8">
        <f t="shared" si="12"/>
        <v>6.0911087135510286E-3</v>
      </c>
      <c r="AM8">
        <f t="shared" si="13"/>
        <v>1</v>
      </c>
    </row>
    <row r="9" spans="1:39" x14ac:dyDescent="0.2">
      <c r="A9">
        <v>523.33699999999999</v>
      </c>
      <c r="B9">
        <v>542.13900000000001</v>
      </c>
      <c r="C9">
        <v>1076.3399999999999</v>
      </c>
      <c r="E9">
        <v>35</v>
      </c>
      <c r="F9">
        <v>44</v>
      </c>
      <c r="I9">
        <f t="shared" si="14"/>
        <v>253.19640040647957</v>
      </c>
      <c r="J9">
        <f t="shared" si="15"/>
        <v>262.29302212526238</v>
      </c>
      <c r="K9">
        <f t="shared" si="16"/>
        <v>520.74554945190232</v>
      </c>
      <c r="N9" t="s">
        <v>15</v>
      </c>
      <c r="O9">
        <v>35</v>
      </c>
      <c r="P9">
        <v>0</v>
      </c>
      <c r="Q9" s="4">
        <f t="shared" si="3"/>
        <v>0.81915211718303882</v>
      </c>
      <c r="R9" s="4">
        <f t="shared" si="4"/>
        <v>0.57357633224754401</v>
      </c>
      <c r="S9" s="4">
        <f t="shared" si="5"/>
        <v>0</v>
      </c>
      <c r="T9">
        <f t="shared" si="1"/>
        <v>1</v>
      </c>
      <c r="U9" t="s">
        <v>15</v>
      </c>
      <c r="V9" s="2">
        <f t="shared" si="6"/>
        <v>520.7458137012045</v>
      </c>
      <c r="W9" s="2">
        <f t="shared" si="7"/>
        <v>364.63004561734937</v>
      </c>
      <c r="X9" s="2">
        <f t="shared" si="8"/>
        <v>0</v>
      </c>
      <c r="Y9" t="s">
        <v>15</v>
      </c>
      <c r="Z9" s="5">
        <f t="shared" si="17"/>
        <v>1.4281483930363941</v>
      </c>
      <c r="AA9" s="5">
        <v>1</v>
      </c>
      <c r="AB9" s="5">
        <v>0</v>
      </c>
      <c r="AD9">
        <f t="shared" si="9"/>
        <v>20</v>
      </c>
      <c r="AF9">
        <f t="shared" si="10"/>
        <v>0.61086511111111108</v>
      </c>
      <c r="AG9">
        <f t="shared" si="11"/>
        <v>0</v>
      </c>
      <c r="AK9">
        <f t="shared" si="12"/>
        <v>6.0911087135510286E-3</v>
      </c>
      <c r="AM9">
        <f t="shared" si="13"/>
        <v>1</v>
      </c>
    </row>
    <row r="10" spans="1:39" x14ac:dyDescent="0.2">
      <c r="A10">
        <v>925.58100000000002</v>
      </c>
      <c r="B10">
        <v>925.58100000000002</v>
      </c>
      <c r="C10">
        <v>114.52</v>
      </c>
      <c r="E10">
        <v>85</v>
      </c>
      <c r="F10">
        <v>45</v>
      </c>
      <c r="I10">
        <f t="shared" si="14"/>
        <v>447.80662839552673</v>
      </c>
      <c r="J10">
        <f t="shared" si="15"/>
        <v>447.80662839552673</v>
      </c>
      <c r="K10">
        <f t="shared" si="16"/>
        <v>55.406080163546697</v>
      </c>
      <c r="N10" t="s">
        <v>16</v>
      </c>
      <c r="O10">
        <v>40</v>
      </c>
      <c r="P10">
        <v>0</v>
      </c>
      <c r="Q10" s="4">
        <f t="shared" si="3"/>
        <v>0.7660445364788413</v>
      </c>
      <c r="R10" s="4">
        <f t="shared" si="4"/>
        <v>0.6427874984245705</v>
      </c>
      <c r="S10" s="4">
        <f t="shared" si="5"/>
        <v>0</v>
      </c>
      <c r="T10">
        <f t="shared" si="1"/>
        <v>1</v>
      </c>
      <c r="U10" t="s">
        <v>16</v>
      </c>
      <c r="V10" s="2">
        <f t="shared" si="6"/>
        <v>486.98462362748086</v>
      </c>
      <c r="W10" s="2">
        <f t="shared" si="7"/>
        <v>408.6284975434786</v>
      </c>
      <c r="X10" s="2">
        <f t="shared" si="8"/>
        <v>0</v>
      </c>
      <c r="Y10" t="s">
        <v>16</v>
      </c>
      <c r="Z10" s="5">
        <f t="shared" si="17"/>
        <v>1.1917539441205152</v>
      </c>
      <c r="AA10" s="5">
        <v>1</v>
      </c>
      <c r="AB10" s="5">
        <v>0</v>
      </c>
      <c r="AD10">
        <f t="shared" si="9"/>
        <v>20</v>
      </c>
      <c r="AF10">
        <f t="shared" si="10"/>
        <v>0.69813155555555551</v>
      </c>
      <c r="AG10">
        <f t="shared" si="11"/>
        <v>0</v>
      </c>
      <c r="AK10">
        <f t="shared" si="12"/>
        <v>6.0911087135510286E-3</v>
      </c>
      <c r="AM10">
        <f t="shared" si="13"/>
        <v>1</v>
      </c>
    </row>
    <row r="11" spans="1:39" x14ac:dyDescent="0.2">
      <c r="A11">
        <v>83.07</v>
      </c>
      <c r="B11">
        <v>1187.9590000000001</v>
      </c>
      <c r="C11">
        <v>555.30700000000002</v>
      </c>
      <c r="E11">
        <v>65</v>
      </c>
      <c r="F11">
        <v>4</v>
      </c>
      <c r="I11">
        <f t="shared" si="14"/>
        <v>40.190212008259032</v>
      </c>
      <c r="J11">
        <f t="shared" si="15"/>
        <v>574.74809277861311</v>
      </c>
      <c r="K11">
        <f t="shared" si="16"/>
        <v>268.66385048357171</v>
      </c>
      <c r="N11" t="s">
        <v>17</v>
      </c>
      <c r="O11">
        <v>45</v>
      </c>
      <c r="P11">
        <v>0</v>
      </c>
      <c r="Q11" s="4">
        <f t="shared" si="3"/>
        <v>0.70710689672598181</v>
      </c>
      <c r="R11" s="4">
        <f t="shared" si="4"/>
        <v>0.70710666564709435</v>
      </c>
      <c r="S11" s="4">
        <f t="shared" si="5"/>
        <v>0</v>
      </c>
      <c r="T11">
        <f t="shared" si="1"/>
        <v>1</v>
      </c>
      <c r="U11" t="s">
        <v>17</v>
      </c>
      <c r="V11" s="2">
        <f t="shared" si="6"/>
        <v>449.51718805974338</v>
      </c>
      <c r="W11" s="2">
        <f t="shared" si="7"/>
        <v>449.51704115984438</v>
      </c>
      <c r="X11" s="2">
        <f t="shared" si="8"/>
        <v>0</v>
      </c>
      <c r="Y11" t="s">
        <v>17</v>
      </c>
      <c r="Z11" s="5">
        <f t="shared" si="17"/>
        <v>1.00000032679495</v>
      </c>
      <c r="AA11" s="5">
        <v>1</v>
      </c>
      <c r="AB11" s="5">
        <v>0</v>
      </c>
      <c r="AD11">
        <f t="shared" si="9"/>
        <v>20</v>
      </c>
      <c r="AF11">
        <f t="shared" si="10"/>
        <v>0.78539800000000004</v>
      </c>
      <c r="AG11">
        <f t="shared" si="11"/>
        <v>0</v>
      </c>
      <c r="AK11">
        <f t="shared" si="12"/>
        <v>6.0911087135510286E-3</v>
      </c>
      <c r="AM11">
        <f t="shared" si="13"/>
        <v>1</v>
      </c>
    </row>
    <row r="12" spans="1:39" x14ac:dyDescent="0.2">
      <c r="A12">
        <v>764.81500000000005</v>
      </c>
      <c r="B12">
        <v>1052.6780000000001</v>
      </c>
      <c r="C12">
        <v>182.869</v>
      </c>
      <c r="E12">
        <v>82</v>
      </c>
      <c r="F12">
        <v>36</v>
      </c>
      <c r="I12">
        <f t="shared" si="14"/>
        <v>370.02620677857993</v>
      </c>
      <c r="J12">
        <f t="shared" si="15"/>
        <v>509.29760438702425</v>
      </c>
      <c r="K12">
        <f t="shared" si="16"/>
        <v>88.474104727799698</v>
      </c>
      <c r="N12" t="s">
        <v>18</v>
      </c>
      <c r="O12">
        <v>5</v>
      </c>
      <c r="P12">
        <v>4</v>
      </c>
      <c r="Q12" s="4">
        <f>COS(O12*3.141592/180)*COS(P12*3.141592/180)</f>
        <v>0.99376802046354873</v>
      </c>
      <c r="R12" s="4">
        <f t="shared" si="4"/>
        <v>8.694341778493099E-2</v>
      </c>
      <c r="S12" s="4">
        <f t="shared" si="5"/>
        <v>6.9756459255287936E-2</v>
      </c>
      <c r="T12">
        <f>SQRT(Q12^2+R12^2+S12^2)</f>
        <v>1</v>
      </c>
      <c r="U12" t="s">
        <v>18</v>
      </c>
      <c r="V12" s="2">
        <f t="shared" si="6"/>
        <v>631.75144834654793</v>
      </c>
      <c r="W12" s="2">
        <f t="shared" si="7"/>
        <v>55.271078338995387</v>
      </c>
      <c r="X12" s="2">
        <f t="shared" si="8"/>
        <v>44.345101933848703</v>
      </c>
      <c r="Y12" t="s">
        <v>18</v>
      </c>
      <c r="Z12" s="5">
        <f>Q12/MIN(Q12:S12)</f>
        <v>14.24625090024499</v>
      </c>
      <c r="AA12" s="5">
        <f>R12/MIN(Q12:S12)</f>
        <v>1.2463851908931314</v>
      </c>
      <c r="AB12" s="5">
        <f>S12/MIN(Q12:S12)</f>
        <v>1</v>
      </c>
      <c r="AD12">
        <f t="shared" si="9"/>
        <v>19.951330617441705</v>
      </c>
      <c r="AF12">
        <f t="shared" si="10"/>
        <v>8.7266444444444438E-2</v>
      </c>
      <c r="AG12">
        <f t="shared" si="11"/>
        <v>6.9813155555555562E-2</v>
      </c>
      <c r="AK12">
        <f t="shared" si="12"/>
        <v>6.0762710850341259E-3</v>
      </c>
      <c r="AM12">
        <f t="shared" si="13"/>
        <v>0.99756405127298198</v>
      </c>
    </row>
    <row r="13" spans="1:39" x14ac:dyDescent="0.2">
      <c r="A13">
        <v>0</v>
      </c>
      <c r="B13">
        <v>656.98400000000004</v>
      </c>
      <c r="C13">
        <v>1137.931</v>
      </c>
      <c r="E13">
        <v>30</v>
      </c>
      <c r="F13">
        <v>0</v>
      </c>
      <c r="I13">
        <f t="shared" si="14"/>
        <v>0</v>
      </c>
      <c r="J13">
        <f t="shared" si="15"/>
        <v>317.85634098993683</v>
      </c>
      <c r="K13">
        <f t="shared" si="16"/>
        <v>550.54397665547378</v>
      </c>
      <c r="N13" t="s">
        <v>19</v>
      </c>
      <c r="O13">
        <v>10</v>
      </c>
      <c r="P13">
        <v>4</v>
      </c>
      <c r="Q13" s="4">
        <f t="shared" si="3"/>
        <v>0.98240881810980074</v>
      </c>
      <c r="R13" s="4">
        <f t="shared" si="4"/>
        <v>0.17322514393779506</v>
      </c>
      <c r="S13" s="4">
        <f t="shared" si="5"/>
        <v>6.9756459255287936E-2</v>
      </c>
      <c r="T13">
        <f t="shared" ref="T13:T21" si="18">SQRT(Q13^2+R13^2+S13^2)</f>
        <v>1</v>
      </c>
      <c r="U13" t="s">
        <v>19</v>
      </c>
      <c r="V13" s="2">
        <f t="shared" si="6"/>
        <v>624.53025346879929</v>
      </c>
      <c r="W13" s="2">
        <f t="shared" si="7"/>
        <v>110.12151057315629</v>
      </c>
      <c r="X13" s="2">
        <f t="shared" si="8"/>
        <v>44.345101933848703</v>
      </c>
      <c r="Y13" t="s">
        <v>19</v>
      </c>
      <c r="Z13" s="5">
        <f>Q13/MIN(Q13:S13)</f>
        <v>14.083410032531555</v>
      </c>
      <c r="AA13" s="5">
        <f>R13/MIN(Q13:S13)</f>
        <v>2.4832846418400116</v>
      </c>
      <c r="AB13" s="5">
        <f>S13/MIN(Q13:S13)</f>
        <v>1</v>
      </c>
      <c r="AD13">
        <f t="shared" si="9"/>
        <v>19.951330617441705</v>
      </c>
      <c r="AF13">
        <f t="shared" si="10"/>
        <v>0.17453288888888888</v>
      </c>
      <c r="AG13">
        <f t="shared" si="11"/>
        <v>6.9813155555555562E-2</v>
      </c>
      <c r="AK13">
        <f t="shared" si="12"/>
        <v>6.0762710850341259E-3</v>
      </c>
      <c r="AM13">
        <f t="shared" si="13"/>
        <v>0.99756405127298198</v>
      </c>
    </row>
    <row r="14" spans="1:39" x14ac:dyDescent="0.2">
      <c r="A14">
        <v>137.34700000000001</v>
      </c>
      <c r="B14">
        <v>1306.771</v>
      </c>
      <c r="C14">
        <v>0</v>
      </c>
      <c r="E14">
        <v>90</v>
      </c>
      <c r="F14">
        <v>6</v>
      </c>
      <c r="I14">
        <f t="shared" si="14"/>
        <v>66.450042719373471</v>
      </c>
      <c r="J14">
        <f t="shared" si="15"/>
        <v>632.23069141982262</v>
      </c>
      <c r="K14">
        <f t="shared" si="16"/>
        <v>0</v>
      </c>
      <c r="N14" t="s">
        <v>20</v>
      </c>
      <c r="O14">
        <v>15</v>
      </c>
      <c r="P14">
        <v>4</v>
      </c>
      <c r="Q14" s="4">
        <f t="shared" si="3"/>
        <v>0.96357289456457595</v>
      </c>
      <c r="R14" s="4">
        <f t="shared" si="4"/>
        <v>0.25818852269729164</v>
      </c>
      <c r="S14" s="4">
        <f t="shared" si="5"/>
        <v>6.9756459255287936E-2</v>
      </c>
      <c r="T14">
        <f t="shared" si="18"/>
        <v>1</v>
      </c>
      <c r="U14" t="s">
        <v>20</v>
      </c>
      <c r="V14" s="2">
        <f t="shared" si="6"/>
        <v>612.55600823690907</v>
      </c>
      <c r="W14" s="2">
        <f t="shared" si="7"/>
        <v>164.13385196716789</v>
      </c>
      <c r="X14" s="2">
        <f t="shared" si="8"/>
        <v>44.345101933848703</v>
      </c>
      <c r="Y14" t="s">
        <v>20</v>
      </c>
      <c r="Z14" s="5">
        <f t="shared" ref="Z14:Z56" si="19">Q14/MIN(Q14:S14)</f>
        <v>13.813385955244447</v>
      </c>
      <c r="AA14" s="5">
        <f t="shared" ref="AA14:AA56" si="20">R14/MIN(Q14:S14)</f>
        <v>3.7012848050730081</v>
      </c>
      <c r="AB14" s="5">
        <f t="shared" ref="AB14:AB56" si="21">S14/MIN(Q14:S14)</f>
        <v>1</v>
      </c>
      <c r="AD14">
        <f t="shared" si="9"/>
        <v>19.951330617441705</v>
      </c>
      <c r="AF14">
        <f t="shared" si="10"/>
        <v>0.26179933333333333</v>
      </c>
      <c r="AG14">
        <f t="shared" si="11"/>
        <v>6.9813155555555562E-2</v>
      </c>
      <c r="AK14">
        <f t="shared" si="12"/>
        <v>6.0762710850341259E-3</v>
      </c>
      <c r="AM14">
        <f t="shared" si="13"/>
        <v>0.99756405127298198</v>
      </c>
    </row>
    <row r="15" spans="1:39" x14ac:dyDescent="0.2">
      <c r="A15">
        <v>120.819</v>
      </c>
      <c r="B15">
        <v>166.29300000000001</v>
      </c>
      <c r="C15">
        <v>1297.7919999999999</v>
      </c>
      <c r="E15">
        <v>9</v>
      </c>
      <c r="F15">
        <v>36</v>
      </c>
      <c r="I15">
        <f t="shared" si="14"/>
        <v>58.453608097097003</v>
      </c>
      <c r="J15">
        <f t="shared" si="15"/>
        <v>80.45444715889515</v>
      </c>
      <c r="K15">
        <f t="shared" si="16"/>
        <v>627.88654896620324</v>
      </c>
      <c r="N15" t="s">
        <v>21</v>
      </c>
      <c r="O15">
        <v>20</v>
      </c>
      <c r="P15">
        <v>4</v>
      </c>
      <c r="Q15" s="4">
        <f t="shared" si="3"/>
        <v>0.93740360251988575</v>
      </c>
      <c r="R15" s="4">
        <f t="shared" si="4"/>
        <v>0.34118693171765135</v>
      </c>
      <c r="S15" s="4">
        <f t="shared" si="5"/>
        <v>6.9756459255287936E-2</v>
      </c>
      <c r="T15">
        <f t="shared" si="18"/>
        <v>1</v>
      </c>
      <c r="U15" t="s">
        <v>21</v>
      </c>
      <c r="V15" s="2">
        <f t="shared" si="6"/>
        <v>595.91984384944453</v>
      </c>
      <c r="W15" s="2">
        <f t="shared" si="7"/>
        <v>216.89703616040961</v>
      </c>
      <c r="X15" s="2">
        <f t="shared" si="8"/>
        <v>44.345101933848703</v>
      </c>
      <c r="Y15" t="s">
        <v>21</v>
      </c>
      <c r="Z15" s="5">
        <f t="shared" si="19"/>
        <v>13.438233713802285</v>
      </c>
      <c r="AA15" s="5">
        <f t="shared" si="20"/>
        <v>4.8911159677558809</v>
      </c>
      <c r="AB15" s="5">
        <f t="shared" si="21"/>
        <v>1</v>
      </c>
      <c r="AD15">
        <f t="shared" si="9"/>
        <v>19.951330617441705</v>
      </c>
      <c r="AF15">
        <f t="shared" si="10"/>
        <v>0.34906577777777775</v>
      </c>
      <c r="AG15">
        <f t="shared" si="11"/>
        <v>6.9813155555555562E-2</v>
      </c>
      <c r="AK15">
        <f t="shared" si="12"/>
        <v>6.0762710850341259E-3</v>
      </c>
      <c r="AM15">
        <f t="shared" si="13"/>
        <v>0.99756405127298198</v>
      </c>
    </row>
    <row r="16" spans="1:39" x14ac:dyDescent="0.2">
      <c r="A16">
        <v>318.51100000000002</v>
      </c>
      <c r="B16">
        <v>454.88099999999997</v>
      </c>
      <c r="C16">
        <v>1190.8599999999999</v>
      </c>
      <c r="E16">
        <v>25</v>
      </c>
      <c r="F16">
        <v>35</v>
      </c>
      <c r="I16">
        <f t="shared" si="14"/>
        <v>154.09924903048747</v>
      </c>
      <c r="J16">
        <f t="shared" si="15"/>
        <v>220.0766080237014</v>
      </c>
      <c r="K16">
        <f t="shared" si="16"/>
        <v>576.151629615449</v>
      </c>
      <c r="N16" t="s">
        <v>22</v>
      </c>
      <c r="O16">
        <v>25</v>
      </c>
      <c r="P16">
        <v>4</v>
      </c>
      <c r="Q16" s="4">
        <f t="shared" si="3"/>
        <v>0.90410010600682356</v>
      </c>
      <c r="R16" s="4">
        <f t="shared" si="4"/>
        <v>0.42158870325308262</v>
      </c>
      <c r="S16" s="4">
        <f t="shared" si="5"/>
        <v>6.9756459255287936E-2</v>
      </c>
      <c r="T16">
        <f>SQRT(Q16^2+R16^2+S16^2)</f>
        <v>1</v>
      </c>
      <c r="U16" t="s">
        <v>22</v>
      </c>
      <c r="V16" s="2">
        <f t="shared" si="6"/>
        <v>574.74837150993699</v>
      </c>
      <c r="W16" s="2">
        <f t="shared" si="7"/>
        <v>268.00950362886755</v>
      </c>
      <c r="X16" s="2">
        <f t="shared" si="8"/>
        <v>44.345101933848703</v>
      </c>
      <c r="Y16" t="s">
        <v>22</v>
      </c>
      <c r="Z16" s="5">
        <f t="shared" si="19"/>
        <v>12.960808442098323</v>
      </c>
      <c r="AA16" s="5">
        <f t="shared" si="20"/>
        <v>6.0437228000663437</v>
      </c>
      <c r="AB16" s="5">
        <f t="shared" si="21"/>
        <v>1</v>
      </c>
      <c r="AD16">
        <f t="shared" si="9"/>
        <v>19.951330617441705</v>
      </c>
      <c r="AF16">
        <f t="shared" si="10"/>
        <v>0.43633222222222223</v>
      </c>
      <c r="AG16">
        <f t="shared" si="11"/>
        <v>6.9813155555555562E-2</v>
      </c>
      <c r="AK16">
        <f t="shared" si="12"/>
        <v>6.0762710850341259E-3</v>
      </c>
      <c r="AM16">
        <f t="shared" si="13"/>
        <v>0.99756405127298198</v>
      </c>
    </row>
    <row r="17" spans="1:39" x14ac:dyDescent="0.2">
      <c r="A17">
        <v>771.58299999999997</v>
      </c>
      <c r="B17">
        <v>919.53700000000003</v>
      </c>
      <c r="C17">
        <v>534.43899999999996</v>
      </c>
      <c r="E17">
        <v>66</v>
      </c>
      <c r="F17">
        <v>40</v>
      </c>
      <c r="I17">
        <f t="shared" si="14"/>
        <v>373.30064225314226</v>
      </c>
      <c r="J17">
        <f t="shared" si="15"/>
        <v>444.88247236593821</v>
      </c>
      <c r="K17">
        <f t="shared" si="16"/>
        <v>258.56767443700431</v>
      </c>
      <c r="N17" t="s">
        <v>23</v>
      </c>
      <c r="O17">
        <v>30</v>
      </c>
      <c r="P17">
        <v>4</v>
      </c>
      <c r="Q17" s="4">
        <f t="shared" si="3"/>
        <v>0.86391586463766001</v>
      </c>
      <c r="R17" s="4">
        <f t="shared" si="4"/>
        <v>0.49878193152872885</v>
      </c>
      <c r="S17" s="4">
        <f t="shared" si="5"/>
        <v>6.9756459255287936E-2</v>
      </c>
      <c r="T17">
        <f t="shared" si="18"/>
        <v>1</v>
      </c>
      <c r="U17" t="s">
        <v>23</v>
      </c>
      <c r="V17" s="2">
        <f t="shared" si="6"/>
        <v>549.20271883957366</v>
      </c>
      <c r="W17" s="2">
        <f t="shared" si="7"/>
        <v>317.08225779430904</v>
      </c>
      <c r="X17" s="2">
        <f t="shared" si="8"/>
        <v>44.345101933848703</v>
      </c>
      <c r="Y17" t="s">
        <v>23</v>
      </c>
      <c r="Z17" s="5">
        <f t="shared" si="19"/>
        <v>12.384743633216594</v>
      </c>
      <c r="AA17" s="5">
        <f t="shared" si="20"/>
        <v>7.1503332716950991</v>
      </c>
      <c r="AB17" s="5">
        <f t="shared" si="21"/>
        <v>1</v>
      </c>
      <c r="AD17">
        <f t="shared" si="9"/>
        <v>19.951330617441705</v>
      </c>
      <c r="AF17">
        <f t="shared" si="10"/>
        <v>0.52359866666666666</v>
      </c>
      <c r="AG17">
        <f t="shared" si="11"/>
        <v>6.9813155555555562E-2</v>
      </c>
      <c r="AK17">
        <f t="shared" si="12"/>
        <v>6.0762710850341259E-3</v>
      </c>
      <c r="AM17">
        <f t="shared" si="13"/>
        <v>0.99756405127298198</v>
      </c>
    </row>
    <row r="18" spans="1:39" x14ac:dyDescent="0.2">
      <c r="A18">
        <v>296.66500000000002</v>
      </c>
      <c r="B18">
        <v>608.25400000000002</v>
      </c>
      <c r="C18">
        <v>1126.2909999999999</v>
      </c>
      <c r="E18">
        <v>31</v>
      </c>
      <c r="F18">
        <v>26</v>
      </c>
      <c r="I18">
        <f t="shared" si="14"/>
        <v>143.52990544637254</v>
      </c>
      <c r="J18">
        <f t="shared" si="15"/>
        <v>294.28021204853246</v>
      </c>
      <c r="K18">
        <f t="shared" si="16"/>
        <v>544.91241209815905</v>
      </c>
      <c r="N18" t="s">
        <v>24</v>
      </c>
      <c r="O18">
        <v>35</v>
      </c>
      <c r="P18">
        <v>4</v>
      </c>
      <c r="Q18" s="4">
        <f t="shared" si="3"/>
        <v>0.81715670462595291</v>
      </c>
      <c r="R18" s="4">
        <f t="shared" si="4"/>
        <v>0.57217912971115814</v>
      </c>
      <c r="S18" s="4">
        <f t="shared" si="5"/>
        <v>6.9756459255287936E-2</v>
      </c>
      <c r="T18">
        <f t="shared" si="18"/>
        <v>1</v>
      </c>
      <c r="U18" t="s">
        <v>24</v>
      </c>
      <c r="V18" s="2">
        <f t="shared" si="6"/>
        <v>519.47730359921923</v>
      </c>
      <c r="W18" s="2">
        <f t="shared" si="7"/>
        <v>363.74182552189535</v>
      </c>
      <c r="X18" s="2">
        <f t="shared" si="8"/>
        <v>44.345101933848703</v>
      </c>
      <c r="Y18" t="s">
        <v>24</v>
      </c>
      <c r="Z18" s="5">
        <f t="shared" si="19"/>
        <v>11.714423486367075</v>
      </c>
      <c r="AA18" s="5">
        <f t="shared" si="20"/>
        <v>8.202525412265441</v>
      </c>
      <c r="AB18" s="5">
        <f t="shared" si="21"/>
        <v>1</v>
      </c>
      <c r="AD18">
        <f t="shared" si="9"/>
        <v>19.951330617441705</v>
      </c>
      <c r="AF18">
        <f t="shared" si="10"/>
        <v>0.61086511111111108</v>
      </c>
      <c r="AG18">
        <f t="shared" si="11"/>
        <v>6.9813155555555562E-2</v>
      </c>
      <c r="AK18">
        <f t="shared" si="12"/>
        <v>6.0762710850341259E-3</v>
      </c>
      <c r="AM18">
        <f t="shared" si="13"/>
        <v>0.99756405127298198</v>
      </c>
    </row>
    <row r="19" spans="1:39" x14ac:dyDescent="0.2">
      <c r="A19">
        <v>46.579000000000001</v>
      </c>
      <c r="B19">
        <v>532.40599999999995</v>
      </c>
      <c r="C19">
        <v>1200.3699999999999</v>
      </c>
      <c r="E19">
        <v>24</v>
      </c>
      <c r="F19">
        <v>5</v>
      </c>
      <c r="I19">
        <f t="shared" si="14"/>
        <v>22.535450645632569</v>
      </c>
      <c r="J19">
        <f t="shared" si="15"/>
        <v>257.58408588502658</v>
      </c>
      <c r="K19">
        <f t="shared" si="16"/>
        <v>580.7526759161417</v>
      </c>
      <c r="N19" t="s">
        <v>25</v>
      </c>
      <c r="O19">
        <v>40</v>
      </c>
      <c r="P19">
        <v>4</v>
      </c>
      <c r="Q19" s="4">
        <f t="shared" si="3"/>
        <v>0.76417849126536685</v>
      </c>
      <c r="R19" s="4">
        <f t="shared" si="4"/>
        <v>0.64122170103604026</v>
      </c>
      <c r="S19" s="4">
        <f t="shared" si="5"/>
        <v>6.9756459255287936E-2</v>
      </c>
      <c r="T19">
        <f t="shared" si="18"/>
        <v>1</v>
      </c>
      <c r="U19" t="s">
        <v>25</v>
      </c>
      <c r="V19" s="2">
        <f t="shared" si="6"/>
        <v>485.79835405347836</v>
      </c>
      <c r="W19" s="2">
        <f t="shared" si="7"/>
        <v>407.6330994750644</v>
      </c>
      <c r="X19" s="2">
        <f t="shared" si="8"/>
        <v>44.345101933848703</v>
      </c>
      <c r="Y19" t="s">
        <v>25</v>
      </c>
      <c r="Z19" s="5">
        <f t="shared" si="19"/>
        <v>10.954949540496321</v>
      </c>
      <c r="AA19" s="5">
        <f t="shared" si="20"/>
        <v>9.1922914075864881</v>
      </c>
      <c r="AB19" s="5">
        <f t="shared" si="21"/>
        <v>1</v>
      </c>
      <c r="AD19">
        <f t="shared" si="9"/>
        <v>19.951330617441705</v>
      </c>
      <c r="AF19">
        <f t="shared" si="10"/>
        <v>0.69813155555555551</v>
      </c>
      <c r="AG19">
        <f t="shared" si="11"/>
        <v>6.9813155555555562E-2</v>
      </c>
      <c r="AK19">
        <f t="shared" si="12"/>
        <v>6.0762710850341259E-3</v>
      </c>
      <c r="AM19">
        <f t="shared" si="13"/>
        <v>0.99756405127298198</v>
      </c>
    </row>
    <row r="20" spans="1:39" x14ac:dyDescent="0.2">
      <c r="A20">
        <v>180.79</v>
      </c>
      <c r="B20">
        <v>525.053</v>
      </c>
      <c r="C20">
        <v>1190.8599999999999</v>
      </c>
      <c r="E20">
        <v>25</v>
      </c>
      <c r="F20">
        <v>19</v>
      </c>
      <c r="I20">
        <f t="shared" si="14"/>
        <v>87.46826085197003</v>
      </c>
      <c r="J20">
        <f t="shared" si="15"/>
        <v>254.0266207484342</v>
      </c>
      <c r="K20">
        <f t="shared" si="16"/>
        <v>576.151629615449</v>
      </c>
      <c r="N20" t="s">
        <v>26</v>
      </c>
      <c r="O20">
        <v>45</v>
      </c>
      <c r="P20">
        <v>4</v>
      </c>
      <c r="Q20" s="4">
        <f t="shared" si="3"/>
        <v>0.70538442058103679</v>
      </c>
      <c r="R20" s="4">
        <f t="shared" si="4"/>
        <v>0.7053841900650456</v>
      </c>
      <c r="S20" s="4">
        <f t="shared" si="5"/>
        <v>6.9756459255287936E-2</v>
      </c>
      <c r="T20">
        <f>SQRT(Q20^2+R20^2+S20^2)</f>
        <v>1</v>
      </c>
      <c r="U20" t="s">
        <v>26</v>
      </c>
      <c r="V20" s="2">
        <f t="shared" si="6"/>
        <v>448.42218723771668</v>
      </c>
      <c r="W20" s="2">
        <f t="shared" si="7"/>
        <v>448.42204069565827</v>
      </c>
      <c r="X20" s="2">
        <f t="shared" si="8"/>
        <v>44.345101933848703</v>
      </c>
      <c r="Y20" t="s">
        <v>26</v>
      </c>
      <c r="Z20" s="5">
        <f t="shared" si="19"/>
        <v>10.112101848511823</v>
      </c>
      <c r="AA20" s="5">
        <f t="shared" si="20"/>
        <v>10.112098543929084</v>
      </c>
      <c r="AB20" s="5">
        <f t="shared" si="21"/>
        <v>1</v>
      </c>
      <c r="AD20">
        <f t="shared" si="9"/>
        <v>19.951330617441705</v>
      </c>
      <c r="AF20">
        <f t="shared" si="10"/>
        <v>0.78539800000000004</v>
      </c>
      <c r="AG20">
        <f t="shared" si="11"/>
        <v>6.9813155555555562E-2</v>
      </c>
      <c r="AK20">
        <f t="shared" si="12"/>
        <v>6.0762710850341259E-3</v>
      </c>
      <c r="AM20">
        <f t="shared" si="13"/>
        <v>0.99756405127298198</v>
      </c>
    </row>
    <row r="21" spans="1:39" x14ac:dyDescent="0.2">
      <c r="A21">
        <v>665.92100000000005</v>
      </c>
      <c r="B21">
        <v>987.26800000000003</v>
      </c>
      <c r="C21">
        <v>555.30700000000002</v>
      </c>
      <c r="E21">
        <v>65</v>
      </c>
      <c r="F21">
        <v>34</v>
      </c>
      <c r="I21">
        <f t="shared" si="14"/>
        <v>322.18016336525659</v>
      </c>
      <c r="J21">
        <f t="shared" si="15"/>
        <v>477.65150149235438</v>
      </c>
      <c r="K21">
        <f t="shared" si="16"/>
        <v>268.66385048357171</v>
      </c>
      <c r="N21" t="s">
        <v>27</v>
      </c>
      <c r="O21">
        <v>10</v>
      </c>
      <c r="P21">
        <v>8</v>
      </c>
      <c r="Q21" s="4">
        <f t="shared" si="3"/>
        <v>0.9752236818823633</v>
      </c>
      <c r="R21" s="4">
        <f t="shared" si="4"/>
        <v>0.17195821082983981</v>
      </c>
      <c r="S21" s="4">
        <f t="shared" si="5"/>
        <v>0.13917307219432751</v>
      </c>
      <c r="T21">
        <f t="shared" si="18"/>
        <v>1</v>
      </c>
      <c r="U21" t="s">
        <v>27</v>
      </c>
      <c r="V21" s="2">
        <f t="shared" si="6"/>
        <v>619.96256752521913</v>
      </c>
      <c r="W21" s="2">
        <f t="shared" si="7"/>
        <v>109.3161044729121</v>
      </c>
      <c r="X21" s="2">
        <f t="shared" si="8"/>
        <v>88.474159078486949</v>
      </c>
      <c r="Y21" t="s">
        <v>27</v>
      </c>
      <c r="Z21" s="5">
        <f t="shared" si="19"/>
        <v>7.0072727899593783</v>
      </c>
      <c r="AA21" s="5">
        <f t="shared" si="20"/>
        <v>1.2355709917054527</v>
      </c>
      <c r="AB21" s="5">
        <f t="shared" si="21"/>
        <v>1</v>
      </c>
      <c r="AD21">
        <f t="shared" si="9"/>
        <v>19.805559340646678</v>
      </c>
      <c r="AF21">
        <f t="shared" si="10"/>
        <v>0.17453288888888888</v>
      </c>
      <c r="AG21">
        <f t="shared" si="11"/>
        <v>0.13962631111111112</v>
      </c>
      <c r="AK21">
        <f t="shared" si="12"/>
        <v>6.0318304868880214E-3</v>
      </c>
      <c r="AM21">
        <f t="shared" si="13"/>
        <v>0.99026807278433082</v>
      </c>
    </row>
    <row r="22" spans="1:39" x14ac:dyDescent="0.2">
      <c r="A22">
        <v>168.19200000000001</v>
      </c>
      <c r="B22">
        <v>215.27600000000001</v>
      </c>
      <c r="C22">
        <v>1285.2560000000001</v>
      </c>
      <c r="E22">
        <v>12</v>
      </c>
      <c r="F22">
        <v>38</v>
      </c>
      <c r="I22">
        <f t="shared" si="14"/>
        <v>81.373204984869432</v>
      </c>
      <c r="J22">
        <f t="shared" si="15"/>
        <v>104.15298038148515</v>
      </c>
      <c r="K22">
        <f t="shared" si="16"/>
        <v>621.82148940516402</v>
      </c>
      <c r="N22" t="s">
        <v>28</v>
      </c>
      <c r="O22">
        <v>15</v>
      </c>
      <c r="P22">
        <v>8</v>
      </c>
      <c r="Q22" s="4">
        <f t="shared" si="3"/>
        <v>0.95652552041148797</v>
      </c>
      <c r="R22" s="4">
        <f t="shared" si="4"/>
        <v>0.25630018489561129</v>
      </c>
      <c r="S22" s="4">
        <f t="shared" si="5"/>
        <v>0.13917307219432751</v>
      </c>
      <c r="T22">
        <f t="shared" ref="T22:T56" si="22">SQRT(Q22^2+R22^2+S22^2)</f>
        <v>1</v>
      </c>
      <c r="U22" t="s">
        <v>28</v>
      </c>
      <c r="V22" s="2">
        <f t="shared" si="6"/>
        <v>608.0758994624523</v>
      </c>
      <c r="W22" s="2">
        <f t="shared" si="7"/>
        <v>162.93341070058071</v>
      </c>
      <c r="X22" s="2">
        <f t="shared" si="8"/>
        <v>88.474159078486949</v>
      </c>
      <c r="Y22" t="s">
        <v>28</v>
      </c>
      <c r="Z22" s="5">
        <f t="shared" si="19"/>
        <v>6.872920927375163</v>
      </c>
      <c r="AA22" s="5">
        <f t="shared" si="20"/>
        <v>1.8415932109175479</v>
      </c>
      <c r="AB22" s="5">
        <f t="shared" si="21"/>
        <v>1</v>
      </c>
      <c r="AD22">
        <f t="shared" si="9"/>
        <v>19.805559340646678</v>
      </c>
      <c r="AF22">
        <f t="shared" si="10"/>
        <v>0.26179933333333333</v>
      </c>
      <c r="AG22">
        <f t="shared" si="11"/>
        <v>0.13962631111111112</v>
      </c>
      <c r="AK22">
        <f t="shared" si="12"/>
        <v>6.0318304868880214E-3</v>
      </c>
      <c r="AM22">
        <f t="shared" si="13"/>
        <v>0.99026807278433082</v>
      </c>
    </row>
    <row r="23" spans="1:39" x14ac:dyDescent="0.2">
      <c r="A23">
        <v>368.98099999999999</v>
      </c>
      <c r="B23">
        <v>590.49400000000003</v>
      </c>
      <c r="C23">
        <v>1114.309</v>
      </c>
      <c r="E23">
        <v>32</v>
      </c>
      <c r="F23">
        <v>32</v>
      </c>
      <c r="I23">
        <f t="shared" si="14"/>
        <v>178.51720978716054</v>
      </c>
      <c r="J23">
        <f t="shared" si="15"/>
        <v>285.68772179613472</v>
      </c>
      <c r="K23">
        <f t="shared" si="16"/>
        <v>539.11538404611906</v>
      </c>
      <c r="N23" t="s">
        <v>29</v>
      </c>
      <c r="O23">
        <v>20</v>
      </c>
      <c r="P23">
        <v>8</v>
      </c>
      <c r="Q23" s="4">
        <f t="shared" si="3"/>
        <v>0.9305476251914705</v>
      </c>
      <c r="R23" s="4">
        <f t="shared" si="4"/>
        <v>0.33869156060715028</v>
      </c>
      <c r="S23" s="4">
        <f t="shared" si="5"/>
        <v>0.13917307219432751</v>
      </c>
      <c r="T23">
        <f t="shared" si="22"/>
        <v>1</v>
      </c>
      <c r="U23" t="s">
        <v>29</v>
      </c>
      <c r="V23" s="2">
        <f t="shared" si="6"/>
        <v>591.56140856287027</v>
      </c>
      <c r="W23" s="2">
        <f t="shared" si="7"/>
        <v>215.31069580656541</v>
      </c>
      <c r="X23" s="2">
        <f t="shared" si="8"/>
        <v>88.474159078486949</v>
      </c>
      <c r="Y23" t="s">
        <v>29</v>
      </c>
      <c r="Z23" s="5">
        <f t="shared" si="19"/>
        <v>6.6862620083010444</v>
      </c>
      <c r="AA23" s="5">
        <f t="shared" si="20"/>
        <v>2.4335997996382153</v>
      </c>
      <c r="AB23" s="5">
        <f t="shared" si="21"/>
        <v>1</v>
      </c>
      <c r="AD23">
        <f t="shared" si="9"/>
        <v>19.805559340646678</v>
      </c>
      <c r="AF23">
        <f t="shared" si="10"/>
        <v>0.34906577777777775</v>
      </c>
      <c r="AG23">
        <f t="shared" si="11"/>
        <v>0.13962631111111112</v>
      </c>
      <c r="AK23">
        <f t="shared" si="12"/>
        <v>6.0318304868880214E-3</v>
      </c>
      <c r="AM23">
        <f t="shared" si="13"/>
        <v>0.99026807278433082</v>
      </c>
    </row>
    <row r="24" spans="1:39" x14ac:dyDescent="0.2">
      <c r="A24">
        <v>260.83800000000002</v>
      </c>
      <c r="B24">
        <v>417.42700000000002</v>
      </c>
      <c r="C24">
        <v>1218.2909999999999</v>
      </c>
      <c r="E24">
        <v>22</v>
      </c>
      <c r="F24">
        <v>32</v>
      </c>
      <c r="I24">
        <f t="shared" si="14"/>
        <v>126.19639484543482</v>
      </c>
      <c r="J24">
        <f t="shared" si="15"/>
        <v>201.95593629434867</v>
      </c>
      <c r="K24">
        <f t="shared" si="16"/>
        <v>589.42305980202127</v>
      </c>
      <c r="N24" t="s">
        <v>30</v>
      </c>
      <c r="O24">
        <v>25</v>
      </c>
      <c r="P24">
        <v>8</v>
      </c>
      <c r="Q24" s="4">
        <f t="shared" si="3"/>
        <v>0.89748770360860564</v>
      </c>
      <c r="R24" s="4">
        <f t="shared" si="4"/>
        <v>0.41850529010676096</v>
      </c>
      <c r="S24" s="4">
        <f t="shared" si="5"/>
        <v>0.13917307219432751</v>
      </c>
      <c r="T24">
        <f t="shared" si="22"/>
        <v>1</v>
      </c>
      <c r="U24" t="s">
        <v>30</v>
      </c>
      <c r="V24" s="2">
        <f t="shared" si="6"/>
        <v>570.54478002167821</v>
      </c>
      <c r="W24" s="2">
        <f t="shared" si="7"/>
        <v>266.04933719069732</v>
      </c>
      <c r="X24" s="2">
        <f t="shared" si="8"/>
        <v>88.474159078486949</v>
      </c>
      <c r="Y24" t="s">
        <v>30</v>
      </c>
      <c r="Z24" s="5">
        <f t="shared" si="19"/>
        <v>6.4487166192281986</v>
      </c>
      <c r="AA24" s="5">
        <f t="shared" si="20"/>
        <v>3.0070852321374466</v>
      </c>
      <c r="AB24" s="5">
        <f t="shared" si="21"/>
        <v>1</v>
      </c>
      <c r="AD24">
        <f t="shared" si="9"/>
        <v>19.805559340646678</v>
      </c>
      <c r="AF24">
        <f t="shared" si="10"/>
        <v>0.43633222222222223</v>
      </c>
      <c r="AG24">
        <f t="shared" si="11"/>
        <v>0.13962631111111112</v>
      </c>
      <c r="AK24">
        <f t="shared" si="12"/>
        <v>6.0318304868880214E-3</v>
      </c>
      <c r="AM24">
        <f t="shared" si="13"/>
        <v>0.99026807278433082</v>
      </c>
    </row>
    <row r="25" spans="1:39" x14ac:dyDescent="0.2">
      <c r="A25">
        <v>385.214</v>
      </c>
      <c r="B25">
        <v>1058.3679999999999</v>
      </c>
      <c r="C25">
        <v>676.74400000000003</v>
      </c>
      <c r="E25">
        <v>59</v>
      </c>
      <c r="F25">
        <v>20</v>
      </c>
      <c r="I25">
        <f t="shared" si="14"/>
        <v>186.37092004995179</v>
      </c>
      <c r="J25">
        <f t="shared" si="15"/>
        <v>512.0504911852305</v>
      </c>
      <c r="K25">
        <f t="shared" si="16"/>
        <v>327.41645401850548</v>
      </c>
      <c r="N25" t="s">
        <v>31</v>
      </c>
      <c r="O25">
        <v>30</v>
      </c>
      <c r="P25">
        <v>8</v>
      </c>
      <c r="Q25" s="4">
        <f t="shared" si="3"/>
        <v>0.85759736152364152</v>
      </c>
      <c r="R25" s="4">
        <f t="shared" si="4"/>
        <v>0.49513394297268792</v>
      </c>
      <c r="S25" s="4">
        <f t="shared" si="5"/>
        <v>0.13917307219432751</v>
      </c>
      <c r="T25">
        <f t="shared" si="22"/>
        <v>1</v>
      </c>
      <c r="U25" t="s">
        <v>31</v>
      </c>
      <c r="V25" s="2">
        <f t="shared" si="6"/>
        <v>545.18596300575098</v>
      </c>
      <c r="W25" s="2">
        <f t="shared" si="7"/>
        <v>314.76318331578489</v>
      </c>
      <c r="X25" s="2">
        <f t="shared" si="8"/>
        <v>88.474159078486949</v>
      </c>
      <c r="Y25" t="s">
        <v>31</v>
      </c>
      <c r="Z25" s="5">
        <f t="shared" si="19"/>
        <v>6.1620926232495421</v>
      </c>
      <c r="AA25" s="5">
        <f t="shared" si="20"/>
        <v>3.5576849398088437</v>
      </c>
      <c r="AB25" s="5">
        <f t="shared" si="21"/>
        <v>1</v>
      </c>
      <c r="AD25">
        <f t="shared" si="9"/>
        <v>19.805559340646678</v>
      </c>
      <c r="AF25">
        <f t="shared" si="10"/>
        <v>0.52359866666666666</v>
      </c>
      <c r="AG25">
        <f t="shared" si="11"/>
        <v>0.13962631111111112</v>
      </c>
      <c r="AK25">
        <f t="shared" si="12"/>
        <v>6.0318304868880214E-3</v>
      </c>
      <c r="AM25">
        <f t="shared" si="13"/>
        <v>0.99026807278433082</v>
      </c>
    </row>
    <row r="26" spans="1:39" x14ac:dyDescent="0.2">
      <c r="A26">
        <v>368.13</v>
      </c>
      <c r="B26">
        <v>1011.429</v>
      </c>
      <c r="C26">
        <v>753.66200000000003</v>
      </c>
      <c r="E26">
        <v>55</v>
      </c>
      <c r="F26">
        <v>20</v>
      </c>
      <c r="I26">
        <f t="shared" si="14"/>
        <v>178.10548629589982</v>
      </c>
      <c r="J26">
        <f t="shared" si="15"/>
        <v>489.34086843988712</v>
      </c>
      <c r="K26">
        <f t="shared" si="16"/>
        <v>364.6302583672628</v>
      </c>
      <c r="N26" t="s">
        <v>32</v>
      </c>
      <c r="O26">
        <v>35</v>
      </c>
      <c r="P26">
        <v>8</v>
      </c>
      <c r="Q26" s="4">
        <f t="shared" si="3"/>
        <v>0.81118018840005213</v>
      </c>
      <c r="R26" s="4">
        <f t="shared" si="4"/>
        <v>0.56799432912948034</v>
      </c>
      <c r="S26" s="4">
        <f t="shared" si="5"/>
        <v>0.13917307219432751</v>
      </c>
      <c r="T26">
        <f t="shared" si="22"/>
        <v>1</v>
      </c>
      <c r="U26" t="s">
        <v>32</v>
      </c>
      <c r="V26" s="2">
        <f t="shared" si="6"/>
        <v>515.67795334439995</v>
      </c>
      <c r="W26" s="2">
        <f t="shared" si="7"/>
        <v>361.08149255275509</v>
      </c>
      <c r="X26" s="2">
        <f t="shared" si="8"/>
        <v>88.474159078486949</v>
      </c>
      <c r="Y26" t="s">
        <v>32</v>
      </c>
      <c r="Z26" s="5">
        <f t="shared" si="19"/>
        <v>5.8285714011357053</v>
      </c>
      <c r="AA26" s="5">
        <f t="shared" si="20"/>
        <v>4.0812085281583013</v>
      </c>
      <c r="AB26" s="5">
        <f t="shared" si="21"/>
        <v>1</v>
      </c>
      <c r="AD26">
        <f t="shared" si="9"/>
        <v>19.805559340646678</v>
      </c>
      <c r="AF26">
        <f t="shared" si="10"/>
        <v>0.61086511111111108</v>
      </c>
      <c r="AG26">
        <f t="shared" si="11"/>
        <v>0.13962631111111112</v>
      </c>
      <c r="AK26">
        <f t="shared" si="12"/>
        <v>6.0318304868880214E-3</v>
      </c>
      <c r="AM26">
        <f t="shared" si="13"/>
        <v>0.99026807278433082</v>
      </c>
    </row>
    <row r="27" spans="1:39" x14ac:dyDescent="0.2">
      <c r="A27">
        <v>385.74900000000002</v>
      </c>
      <c r="B27">
        <v>827.24099999999999</v>
      </c>
      <c r="C27">
        <v>945.19</v>
      </c>
      <c r="E27">
        <v>44</v>
      </c>
      <c r="F27">
        <v>25</v>
      </c>
      <c r="I27">
        <f t="shared" si="14"/>
        <v>186.62975914257751</v>
      </c>
      <c r="J27">
        <f t="shared" si="15"/>
        <v>400.22861649120273</v>
      </c>
      <c r="K27">
        <f t="shared" si="16"/>
        <v>457.29368590449451</v>
      </c>
      <c r="N27" t="s">
        <v>33</v>
      </c>
      <c r="O27">
        <v>40</v>
      </c>
      <c r="P27">
        <v>8</v>
      </c>
      <c r="Q27" s="4">
        <f t="shared" si="3"/>
        <v>0.75858944680586815</v>
      </c>
      <c r="R27" s="4">
        <f t="shared" si="4"/>
        <v>0.63653193727476043</v>
      </c>
      <c r="S27" s="4">
        <f t="shared" si="5"/>
        <v>0.13917307219432751</v>
      </c>
      <c r="T27">
        <f t="shared" si="22"/>
        <v>1</v>
      </c>
      <c r="U27" t="s">
        <v>33</v>
      </c>
      <c r="V27" s="2">
        <f t="shared" si="6"/>
        <v>482.24532471518813</v>
      </c>
      <c r="W27" s="2">
        <f t="shared" si="7"/>
        <v>404.6517547471372</v>
      </c>
      <c r="X27" s="2">
        <f t="shared" si="8"/>
        <v>88.474159078486949</v>
      </c>
      <c r="Y27" t="s">
        <v>33</v>
      </c>
      <c r="Z27" s="5">
        <f t="shared" si="19"/>
        <v>5.4506912497171074</v>
      </c>
      <c r="AA27" s="5">
        <f t="shared" si="20"/>
        <v>4.573671668223076</v>
      </c>
      <c r="AB27" s="5">
        <f t="shared" si="21"/>
        <v>1</v>
      </c>
      <c r="AD27">
        <f t="shared" si="9"/>
        <v>19.805559340646678</v>
      </c>
      <c r="AF27">
        <f t="shared" si="10"/>
        <v>0.69813155555555551</v>
      </c>
      <c r="AG27">
        <f t="shared" si="11"/>
        <v>0.13962631111111112</v>
      </c>
      <c r="AK27">
        <f t="shared" si="12"/>
        <v>6.0318304868880214E-3</v>
      </c>
      <c r="AM27">
        <f t="shared" si="13"/>
        <v>0.99026807278433082</v>
      </c>
    </row>
    <row r="28" spans="1:39" x14ac:dyDescent="0.2">
      <c r="A28">
        <v>221.06700000000001</v>
      </c>
      <c r="B28">
        <v>415.76600000000002</v>
      </c>
      <c r="C28">
        <v>1226.6959999999999</v>
      </c>
      <c r="E28">
        <v>21</v>
      </c>
      <c r="F28">
        <v>28</v>
      </c>
      <c r="I28">
        <f t="shared" si="14"/>
        <v>106.95473212988804</v>
      </c>
      <c r="J28">
        <f t="shared" si="15"/>
        <v>201.15232557873873</v>
      </c>
      <c r="K28">
        <f t="shared" si="16"/>
        <v>593.4894945188795</v>
      </c>
      <c r="N28" t="s">
        <v>34</v>
      </c>
      <c r="O28">
        <v>45</v>
      </c>
      <c r="P28">
        <v>8</v>
      </c>
      <c r="Q28" s="4">
        <f>COS(O28*3.1415926/180)*COS(P28*3.1415926/180)</f>
        <v>0.70022527621529262</v>
      </c>
      <c r="R28" s="4">
        <f>SIN(O28*3.1415926/180)*COS(P28*3.1415926/180)</f>
        <v>0.70022525745282915</v>
      </c>
      <c r="S28" s="4">
        <f t="shared" si="5"/>
        <v>0.13917307219432751</v>
      </c>
      <c r="T28">
        <f t="shared" si="22"/>
        <v>0.9999999963248356</v>
      </c>
      <c r="U28" t="s">
        <v>34</v>
      </c>
      <c r="V28" s="2">
        <f t="shared" si="6"/>
        <v>445.14245106370748</v>
      </c>
      <c r="W28" s="2">
        <f t="shared" si="7"/>
        <v>445.14243913616178</v>
      </c>
      <c r="X28" s="2">
        <f t="shared" si="8"/>
        <v>88.474159078486949</v>
      </c>
      <c r="Y28" t="s">
        <v>34</v>
      </c>
      <c r="Z28" s="5">
        <f t="shared" si="19"/>
        <v>5.0313272903652466</v>
      </c>
      <c r="AA28" s="5">
        <f t="shared" si="20"/>
        <v>5.031327155551355</v>
      </c>
      <c r="AB28" s="5">
        <f t="shared" si="21"/>
        <v>1</v>
      </c>
      <c r="AD28">
        <f t="shared" si="9"/>
        <v>19.805559340646678</v>
      </c>
      <c r="AF28">
        <f t="shared" si="10"/>
        <v>0.78539800000000004</v>
      </c>
      <c r="AG28">
        <f t="shared" si="11"/>
        <v>0.13962631111111112</v>
      </c>
      <c r="AK28">
        <f t="shared" si="12"/>
        <v>6.0318304868880214E-3</v>
      </c>
      <c r="AM28">
        <f t="shared" si="13"/>
        <v>0.99026807278433082</v>
      </c>
    </row>
    <row r="29" spans="1:39" x14ac:dyDescent="0.2">
      <c r="A29">
        <v>405.791</v>
      </c>
      <c r="B29">
        <v>1248.8979999999999</v>
      </c>
      <c r="C29">
        <v>45.856999999999999</v>
      </c>
      <c r="E29">
        <v>88</v>
      </c>
      <c r="F29">
        <v>18</v>
      </c>
      <c r="I29">
        <f t="shared" si="14"/>
        <v>196.32630698258626</v>
      </c>
      <c r="J29">
        <f t="shared" si="15"/>
        <v>604.23107495715283</v>
      </c>
      <c r="K29">
        <f t="shared" si="16"/>
        <v>22.186138823434867</v>
      </c>
      <c r="N29" t="s">
        <v>35</v>
      </c>
      <c r="O29">
        <v>15</v>
      </c>
      <c r="P29">
        <v>12</v>
      </c>
      <c r="Q29" s="4">
        <f t="shared" si="3"/>
        <v>0.94481805201078761</v>
      </c>
      <c r="R29" s="4">
        <f t="shared" si="4"/>
        <v>0.25316317887566925</v>
      </c>
      <c r="S29" s="4">
        <f t="shared" si="5"/>
        <v>0.20791164819727329</v>
      </c>
      <c r="T29">
        <f t="shared" si="22"/>
        <v>1</v>
      </c>
      <c r="U29" t="s">
        <v>35</v>
      </c>
      <c r="V29" s="2">
        <f t="shared" si="6"/>
        <v>600.63330726154413</v>
      </c>
      <c r="W29" s="2">
        <f t="shared" si="7"/>
        <v>160.93917456522408</v>
      </c>
      <c r="X29" s="2">
        <f t="shared" si="8"/>
        <v>132.17217919276283</v>
      </c>
      <c r="Y29" t="s">
        <v>35</v>
      </c>
      <c r="Z29" s="5">
        <f t="shared" si="19"/>
        <v>4.5443247658462775</v>
      </c>
      <c r="AA29" s="5">
        <f t="shared" si="20"/>
        <v>1.2176478858724638</v>
      </c>
      <c r="AB29" s="5">
        <f t="shared" si="21"/>
        <v>1</v>
      </c>
      <c r="AD29">
        <f t="shared" si="9"/>
        <v>19.563395629418558</v>
      </c>
      <c r="AF29">
        <f t="shared" si="10"/>
        <v>0.26179933333333333</v>
      </c>
      <c r="AG29">
        <f t="shared" si="11"/>
        <v>0.20943946666666668</v>
      </c>
      <c r="AK29">
        <f t="shared" si="12"/>
        <v>5.9580034291496714E-3</v>
      </c>
      <c r="AM29">
        <f t="shared" si="13"/>
        <v>0.97814760979306858</v>
      </c>
    </row>
    <row r="30" spans="1:39" x14ac:dyDescent="0.2">
      <c r="A30">
        <v>705.56</v>
      </c>
      <c r="B30">
        <v>971.12</v>
      </c>
      <c r="C30">
        <v>534.43899999999996</v>
      </c>
      <c r="E30">
        <v>66</v>
      </c>
      <c r="F30">
        <v>36</v>
      </c>
      <c r="I30">
        <f t="shared" si="14"/>
        <v>341.35796297757605</v>
      </c>
      <c r="J30">
        <f t="shared" si="15"/>
        <v>469.83891519755042</v>
      </c>
      <c r="K30">
        <f t="shared" si="16"/>
        <v>258.56767443700431</v>
      </c>
      <c r="N30" t="s">
        <v>36</v>
      </c>
      <c r="O30">
        <v>20</v>
      </c>
      <c r="P30">
        <v>12</v>
      </c>
      <c r="Q30" s="4">
        <f t="shared" si="3"/>
        <v>0.9191581152570264</v>
      </c>
      <c r="R30" s="4">
        <f t="shared" si="4"/>
        <v>0.334546118944824</v>
      </c>
      <c r="S30" s="4">
        <f t="shared" si="5"/>
        <v>0.20791164819727329</v>
      </c>
      <c r="T30">
        <f t="shared" si="22"/>
        <v>1</v>
      </c>
      <c r="U30" t="s">
        <v>36</v>
      </c>
      <c r="V30" s="2">
        <f t="shared" si="6"/>
        <v>584.32094675601297</v>
      </c>
      <c r="W30" s="2">
        <f t="shared" si="7"/>
        <v>212.67538382199467</v>
      </c>
      <c r="X30" s="2">
        <f t="shared" si="8"/>
        <v>132.17217919276283</v>
      </c>
      <c r="Y30" t="s">
        <v>36</v>
      </c>
      <c r="Z30" s="5">
        <f t="shared" si="19"/>
        <v>4.4209072614579989</v>
      </c>
      <c r="AA30" s="5">
        <f t="shared" si="20"/>
        <v>1.6090782880399075</v>
      </c>
      <c r="AB30" s="5">
        <f t="shared" si="21"/>
        <v>1</v>
      </c>
      <c r="AD30">
        <f t="shared" si="9"/>
        <v>19.563395629418558</v>
      </c>
      <c r="AF30">
        <f t="shared" si="10"/>
        <v>0.34906577777777775</v>
      </c>
      <c r="AG30">
        <f t="shared" si="11"/>
        <v>0.20943946666666668</v>
      </c>
      <c r="AK30">
        <f t="shared" si="12"/>
        <v>5.9580034291496714E-3</v>
      </c>
      <c r="AM30">
        <f t="shared" si="13"/>
        <v>0.97814760979306858</v>
      </c>
    </row>
    <row r="31" spans="1:39" x14ac:dyDescent="0.2">
      <c r="A31">
        <v>78.566000000000003</v>
      </c>
      <c r="B31">
        <v>1123.548</v>
      </c>
      <c r="C31">
        <v>676.74400000000003</v>
      </c>
      <c r="E31">
        <v>59</v>
      </c>
      <c r="F31">
        <v>4</v>
      </c>
      <c r="I31">
        <f t="shared" si="14"/>
        <v>38.011125516322132</v>
      </c>
      <c r="J31">
        <f t="shared" si="15"/>
        <v>543.58531746064068</v>
      </c>
      <c r="K31">
        <f t="shared" si="16"/>
        <v>327.41645401850548</v>
      </c>
      <c r="N31" t="s">
        <v>37</v>
      </c>
      <c r="O31">
        <v>25</v>
      </c>
      <c r="P31">
        <v>12</v>
      </c>
      <c r="Q31" s="4">
        <f t="shared" si="3"/>
        <v>0.88650283315214906</v>
      </c>
      <c r="R31" s="4">
        <f t="shared" si="4"/>
        <v>0.41338296210306785</v>
      </c>
      <c r="S31" s="4">
        <f t="shared" si="5"/>
        <v>0.20791164819727329</v>
      </c>
      <c r="T31">
        <f t="shared" si="22"/>
        <v>1</v>
      </c>
      <c r="U31" t="s">
        <v>37</v>
      </c>
      <c r="V31" s="2">
        <f t="shared" si="6"/>
        <v>563.56155287221873</v>
      </c>
      <c r="W31" s="2">
        <f t="shared" si="7"/>
        <v>262.79300566401997</v>
      </c>
      <c r="X31" s="2">
        <f t="shared" si="8"/>
        <v>132.17217919276283</v>
      </c>
      <c r="Y31" t="s">
        <v>37</v>
      </c>
      <c r="Z31" s="5">
        <f t="shared" si="19"/>
        <v>4.263843997383959</v>
      </c>
      <c r="AA31" s="5">
        <f t="shared" si="20"/>
        <v>1.9882626379395383</v>
      </c>
      <c r="AB31" s="5">
        <f t="shared" si="21"/>
        <v>1</v>
      </c>
      <c r="AD31">
        <f t="shared" si="9"/>
        <v>19.563395629418558</v>
      </c>
      <c r="AF31">
        <f t="shared" si="10"/>
        <v>0.43633222222222223</v>
      </c>
      <c r="AG31">
        <f t="shared" si="11"/>
        <v>0.20943946666666668</v>
      </c>
      <c r="AK31">
        <f t="shared" si="12"/>
        <v>5.9580034291496714E-3</v>
      </c>
      <c r="AM31">
        <f t="shared" si="13"/>
        <v>0.97814760979306858</v>
      </c>
    </row>
    <row r="32" spans="1:39" x14ac:dyDescent="0.2">
      <c r="A32">
        <v>358.654</v>
      </c>
      <c r="B32">
        <v>1250.7760000000001</v>
      </c>
      <c r="C32">
        <v>182.869</v>
      </c>
      <c r="E32">
        <v>82</v>
      </c>
      <c r="F32">
        <v>16</v>
      </c>
      <c r="I32">
        <f t="shared" si="14"/>
        <v>173.52088958240202</v>
      </c>
      <c r="J32">
        <f t="shared" si="15"/>
        <v>605.13967274397737</v>
      </c>
      <c r="K32">
        <f t="shared" si="16"/>
        <v>88.474104727799698</v>
      </c>
      <c r="N32" t="s">
        <v>38</v>
      </c>
      <c r="O32">
        <v>30</v>
      </c>
      <c r="P32">
        <v>12</v>
      </c>
      <c r="Q32" s="4">
        <f t="shared" si="3"/>
        <v>0.84710073200742864</v>
      </c>
      <c r="R32" s="4">
        <f t="shared" si="4"/>
        <v>0.48907371262047183</v>
      </c>
      <c r="S32" s="4">
        <f t="shared" si="5"/>
        <v>0.20791164819727329</v>
      </c>
      <c r="T32">
        <f t="shared" si="22"/>
        <v>1</v>
      </c>
      <c r="U32" t="s">
        <v>38</v>
      </c>
      <c r="V32" s="2">
        <f t="shared" si="6"/>
        <v>538.51311706678484</v>
      </c>
      <c r="W32" s="2">
        <f t="shared" si="7"/>
        <v>310.91061488584052</v>
      </c>
      <c r="X32" s="2">
        <f t="shared" si="8"/>
        <v>132.17217919276283</v>
      </c>
      <c r="Y32" t="s">
        <v>38</v>
      </c>
      <c r="Z32" s="5">
        <f t="shared" si="19"/>
        <v>4.0743303194040967</v>
      </c>
      <c r="AA32" s="5">
        <f t="shared" si="20"/>
        <v>2.3523151149108439</v>
      </c>
      <c r="AB32" s="5">
        <f t="shared" si="21"/>
        <v>1</v>
      </c>
      <c r="AD32">
        <f t="shared" si="9"/>
        <v>19.563395629418558</v>
      </c>
      <c r="AF32">
        <f t="shared" si="10"/>
        <v>0.52359866666666666</v>
      </c>
      <c r="AG32">
        <f t="shared" si="11"/>
        <v>0.20943946666666668</v>
      </c>
      <c r="AK32">
        <f t="shared" si="12"/>
        <v>5.9580034291496714E-3</v>
      </c>
      <c r="AM32">
        <f t="shared" si="13"/>
        <v>0.97814760979306858</v>
      </c>
    </row>
    <row r="33" spans="1:39" x14ac:dyDescent="0.2">
      <c r="A33">
        <v>189.21899999999999</v>
      </c>
      <c r="B33">
        <v>973.44500000000005</v>
      </c>
      <c r="C33">
        <v>862.04100000000005</v>
      </c>
      <c r="E33">
        <v>49</v>
      </c>
      <c r="F33">
        <v>11</v>
      </c>
      <c r="I33">
        <f t="shared" si="14"/>
        <v>91.546307042142359</v>
      </c>
      <c r="J33">
        <f t="shared" si="15"/>
        <v>470.9637766748491</v>
      </c>
      <c r="K33">
        <f t="shared" si="16"/>
        <v>417.06525279657671</v>
      </c>
      <c r="N33" t="s">
        <v>39</v>
      </c>
      <c r="O33">
        <v>35</v>
      </c>
      <c r="P33">
        <v>12</v>
      </c>
      <c r="Q33" s="4">
        <f t="shared" si="3"/>
        <v>0.80125168547952119</v>
      </c>
      <c r="R33" s="4">
        <f t="shared" si="4"/>
        <v>0.56104231842181018</v>
      </c>
      <c r="S33" s="4">
        <f t="shared" si="5"/>
        <v>0.20791164819727329</v>
      </c>
      <c r="T33">
        <f t="shared" si="22"/>
        <v>1</v>
      </c>
      <c r="U33" t="s">
        <v>39</v>
      </c>
      <c r="V33" s="2">
        <f t="shared" si="6"/>
        <v>509.36627298157987</v>
      </c>
      <c r="W33" s="2">
        <f t="shared" si="7"/>
        <v>356.66200757934786</v>
      </c>
      <c r="X33" s="2">
        <f t="shared" si="8"/>
        <v>132.17217919276283</v>
      </c>
      <c r="Y33" t="s">
        <v>39</v>
      </c>
      <c r="Z33" s="5">
        <f t="shared" si="19"/>
        <v>3.8538085404395801</v>
      </c>
      <c r="AA33" s="5">
        <f t="shared" si="20"/>
        <v>2.6984650609352832</v>
      </c>
      <c r="AB33" s="5">
        <f t="shared" si="21"/>
        <v>1</v>
      </c>
      <c r="AD33">
        <f t="shared" si="9"/>
        <v>19.563395629418558</v>
      </c>
      <c r="AF33">
        <f t="shared" si="10"/>
        <v>0.61086511111111108</v>
      </c>
      <c r="AG33">
        <f t="shared" si="11"/>
        <v>0.20943946666666668</v>
      </c>
      <c r="AK33">
        <f t="shared" si="12"/>
        <v>5.9580034291496714E-3</v>
      </c>
      <c r="AM33">
        <f t="shared" si="13"/>
        <v>0.97814760979306858</v>
      </c>
    </row>
    <row r="34" spans="1:39" x14ac:dyDescent="0.2">
      <c r="E34">
        <f>AVERAGE(E2:E33)</f>
        <v>45.84375</v>
      </c>
      <c r="F34">
        <f>AVERAGE(F2:F33)</f>
        <v>23.21875</v>
      </c>
      <c r="N34" t="s">
        <v>40</v>
      </c>
      <c r="O34">
        <v>40</v>
      </c>
      <c r="P34">
        <v>12</v>
      </c>
      <c r="Q34" s="4">
        <f t="shared" si="3"/>
        <v>0.74930463235181788</v>
      </c>
      <c r="R34" s="4">
        <f t="shared" si="4"/>
        <v>0.62874105518885959</v>
      </c>
      <c r="S34" s="4">
        <f t="shared" si="5"/>
        <v>0.20791164819727329</v>
      </c>
      <c r="T34">
        <f t="shared" si="22"/>
        <v>1</v>
      </c>
      <c r="U34" t="s">
        <v>40</v>
      </c>
      <c r="V34" s="2">
        <f t="shared" si="6"/>
        <v>476.3428456071976</v>
      </c>
      <c r="W34" s="2">
        <f t="shared" si="7"/>
        <v>399.69898816548647</v>
      </c>
      <c r="X34" s="2">
        <f t="shared" si="8"/>
        <v>132.17217919276283</v>
      </c>
      <c r="Y34" t="s">
        <v>40</v>
      </c>
      <c r="Z34" s="5">
        <f t="shared" si="19"/>
        <v>3.6039569636851394</v>
      </c>
      <c r="AA34" s="5">
        <f t="shared" si="20"/>
        <v>3.0240780670080101</v>
      </c>
      <c r="AB34" s="5">
        <f t="shared" si="21"/>
        <v>1</v>
      </c>
      <c r="AD34">
        <f t="shared" ref="AD34:AD55" si="23">COS(P34*0.0174444)*5*4</f>
        <v>19.563395629418558</v>
      </c>
      <c r="AF34">
        <f t="shared" si="10"/>
        <v>0.69813155555555551</v>
      </c>
      <c r="AG34">
        <f t="shared" si="11"/>
        <v>0.20943946666666668</v>
      </c>
      <c r="AK34">
        <f t="shared" si="12"/>
        <v>5.9580034291496714E-3</v>
      </c>
      <c r="AM34">
        <f t="shared" si="13"/>
        <v>0.97814760979306858</v>
      </c>
    </row>
    <row r="35" spans="1:39" x14ac:dyDescent="0.2">
      <c r="E35">
        <f>STDEV(E2:E33)</f>
        <v>25.229411120433845</v>
      </c>
      <c r="F35">
        <f>STDEV(F2:F33)</f>
        <v>13.165777668368216</v>
      </c>
      <c r="N35" t="s">
        <v>41</v>
      </c>
      <c r="O35">
        <v>45</v>
      </c>
      <c r="P35">
        <v>12</v>
      </c>
      <c r="Q35" s="4">
        <f t="shared" si="3"/>
        <v>0.69165492090071334</v>
      </c>
      <c r="R35" s="4">
        <f t="shared" si="4"/>
        <v>0.69165469487145192</v>
      </c>
      <c r="S35" s="4">
        <f t="shared" si="5"/>
        <v>0.20791164819727329</v>
      </c>
      <c r="T35">
        <f t="shared" si="22"/>
        <v>1</v>
      </c>
      <c r="U35" t="s">
        <v>41</v>
      </c>
      <c r="V35" s="2">
        <f t="shared" si="6"/>
        <v>439.69416306153931</v>
      </c>
      <c r="W35" s="2">
        <f t="shared" si="7"/>
        <v>439.69401937175422</v>
      </c>
      <c r="X35" s="2">
        <f t="shared" si="8"/>
        <v>132.17217919276283</v>
      </c>
      <c r="Y35" t="s">
        <v>41</v>
      </c>
      <c r="Z35" s="5">
        <f t="shared" si="19"/>
        <v>3.326677109713684</v>
      </c>
      <c r="AA35" s="5">
        <f t="shared" si="20"/>
        <v>3.3266760225727596</v>
      </c>
      <c r="AB35" s="5">
        <f t="shared" si="21"/>
        <v>1</v>
      </c>
      <c r="AD35">
        <f t="shared" si="23"/>
        <v>19.563395629418558</v>
      </c>
      <c r="AF35">
        <f t="shared" si="10"/>
        <v>0.78539800000000004</v>
      </c>
      <c r="AG35">
        <f t="shared" si="11"/>
        <v>0.20943946666666668</v>
      </c>
      <c r="AK35">
        <f t="shared" si="12"/>
        <v>5.9580034291496714E-3</v>
      </c>
      <c r="AM35">
        <f t="shared" si="13"/>
        <v>0.97814760979306858</v>
      </c>
    </row>
    <row r="36" spans="1:39" x14ac:dyDescent="0.2">
      <c r="N36" t="s">
        <v>42</v>
      </c>
      <c r="O36">
        <v>20</v>
      </c>
      <c r="P36">
        <v>16</v>
      </c>
      <c r="Q36" s="4">
        <f t="shared" si="3"/>
        <v>0.90329056124100549</v>
      </c>
      <c r="R36" s="4">
        <f t="shared" si="4"/>
        <v>0.32877080289735294</v>
      </c>
      <c r="S36" s="4">
        <f t="shared" si="5"/>
        <v>0.27563729997070247</v>
      </c>
      <c r="T36">
        <f t="shared" si="22"/>
        <v>0.99999999999999989</v>
      </c>
      <c r="U36" t="s">
        <v>42</v>
      </c>
      <c r="V36" s="2">
        <f t="shared" si="6"/>
        <v>574.2337332163155</v>
      </c>
      <c r="W36" s="2">
        <f t="shared" si="7"/>
        <v>209.00393917644547</v>
      </c>
      <c r="X36" s="2">
        <f t="shared" si="8"/>
        <v>175.22627000373515</v>
      </c>
      <c r="Y36" t="s">
        <v>42</v>
      </c>
      <c r="Z36" s="5">
        <f t="shared" si="19"/>
        <v>3.2770984236785674</v>
      </c>
      <c r="AA36" s="5">
        <f t="shared" si="20"/>
        <v>1.1927660114661478</v>
      </c>
      <c r="AB36" s="5">
        <f t="shared" si="21"/>
        <v>1</v>
      </c>
      <c r="AD36">
        <f t="shared" si="23"/>
        <v>19.226018079587693</v>
      </c>
      <c r="AF36">
        <f t="shared" si="10"/>
        <v>0.34906577777777775</v>
      </c>
      <c r="AG36">
        <f t="shared" si="11"/>
        <v>0.27925262222222225</v>
      </c>
      <c r="AK36">
        <f t="shared" si="12"/>
        <v>5.8551495896737122E-3</v>
      </c>
      <c r="AM36">
        <f t="shared" si="13"/>
        <v>0.96126171195198462</v>
      </c>
    </row>
    <row r="37" spans="1:39" x14ac:dyDescent="0.2">
      <c r="E37">
        <f>AVERAGE(E2:E11)</f>
        <v>43.1</v>
      </c>
      <c r="F37">
        <f>AVERAGE(F2:F11)</f>
        <v>22.6</v>
      </c>
      <c r="N37" t="s">
        <v>43</v>
      </c>
      <c r="O37">
        <v>25</v>
      </c>
      <c r="P37">
        <v>16</v>
      </c>
      <c r="Q37" s="4">
        <f t="shared" si="3"/>
        <v>0.87119901179986325</v>
      </c>
      <c r="R37" s="4">
        <f t="shared" si="4"/>
        <v>0.40624667469876319</v>
      </c>
      <c r="S37" s="4">
        <f t="shared" si="5"/>
        <v>0.27563729997070247</v>
      </c>
      <c r="T37">
        <f t="shared" si="22"/>
        <v>1</v>
      </c>
      <c r="U37" t="s">
        <v>43</v>
      </c>
      <c r="V37" s="2">
        <f t="shared" si="6"/>
        <v>553.83271162812878</v>
      </c>
      <c r="W37" s="2">
        <f t="shared" si="7"/>
        <v>258.25637356210973</v>
      </c>
      <c r="X37" s="2">
        <f t="shared" si="8"/>
        <v>175.22627000373515</v>
      </c>
      <c r="Y37" t="s">
        <v>43</v>
      </c>
      <c r="Z37" s="5">
        <f t="shared" si="19"/>
        <v>3.1606716938979709</v>
      </c>
      <c r="AA37" s="5">
        <f t="shared" si="20"/>
        <v>1.473845066476646</v>
      </c>
      <c r="AB37" s="5">
        <f t="shared" si="21"/>
        <v>1</v>
      </c>
      <c r="AD37">
        <f t="shared" si="23"/>
        <v>19.226018079587693</v>
      </c>
      <c r="AF37">
        <f t="shared" si="10"/>
        <v>0.43633222222222223</v>
      </c>
      <c r="AG37">
        <f t="shared" si="11"/>
        <v>0.27925262222222225</v>
      </c>
      <c r="AK37">
        <f t="shared" si="12"/>
        <v>5.8551495896737122E-3</v>
      </c>
      <c r="AM37">
        <f t="shared" si="13"/>
        <v>0.96126171195198462</v>
      </c>
    </row>
    <row r="38" spans="1:39" x14ac:dyDescent="0.2">
      <c r="E38">
        <f>STDEV(E2:E11)</f>
        <v>25.80891318905157</v>
      </c>
      <c r="F38">
        <f>STDEV(F2:F11)</f>
        <v>15.392638933377645</v>
      </c>
      <c r="N38" t="s">
        <v>44</v>
      </c>
      <c r="O38">
        <v>30</v>
      </c>
      <c r="P38">
        <v>16</v>
      </c>
      <c r="Q38" s="4">
        <f t="shared" si="3"/>
        <v>0.8324771145916372</v>
      </c>
      <c r="R38" s="4">
        <f t="shared" si="4"/>
        <v>0.48063076529290444</v>
      </c>
      <c r="S38" s="4">
        <f t="shared" si="5"/>
        <v>0.27563729997070247</v>
      </c>
      <c r="T38">
        <f t="shared" si="22"/>
        <v>0.99999999999999989</v>
      </c>
      <c r="U38" t="s">
        <v>44</v>
      </c>
      <c r="V38" s="2">
        <f t="shared" si="6"/>
        <v>529.21669044381633</v>
      </c>
      <c r="W38" s="2">
        <f t="shared" si="7"/>
        <v>305.5433218228012</v>
      </c>
      <c r="X38" s="2">
        <f t="shared" si="8"/>
        <v>175.22627000373515</v>
      </c>
      <c r="Y38" t="s">
        <v>44</v>
      </c>
      <c r="Z38" s="5">
        <f t="shared" si="19"/>
        <v>3.0201903540635513</v>
      </c>
      <c r="AA38" s="5">
        <f t="shared" si="20"/>
        <v>1.7437072752635103</v>
      </c>
      <c r="AB38" s="5">
        <f t="shared" si="21"/>
        <v>1</v>
      </c>
      <c r="AD38">
        <f t="shared" si="23"/>
        <v>19.226018079587693</v>
      </c>
      <c r="AF38">
        <f t="shared" si="10"/>
        <v>0.52359866666666666</v>
      </c>
      <c r="AG38">
        <f t="shared" si="11"/>
        <v>0.27925262222222225</v>
      </c>
      <c r="AK38">
        <f t="shared" si="12"/>
        <v>5.8551495896737122E-3</v>
      </c>
      <c r="AM38">
        <f t="shared" si="13"/>
        <v>0.96126171195198462</v>
      </c>
    </row>
    <row r="39" spans="1:39" x14ac:dyDescent="0.2">
      <c r="N39" t="s">
        <v>45</v>
      </c>
      <c r="O39">
        <v>35</v>
      </c>
      <c r="P39">
        <v>16</v>
      </c>
      <c r="Q39" s="4">
        <f t="shared" si="3"/>
        <v>0.78741956651246092</v>
      </c>
      <c r="R39" s="4">
        <f t="shared" si="4"/>
        <v>0.55135696707141468</v>
      </c>
      <c r="S39" s="4">
        <f t="shared" si="5"/>
        <v>0.27563729997070247</v>
      </c>
      <c r="T39">
        <f t="shared" si="22"/>
        <v>1</v>
      </c>
      <c r="U39" t="s">
        <v>45</v>
      </c>
      <c r="V39" s="2">
        <f t="shared" si="6"/>
        <v>500.57301237024933</v>
      </c>
      <c r="W39" s="2">
        <f t="shared" si="7"/>
        <v>350.50490187926363</v>
      </c>
      <c r="X39" s="2">
        <f t="shared" si="8"/>
        <v>175.22627000373515</v>
      </c>
      <c r="Y39" t="s">
        <v>45</v>
      </c>
      <c r="Z39" s="5">
        <f t="shared" si="19"/>
        <v>2.8567235515518252</v>
      </c>
      <c r="AA39" s="5">
        <f t="shared" si="20"/>
        <v>2.0002988243246413</v>
      </c>
      <c r="AB39" s="5">
        <f t="shared" si="21"/>
        <v>1</v>
      </c>
      <c r="AD39">
        <f t="shared" si="23"/>
        <v>19.226018079587693</v>
      </c>
      <c r="AF39">
        <f t="shared" si="10"/>
        <v>0.61086511111111108</v>
      </c>
      <c r="AG39">
        <f t="shared" si="11"/>
        <v>0.27925262222222225</v>
      </c>
      <c r="AK39">
        <f t="shared" si="12"/>
        <v>5.8551495896737122E-3</v>
      </c>
      <c r="AM39">
        <f t="shared" si="13"/>
        <v>0.96126171195198462</v>
      </c>
    </row>
    <row r="40" spans="1:39" x14ac:dyDescent="0.2">
      <c r="N40" t="s">
        <v>46</v>
      </c>
      <c r="O40">
        <v>40</v>
      </c>
      <c r="P40">
        <v>16</v>
      </c>
      <c r="Q40" s="4">
        <f t="shared" si="3"/>
        <v>0.73636928256711576</v>
      </c>
      <c r="R40" s="4">
        <f t="shared" si="4"/>
        <v>0.61788701115693645</v>
      </c>
      <c r="S40" s="4">
        <f t="shared" si="5"/>
        <v>0.27563729997070247</v>
      </c>
      <c r="T40">
        <f t="shared" si="22"/>
        <v>0.99999999999999989</v>
      </c>
      <c r="U40" t="s">
        <v>46</v>
      </c>
      <c r="V40" s="2">
        <f t="shared" si="6"/>
        <v>468.11967300244532</v>
      </c>
      <c r="W40" s="2">
        <f t="shared" si="7"/>
        <v>392.79892910101171</v>
      </c>
      <c r="X40" s="2">
        <f t="shared" si="8"/>
        <v>175.22627000373515</v>
      </c>
      <c r="Y40" t="s">
        <v>46</v>
      </c>
      <c r="Z40" s="5">
        <f t="shared" si="19"/>
        <v>2.6715153669165406</v>
      </c>
      <c r="AA40" s="5">
        <f t="shared" si="20"/>
        <v>2.2416668978494991</v>
      </c>
      <c r="AB40" s="5">
        <f t="shared" si="21"/>
        <v>1</v>
      </c>
      <c r="AD40">
        <f t="shared" si="23"/>
        <v>19.226018079587693</v>
      </c>
      <c r="AF40">
        <f t="shared" si="10"/>
        <v>0.69813155555555551</v>
      </c>
      <c r="AG40">
        <f t="shared" si="11"/>
        <v>0.27925262222222225</v>
      </c>
      <c r="AK40">
        <f t="shared" si="12"/>
        <v>5.8551495896737122E-3</v>
      </c>
      <c r="AM40">
        <f t="shared" si="13"/>
        <v>0.96126171195198462</v>
      </c>
    </row>
    <row r="41" spans="1:39" x14ac:dyDescent="0.2">
      <c r="N41" t="s">
        <v>47</v>
      </c>
      <c r="O41">
        <v>45</v>
      </c>
      <c r="P41">
        <v>16</v>
      </c>
      <c r="Q41" s="4">
        <f t="shared" si="3"/>
        <v>0.67971478607987268</v>
      </c>
      <c r="R41" s="4">
        <f t="shared" si="4"/>
        <v>0.67971456395258578</v>
      </c>
      <c r="S41" s="4">
        <f t="shared" si="5"/>
        <v>0.27563729997070247</v>
      </c>
      <c r="T41">
        <f t="shared" si="22"/>
        <v>1</v>
      </c>
      <c r="U41" t="s">
        <v>47</v>
      </c>
      <c r="V41" s="2">
        <f t="shared" si="6"/>
        <v>432.10366174615126</v>
      </c>
      <c r="W41" s="2">
        <f t="shared" si="7"/>
        <v>432.10352053690292</v>
      </c>
      <c r="X41" s="2">
        <f t="shared" si="8"/>
        <v>175.22627000373515</v>
      </c>
      <c r="Y41" t="s">
        <v>47</v>
      </c>
      <c r="Z41" s="5">
        <f t="shared" si="19"/>
        <v>2.4659753456884088</v>
      </c>
      <c r="AA41" s="5">
        <f t="shared" si="20"/>
        <v>2.4659745398203827</v>
      </c>
      <c r="AB41" s="5">
        <f t="shared" si="21"/>
        <v>1</v>
      </c>
      <c r="AD41">
        <f t="shared" si="23"/>
        <v>19.226018079587693</v>
      </c>
      <c r="AF41">
        <f t="shared" si="10"/>
        <v>0.78539800000000004</v>
      </c>
      <c r="AG41">
        <f t="shared" si="11"/>
        <v>0.27925262222222225</v>
      </c>
      <c r="AK41">
        <f t="shared" si="12"/>
        <v>5.8551495896737122E-3</v>
      </c>
      <c r="AM41">
        <f t="shared" si="13"/>
        <v>0.96126171195198462</v>
      </c>
    </row>
    <row r="42" spans="1:39" x14ac:dyDescent="0.2">
      <c r="N42" t="s">
        <v>48</v>
      </c>
      <c r="O42">
        <v>25</v>
      </c>
      <c r="P42">
        <v>20</v>
      </c>
      <c r="Q42" s="4">
        <f t="shared" si="3"/>
        <v>0.85165079820003164</v>
      </c>
      <c r="R42" s="4">
        <f t="shared" si="4"/>
        <v>0.39713119515428336</v>
      </c>
      <c r="S42" s="4">
        <f t="shared" si="5"/>
        <v>0.34202007508416715</v>
      </c>
      <c r="T42">
        <f t="shared" si="22"/>
        <v>0.99999999999999989</v>
      </c>
      <c r="U42" t="s">
        <v>48</v>
      </c>
      <c r="V42" s="2">
        <f t="shared" si="6"/>
        <v>541.40565420629628</v>
      </c>
      <c r="W42" s="2">
        <f t="shared" si="7"/>
        <v>252.46154289135393</v>
      </c>
      <c r="X42" s="2">
        <f t="shared" si="8"/>
        <v>217.42667639599614</v>
      </c>
      <c r="Y42" t="s">
        <v>48</v>
      </c>
      <c r="Z42" s="5">
        <f t="shared" si="19"/>
        <v>2.4900608480085573</v>
      </c>
      <c r="AA42" s="5">
        <f t="shared" si="20"/>
        <v>1.1611341675091849</v>
      </c>
      <c r="AB42" s="5">
        <f t="shared" si="21"/>
        <v>1</v>
      </c>
      <c r="AD42">
        <f t="shared" si="23"/>
        <v>18.795068686858009</v>
      </c>
      <c r="AF42">
        <f t="shared" si="10"/>
        <v>0.43633222222222223</v>
      </c>
      <c r="AG42">
        <f t="shared" si="11"/>
        <v>0.34906577777777775</v>
      </c>
      <c r="AK42">
        <f t="shared" si="12"/>
        <v>5.7237700618188309E-3</v>
      </c>
      <c r="AM42">
        <f t="shared" si="13"/>
        <v>0.93969264562378096</v>
      </c>
    </row>
    <row r="43" spans="1:39" x14ac:dyDescent="0.2">
      <c r="N43" t="s">
        <v>49</v>
      </c>
      <c r="O43">
        <v>30</v>
      </c>
      <c r="P43">
        <v>20</v>
      </c>
      <c r="Q43" s="4">
        <f t="shared" si="3"/>
        <v>0.81379775404072419</v>
      </c>
      <c r="R43" s="4">
        <f t="shared" si="4"/>
        <v>0.46984623416357557</v>
      </c>
      <c r="S43" s="4">
        <f t="shared" si="5"/>
        <v>0.34202007508416715</v>
      </c>
      <c r="T43">
        <f t="shared" si="22"/>
        <v>1</v>
      </c>
      <c r="U43" t="s">
        <v>49</v>
      </c>
      <c r="V43" s="2">
        <f t="shared" si="6"/>
        <v>517.34197437404168</v>
      </c>
      <c r="W43" s="2">
        <f t="shared" si="7"/>
        <v>298.68745302807594</v>
      </c>
      <c r="X43" s="2">
        <f t="shared" si="8"/>
        <v>217.42667639599614</v>
      </c>
      <c r="Y43" t="s">
        <v>49</v>
      </c>
      <c r="Z43" s="5">
        <f t="shared" si="19"/>
        <v>2.379385928853615</v>
      </c>
      <c r="AA43" s="5">
        <f t="shared" si="20"/>
        <v>1.3737387609424736</v>
      </c>
      <c r="AB43" s="5">
        <f t="shared" si="21"/>
        <v>1</v>
      </c>
      <c r="AD43">
        <f t="shared" si="23"/>
        <v>18.795068686858009</v>
      </c>
      <c r="AF43">
        <f t="shared" si="10"/>
        <v>0.52359866666666666</v>
      </c>
      <c r="AG43">
        <f t="shared" si="11"/>
        <v>0.34906577777777775</v>
      </c>
      <c r="AK43">
        <f t="shared" si="12"/>
        <v>5.7237700618188309E-3</v>
      </c>
      <c r="AM43">
        <f t="shared" si="13"/>
        <v>0.93969264562378096</v>
      </c>
    </row>
    <row r="44" spans="1:39" x14ac:dyDescent="0.2">
      <c r="N44" t="s">
        <v>50</v>
      </c>
      <c r="O44">
        <v>35</v>
      </c>
      <c r="P44">
        <v>20</v>
      </c>
      <c r="Q44" s="4">
        <f t="shared" si="3"/>
        <v>0.76975122016405106</v>
      </c>
      <c r="R44" s="4">
        <f t="shared" si="4"/>
        <v>0.53898546111687939</v>
      </c>
      <c r="S44" s="4">
        <f t="shared" si="5"/>
        <v>0.34202007508416715</v>
      </c>
      <c r="T44">
        <f t="shared" si="22"/>
        <v>0.99999999999999989</v>
      </c>
      <c r="U44" t="s">
        <v>50</v>
      </c>
      <c r="V44" s="2">
        <f t="shared" si="6"/>
        <v>489.34101137439336</v>
      </c>
      <c r="W44" s="2">
        <f t="shared" si="7"/>
        <v>342.64017224008694</v>
      </c>
      <c r="X44" s="2">
        <f t="shared" si="8"/>
        <v>217.42667639599614</v>
      </c>
      <c r="Y44" t="s">
        <v>50</v>
      </c>
      <c r="Z44" s="5">
        <f t="shared" si="19"/>
        <v>2.2506024535975682</v>
      </c>
      <c r="AA44" s="5">
        <f t="shared" si="20"/>
        <v>1.5758883772662799</v>
      </c>
      <c r="AB44" s="5">
        <f t="shared" si="21"/>
        <v>1</v>
      </c>
      <c r="AD44">
        <f t="shared" si="23"/>
        <v>18.795068686858009</v>
      </c>
      <c r="AF44">
        <f t="shared" si="10"/>
        <v>0.61086511111111108</v>
      </c>
      <c r="AG44">
        <f t="shared" si="11"/>
        <v>0.34906577777777775</v>
      </c>
      <c r="AK44">
        <f t="shared" si="12"/>
        <v>5.7237700618188309E-3</v>
      </c>
      <c r="AM44">
        <f t="shared" si="13"/>
        <v>0.93969264562378096</v>
      </c>
    </row>
    <row r="45" spans="1:39" x14ac:dyDescent="0.2">
      <c r="N45" t="s">
        <v>51</v>
      </c>
      <c r="O45">
        <v>40</v>
      </c>
      <c r="P45">
        <v>20</v>
      </c>
      <c r="Q45" s="4">
        <f t="shared" si="3"/>
        <v>0.71984641714944531</v>
      </c>
      <c r="R45" s="4">
        <f t="shared" si="4"/>
        <v>0.60402268496847655</v>
      </c>
      <c r="S45" s="4">
        <f t="shared" si="5"/>
        <v>0.34202007508416715</v>
      </c>
      <c r="T45">
        <f t="shared" si="22"/>
        <v>1</v>
      </c>
      <c r="U45" t="s">
        <v>51</v>
      </c>
      <c r="V45" s="2">
        <f t="shared" si="6"/>
        <v>457.61586935460872</v>
      </c>
      <c r="W45" s="2">
        <f t="shared" si="7"/>
        <v>383.98519393390205</v>
      </c>
      <c r="X45" s="2">
        <f t="shared" si="8"/>
        <v>217.42667639599614</v>
      </c>
      <c r="Y45" t="s">
        <v>51</v>
      </c>
      <c r="Z45" s="5">
        <f t="shared" si="19"/>
        <v>2.1046905418411463</v>
      </c>
      <c r="AA45" s="5">
        <f t="shared" si="20"/>
        <v>1.7660445364788415</v>
      </c>
      <c r="AB45" s="5">
        <f t="shared" si="21"/>
        <v>1</v>
      </c>
      <c r="AD45">
        <f t="shared" si="23"/>
        <v>18.795068686858009</v>
      </c>
      <c r="AF45">
        <f t="shared" si="10"/>
        <v>0.69813155555555551</v>
      </c>
      <c r="AG45">
        <f t="shared" si="11"/>
        <v>0.34906577777777775</v>
      </c>
      <c r="AK45">
        <f t="shared" si="12"/>
        <v>5.7237700618188309E-3</v>
      </c>
      <c r="AM45">
        <f t="shared" si="13"/>
        <v>0.93969264562378096</v>
      </c>
    </row>
    <row r="46" spans="1:39" x14ac:dyDescent="0.2">
      <c r="N46" t="s">
        <v>52</v>
      </c>
      <c r="O46">
        <v>45</v>
      </c>
      <c r="P46">
        <v>20</v>
      </c>
      <c r="Q46" s="4">
        <f t="shared" si="3"/>
        <v>0.66446315052325944</v>
      </c>
      <c r="R46" s="4">
        <f t="shared" si="4"/>
        <v>0.6644629333801283</v>
      </c>
      <c r="S46" s="4">
        <f t="shared" si="5"/>
        <v>0.34202007508416715</v>
      </c>
      <c r="T46">
        <f t="shared" si="22"/>
        <v>1</v>
      </c>
      <c r="U46" t="s">
        <v>52</v>
      </c>
      <c r="V46" s="2">
        <f t="shared" si="6"/>
        <v>422.40799570122289</v>
      </c>
      <c r="W46" s="2">
        <f t="shared" si="7"/>
        <v>422.4078576604681</v>
      </c>
      <c r="X46" s="2">
        <f t="shared" si="8"/>
        <v>217.42667639599614</v>
      </c>
      <c r="Y46" t="s">
        <v>52</v>
      </c>
      <c r="Z46" s="5">
        <f t="shared" si="19"/>
        <v>1.9427606708750731</v>
      </c>
      <c r="AA46" s="5">
        <f t="shared" si="20"/>
        <v>1.9427600359909041</v>
      </c>
      <c r="AB46" s="5">
        <f t="shared" si="21"/>
        <v>1</v>
      </c>
      <c r="AD46">
        <f t="shared" si="23"/>
        <v>18.795068686858009</v>
      </c>
      <c r="AF46">
        <f t="shared" si="10"/>
        <v>0.78539800000000004</v>
      </c>
      <c r="AG46">
        <f t="shared" si="11"/>
        <v>0.34906577777777775</v>
      </c>
      <c r="AK46">
        <f t="shared" si="12"/>
        <v>5.7237700618188309E-3</v>
      </c>
      <c r="AM46">
        <f t="shared" si="13"/>
        <v>0.93969264562378096</v>
      </c>
    </row>
    <row r="47" spans="1:39" x14ac:dyDescent="0.2">
      <c r="N47" t="s">
        <v>53</v>
      </c>
      <c r="O47">
        <v>30</v>
      </c>
      <c r="P47">
        <v>24</v>
      </c>
      <c r="Q47" s="4">
        <f t="shared" si="3"/>
        <v>0.79115365428380058</v>
      </c>
      <c r="R47" s="4">
        <f t="shared" si="4"/>
        <v>0.45677266036223707</v>
      </c>
      <c r="S47" s="4">
        <f t="shared" si="5"/>
        <v>0.40673656346460046</v>
      </c>
      <c r="T47">
        <f t="shared" si="22"/>
        <v>1</v>
      </c>
      <c r="U47" t="s">
        <v>53</v>
      </c>
      <c r="V47" s="2">
        <f t="shared" si="6"/>
        <v>502.94682125644852</v>
      </c>
      <c r="W47" s="2">
        <f t="shared" si="7"/>
        <v>290.37640959139082</v>
      </c>
      <c r="X47" s="2">
        <f t="shared" si="8"/>
        <v>258.56780231708422</v>
      </c>
      <c r="Y47" t="s">
        <v>53</v>
      </c>
      <c r="Z47" s="5">
        <f t="shared" si="19"/>
        <v>1.9451254825598121</v>
      </c>
      <c r="AA47" s="5">
        <f t="shared" si="20"/>
        <v>1.1230184384492676</v>
      </c>
      <c r="AB47" s="5">
        <f t="shared" si="21"/>
        <v>1</v>
      </c>
      <c r="AD47">
        <f t="shared" si="23"/>
        <v>18.272644855315313</v>
      </c>
      <c r="AF47">
        <f t="shared" si="10"/>
        <v>0.52359866666666666</v>
      </c>
      <c r="AG47">
        <f t="shared" si="11"/>
        <v>0.41887893333333337</v>
      </c>
      <c r="AK47">
        <f t="shared" si="12"/>
        <v>5.5645049131722883E-3</v>
      </c>
      <c r="AM47">
        <f t="shared" si="13"/>
        <v>0.91354549308778665</v>
      </c>
    </row>
    <row r="48" spans="1:39" x14ac:dyDescent="0.2">
      <c r="N48" t="s">
        <v>54</v>
      </c>
      <c r="O48">
        <v>35</v>
      </c>
      <c r="P48">
        <v>24</v>
      </c>
      <c r="Q48" s="4">
        <f t="shared" si="3"/>
        <v>0.74833272480588353</v>
      </c>
      <c r="R48" s="4">
        <f t="shared" si="4"/>
        <v>0.52398807326656671</v>
      </c>
      <c r="S48" s="4">
        <f t="shared" si="5"/>
        <v>0.40673656346460046</v>
      </c>
      <c r="T48">
        <f t="shared" si="22"/>
        <v>1</v>
      </c>
      <c r="U48" t="s">
        <v>54</v>
      </c>
      <c r="V48" s="2">
        <f t="shared" si="6"/>
        <v>475.72499115106751</v>
      </c>
      <c r="W48" s="2">
        <f t="shared" si="7"/>
        <v>333.10613481812351</v>
      </c>
      <c r="X48" s="2">
        <f t="shared" si="8"/>
        <v>258.56780231708422</v>
      </c>
      <c r="Y48" t="s">
        <v>54</v>
      </c>
      <c r="Z48" s="5">
        <f t="shared" si="19"/>
        <v>1.8398462101158339</v>
      </c>
      <c r="AA48" s="5">
        <f t="shared" si="20"/>
        <v>1.2882738370094209</v>
      </c>
      <c r="AB48" s="5">
        <f t="shared" si="21"/>
        <v>1</v>
      </c>
      <c r="AD48">
        <f t="shared" si="23"/>
        <v>18.272644855315313</v>
      </c>
      <c r="AF48">
        <f t="shared" si="10"/>
        <v>0.61086511111111108</v>
      </c>
      <c r="AG48">
        <f t="shared" si="11"/>
        <v>0.41887893333333337</v>
      </c>
      <c r="AK48">
        <f t="shared" si="12"/>
        <v>5.5645049131722883E-3</v>
      </c>
      <c r="AM48">
        <f t="shared" si="13"/>
        <v>0.91354549308778665</v>
      </c>
    </row>
    <row r="49" spans="14:39" x14ac:dyDescent="0.2">
      <c r="N49" t="s">
        <v>55</v>
      </c>
      <c r="O49">
        <v>40</v>
      </c>
      <c r="P49">
        <v>24</v>
      </c>
      <c r="Q49" s="4">
        <f t="shared" si="3"/>
        <v>0.69981653380476794</v>
      </c>
      <c r="R49" s="4">
        <f t="shared" si="4"/>
        <v>0.58721562219893908</v>
      </c>
      <c r="S49" s="4">
        <f t="shared" si="5"/>
        <v>0.40673656346460046</v>
      </c>
      <c r="T49">
        <f t="shared" si="22"/>
        <v>1</v>
      </c>
      <c r="U49" t="s">
        <v>55</v>
      </c>
      <c r="V49" s="2">
        <f t="shared" si="6"/>
        <v>444.88260811793714</v>
      </c>
      <c r="W49" s="2">
        <f t="shared" si="7"/>
        <v>373.30072227807852</v>
      </c>
      <c r="X49" s="2">
        <f t="shared" si="8"/>
        <v>258.56780231708422</v>
      </c>
      <c r="Y49" t="s">
        <v>55</v>
      </c>
      <c r="Z49" s="5">
        <f t="shared" si="19"/>
        <v>1.7205646029058685</v>
      </c>
      <c r="AA49" s="5">
        <f t="shared" si="20"/>
        <v>1.443724697865886</v>
      </c>
      <c r="AB49" s="5">
        <f t="shared" si="21"/>
        <v>1</v>
      </c>
      <c r="AD49">
        <f t="shared" si="23"/>
        <v>18.272644855315313</v>
      </c>
      <c r="AF49">
        <f t="shared" si="10"/>
        <v>0.69813155555555551</v>
      </c>
      <c r="AG49">
        <f t="shared" si="11"/>
        <v>0.41887893333333337</v>
      </c>
      <c r="AK49">
        <f t="shared" si="12"/>
        <v>5.5645049131722883E-3</v>
      </c>
      <c r="AM49">
        <f t="shared" si="13"/>
        <v>0.91354549308778665</v>
      </c>
    </row>
    <row r="50" spans="14:39" x14ac:dyDescent="0.2">
      <c r="N50" t="s">
        <v>56</v>
      </c>
      <c r="O50">
        <v>45</v>
      </c>
      <c r="P50">
        <v>24</v>
      </c>
      <c r="Q50" s="4">
        <f t="shared" si="3"/>
        <v>0.64597431863531163</v>
      </c>
      <c r="R50" s="4">
        <f t="shared" si="4"/>
        <v>0.64597410753423545</v>
      </c>
      <c r="S50" s="4">
        <f t="shared" si="5"/>
        <v>0.40673656346460046</v>
      </c>
      <c r="T50">
        <f t="shared" si="22"/>
        <v>1</v>
      </c>
      <c r="U50" t="s">
        <v>56</v>
      </c>
      <c r="V50" s="2">
        <f t="shared" si="6"/>
        <v>410.65440121747355</v>
      </c>
      <c r="W50" s="2">
        <f t="shared" si="7"/>
        <v>410.65426701773288</v>
      </c>
      <c r="X50" s="2">
        <f t="shared" si="8"/>
        <v>258.56780231708422</v>
      </c>
      <c r="Y50" t="s">
        <v>56</v>
      </c>
      <c r="Z50" s="5">
        <f t="shared" si="19"/>
        <v>1.5881884656075007</v>
      </c>
      <c r="AA50" s="5">
        <f t="shared" si="20"/>
        <v>1.5881879465957001</v>
      </c>
      <c r="AB50" s="5">
        <f t="shared" si="21"/>
        <v>1</v>
      </c>
      <c r="AD50">
        <f t="shared" si="23"/>
        <v>18.272644855315313</v>
      </c>
      <c r="AF50">
        <f t="shared" si="10"/>
        <v>0.78539800000000004</v>
      </c>
      <c r="AG50">
        <f t="shared" si="11"/>
        <v>0.41887893333333337</v>
      </c>
      <c r="AK50">
        <f t="shared" si="12"/>
        <v>5.5645049131722883E-3</v>
      </c>
      <c r="AM50">
        <f t="shared" si="13"/>
        <v>0.91354549308778665</v>
      </c>
    </row>
    <row r="51" spans="14:39" x14ac:dyDescent="0.2">
      <c r="N51" t="s">
        <v>57</v>
      </c>
      <c r="O51">
        <v>35</v>
      </c>
      <c r="P51">
        <v>28</v>
      </c>
      <c r="Q51" s="4">
        <f t="shared" si="3"/>
        <v>0.72326842915096279</v>
      </c>
      <c r="R51" s="4">
        <f t="shared" si="4"/>
        <v>0.50643786925616174</v>
      </c>
      <c r="S51" s="4">
        <f t="shared" si="5"/>
        <v>0.46947147301702746</v>
      </c>
      <c r="T51">
        <f t="shared" si="22"/>
        <v>1</v>
      </c>
      <c r="U51" t="s">
        <v>57</v>
      </c>
      <c r="V51" s="2">
        <f t="shared" si="6"/>
        <v>459.79128755453178</v>
      </c>
      <c r="W51" s="2">
        <f t="shared" si="7"/>
        <v>321.94923846601614</v>
      </c>
      <c r="X51" s="2">
        <f t="shared" si="8"/>
        <v>298.44921242036816</v>
      </c>
      <c r="Y51" t="s">
        <v>57</v>
      </c>
      <c r="Z51" s="5">
        <f t="shared" si="19"/>
        <v>1.5406014437957773</v>
      </c>
      <c r="AA51" s="5">
        <f t="shared" si="20"/>
        <v>1.0787404525381961</v>
      </c>
      <c r="AB51" s="5">
        <f t="shared" si="21"/>
        <v>1</v>
      </c>
      <c r="AD51">
        <f t="shared" si="23"/>
        <v>17.6612891894911</v>
      </c>
      <c r="AF51">
        <f t="shared" si="10"/>
        <v>0.61086511111111108</v>
      </c>
      <c r="AG51">
        <f t="shared" si="11"/>
        <v>0.48869208888888893</v>
      </c>
      <c r="AK51">
        <f t="shared" si="12"/>
        <v>5.3781300672062961E-3</v>
      </c>
      <c r="AM51">
        <f t="shared" si="13"/>
        <v>0.88294764058987285</v>
      </c>
    </row>
    <row r="52" spans="14:39" x14ac:dyDescent="0.2">
      <c r="N52" t="s">
        <v>58</v>
      </c>
      <c r="O52">
        <v>40</v>
      </c>
      <c r="P52">
        <v>28</v>
      </c>
      <c r="Q52" s="4">
        <f t="shared" si="3"/>
        <v>0.6763772160707554</v>
      </c>
      <c r="R52" s="4">
        <f t="shared" si="4"/>
        <v>0.56754770513464081</v>
      </c>
      <c r="S52" s="4">
        <f t="shared" si="5"/>
        <v>0.46947147301702746</v>
      </c>
      <c r="T52">
        <f t="shared" si="22"/>
        <v>1</v>
      </c>
      <c r="U52" t="s">
        <v>58</v>
      </c>
      <c r="V52" s="2">
        <f t="shared" si="6"/>
        <v>429.98192443543127</v>
      </c>
      <c r="W52" s="2">
        <f t="shared" si="7"/>
        <v>360.79756778379891</v>
      </c>
      <c r="X52" s="2">
        <f t="shared" si="8"/>
        <v>298.44921242036816</v>
      </c>
      <c r="Y52" t="s">
        <v>58</v>
      </c>
      <c r="Z52" s="5">
        <f t="shared" si="19"/>
        <v>1.4407205867569797</v>
      </c>
      <c r="AA52" s="5">
        <f t="shared" si="20"/>
        <v>1.2089077563911028</v>
      </c>
      <c r="AB52" s="5">
        <f t="shared" si="21"/>
        <v>1</v>
      </c>
      <c r="AD52">
        <f t="shared" si="23"/>
        <v>17.6612891894911</v>
      </c>
      <c r="AF52">
        <f t="shared" si="10"/>
        <v>0.69813155555555551</v>
      </c>
      <c r="AG52">
        <f t="shared" si="11"/>
        <v>0.48869208888888893</v>
      </c>
      <c r="AK52">
        <f t="shared" si="12"/>
        <v>5.3781300672062961E-3</v>
      </c>
      <c r="AM52">
        <f t="shared" si="13"/>
        <v>0.88294764058987285</v>
      </c>
    </row>
    <row r="53" spans="14:39" x14ac:dyDescent="0.2">
      <c r="N53" t="s">
        <v>59</v>
      </c>
      <c r="O53">
        <v>45</v>
      </c>
      <c r="P53">
        <v>28</v>
      </c>
      <c r="Q53" s="4">
        <f t="shared" si="3"/>
        <v>0.62433836610903226</v>
      </c>
      <c r="R53" s="4">
        <f t="shared" si="4"/>
        <v>0.6243381620784737</v>
      </c>
      <c r="S53" s="4">
        <f t="shared" si="5"/>
        <v>0.46947147301702746</v>
      </c>
      <c r="T53">
        <f t="shared" si="22"/>
        <v>1</v>
      </c>
      <c r="U53" t="s">
        <v>59</v>
      </c>
      <c r="V53" s="2">
        <f t="shared" si="6"/>
        <v>396.90014060194437</v>
      </c>
      <c r="W53" s="2">
        <f t="shared" si="7"/>
        <v>396.90001089702514</v>
      </c>
      <c r="X53" s="2">
        <f t="shared" si="8"/>
        <v>298.44921242036816</v>
      </c>
      <c r="Y53" t="s">
        <v>59</v>
      </c>
      <c r="Z53" s="5">
        <f t="shared" si="19"/>
        <v>1.3298749806814947</v>
      </c>
      <c r="AA53" s="5">
        <f t="shared" si="20"/>
        <v>1.3298745460852086</v>
      </c>
      <c r="AB53" s="5">
        <f t="shared" si="21"/>
        <v>1</v>
      </c>
      <c r="AD53">
        <f t="shared" si="23"/>
        <v>17.6612891894911</v>
      </c>
      <c r="AF53">
        <f t="shared" si="10"/>
        <v>0.78539800000000004</v>
      </c>
      <c r="AG53">
        <f t="shared" si="11"/>
        <v>0.48869208888888893</v>
      </c>
      <c r="AK53">
        <f t="shared" si="12"/>
        <v>5.3781300672062961E-3</v>
      </c>
      <c r="AM53">
        <f t="shared" si="13"/>
        <v>0.88294764058987285</v>
      </c>
    </row>
    <row r="54" spans="14:39" x14ac:dyDescent="0.2">
      <c r="N54" t="s">
        <v>60</v>
      </c>
      <c r="O54">
        <v>40</v>
      </c>
      <c r="P54">
        <v>32</v>
      </c>
      <c r="Q54" s="4">
        <f t="shared" si="3"/>
        <v>0.64964265789980014</v>
      </c>
      <c r="R54" s="4">
        <f t="shared" si="4"/>
        <v>0.54511475385065356</v>
      </c>
      <c r="S54" s="4">
        <f t="shared" si="5"/>
        <v>0.5299191656953206</v>
      </c>
      <c r="T54">
        <f t="shared" si="22"/>
        <v>1</v>
      </c>
      <c r="U54" t="s">
        <v>60</v>
      </c>
      <c r="V54" s="2">
        <f t="shared" si="6"/>
        <v>412.98641290998717</v>
      </c>
      <c r="W54" s="2">
        <f t="shared" si="7"/>
        <v>346.53664453761127</v>
      </c>
      <c r="X54" s="2">
        <f t="shared" si="8"/>
        <v>336.87660856550247</v>
      </c>
      <c r="Y54" t="s">
        <v>60</v>
      </c>
      <c r="Z54" s="5">
        <f t="shared" si="19"/>
        <v>1.2259278394797954</v>
      </c>
      <c r="AA54" s="5">
        <f t="shared" si="20"/>
        <v>1.0286752945336379</v>
      </c>
      <c r="AB54" s="5">
        <f t="shared" si="21"/>
        <v>1</v>
      </c>
      <c r="AD54">
        <f t="shared" si="23"/>
        <v>16.963977119663276</v>
      </c>
      <c r="AF54">
        <f t="shared" si="10"/>
        <v>0.69813155555555551</v>
      </c>
      <c r="AG54">
        <f t="shared" si="11"/>
        <v>0.55850524444444449</v>
      </c>
      <c r="AK54">
        <f t="shared" si="12"/>
        <v>5.1655535230583985E-3</v>
      </c>
      <c r="AM54">
        <f t="shared" si="13"/>
        <v>0.84804815772972064</v>
      </c>
    </row>
    <row r="55" spans="14:39" x14ac:dyDescent="0.2">
      <c r="N55" s="10" t="s">
        <v>61</v>
      </c>
      <c r="O55" s="10">
        <v>45</v>
      </c>
      <c r="P55" s="10">
        <v>32</v>
      </c>
      <c r="Q55" s="11">
        <f t="shared" si="3"/>
        <v>0.59966070108644964</v>
      </c>
      <c r="R55" s="11">
        <f t="shared" si="4"/>
        <v>0.59966050512042479</v>
      </c>
      <c r="S55" s="11">
        <f t="shared" si="5"/>
        <v>0.5299191656953206</v>
      </c>
      <c r="T55" s="10">
        <f t="shared" si="22"/>
        <v>1</v>
      </c>
      <c r="U55" s="10" t="s">
        <v>61</v>
      </c>
      <c r="V55" s="12">
        <f t="shared" si="6"/>
        <v>381.21222320191032</v>
      </c>
      <c r="W55" s="12">
        <f t="shared" si="7"/>
        <v>381.2120986237216</v>
      </c>
      <c r="X55" s="12">
        <f t="shared" si="8"/>
        <v>336.87660856550247</v>
      </c>
      <c r="Y55" s="10" t="s">
        <v>61</v>
      </c>
      <c r="Z55" s="13">
        <f t="shared" si="19"/>
        <v>1.1316078751362377</v>
      </c>
      <c r="AA55" s="13">
        <f t="shared" si="20"/>
        <v>1.1316075053326196</v>
      </c>
      <c r="AB55" s="13">
        <f t="shared" si="21"/>
        <v>1</v>
      </c>
      <c r="AD55">
        <f t="shared" si="23"/>
        <v>16.963977119663276</v>
      </c>
      <c r="AF55">
        <f t="shared" si="10"/>
        <v>0.78539800000000004</v>
      </c>
      <c r="AG55">
        <f t="shared" si="11"/>
        <v>0.55850524444444449</v>
      </c>
      <c r="AK55">
        <f t="shared" si="12"/>
        <v>5.1655535230583985E-3</v>
      </c>
      <c r="AM55">
        <f t="shared" si="13"/>
        <v>0.84804815772972064</v>
      </c>
    </row>
    <row r="56" spans="14:39" ht="17" thickBot="1" x14ac:dyDescent="0.25">
      <c r="N56" s="6" t="s">
        <v>62</v>
      </c>
      <c r="O56" s="6">
        <v>45</v>
      </c>
      <c r="P56" s="6">
        <v>35.264400000000002</v>
      </c>
      <c r="Q56" s="7">
        <f t="shared" si="3"/>
        <v>0.57735034228889581</v>
      </c>
      <c r="R56" s="7">
        <f t="shared" si="4"/>
        <v>0.57735015361378117</v>
      </c>
      <c r="S56" s="7">
        <f t="shared" si="5"/>
        <v>0.57735031166618256</v>
      </c>
      <c r="T56" s="6">
        <f t="shared" si="22"/>
        <v>1</v>
      </c>
      <c r="U56" s="6" t="s">
        <v>62</v>
      </c>
      <c r="V56" s="8">
        <f t="shared" si="6"/>
        <v>367.02923361756922</v>
      </c>
      <c r="W56" s="8">
        <f t="shared" si="7"/>
        <v>367.02911367430835</v>
      </c>
      <c r="X56" s="8">
        <f t="shared" si="8"/>
        <v>367.02921415030619</v>
      </c>
      <c r="Y56" s="6" t="s">
        <v>62</v>
      </c>
      <c r="Z56" s="9">
        <f t="shared" si="19"/>
        <v>1.0000003267949502</v>
      </c>
      <c r="AA56" s="9">
        <f t="shared" si="20"/>
        <v>1</v>
      </c>
      <c r="AB56" s="9">
        <f t="shared" si="21"/>
        <v>1.0000002737548443</v>
      </c>
      <c r="AD56">
        <f>COS(P56*0.0174444)*5*3.26</f>
        <v>13.311843050718364</v>
      </c>
      <c r="AF56">
        <f t="shared" si="10"/>
        <v>0.78539800000000004</v>
      </c>
      <c r="AG56">
        <f t="shared" si="11"/>
        <v>0.61547976069333343</v>
      </c>
      <c r="AK56">
        <f t="shared" si="12"/>
        <v>4.97336925572423E-3</v>
      </c>
      <c r="AM56">
        <f t="shared" si="13"/>
        <v>0.81649655089226403</v>
      </c>
    </row>
    <row r="57" spans="14:39" x14ac:dyDescent="0.2">
      <c r="Q57" s="18"/>
      <c r="R57" s="18"/>
      <c r="S57" s="18"/>
      <c r="T57" s="18"/>
      <c r="V57" s="2"/>
      <c r="W57" s="2"/>
      <c r="X57" s="2"/>
      <c r="Y57" s="17"/>
      <c r="Z57" s="5"/>
      <c r="AA57" s="5"/>
      <c r="AB57" s="5"/>
    </row>
    <row r="58" spans="14:39" x14ac:dyDescent="0.2">
      <c r="Q58" s="18"/>
      <c r="R58" s="18"/>
      <c r="S58" s="18"/>
      <c r="T58" s="18"/>
      <c r="V58" s="2"/>
      <c r="W58" s="2"/>
      <c r="X58" s="2"/>
      <c r="Y58" s="17"/>
      <c r="Z58" s="5"/>
      <c r="AA58" s="5"/>
      <c r="AB58" s="5"/>
    </row>
    <row r="59" spans="14:39" x14ac:dyDescent="0.2">
      <c r="Q59" s="18"/>
      <c r="R59" s="18"/>
      <c r="S59" s="18"/>
      <c r="T59" s="18"/>
      <c r="V59" s="2"/>
      <c r="W59" s="2"/>
      <c r="X59" s="2"/>
      <c r="Y59" s="17"/>
      <c r="Z59" s="5"/>
      <c r="AA59" s="5"/>
      <c r="AB59" s="5"/>
    </row>
    <row r="60" spans="14:39" x14ac:dyDescent="0.2">
      <c r="Q60" s="18"/>
      <c r="R60" s="18"/>
      <c r="S60" s="18"/>
      <c r="T60" s="18"/>
      <c r="V60" s="2"/>
      <c r="W60" s="2"/>
      <c r="X60" s="2"/>
      <c r="Y60" s="17"/>
      <c r="Z60" s="5"/>
      <c r="AA60" s="5"/>
      <c r="AB60" s="5"/>
    </row>
    <row r="61" spans="14:39" x14ac:dyDescent="0.2">
      <c r="Q61" s="18"/>
      <c r="R61" s="18"/>
      <c r="S61" s="18"/>
      <c r="T61" s="18"/>
      <c r="V61" s="2"/>
      <c r="W61" s="2"/>
      <c r="X61" s="2"/>
      <c r="Y61" s="17"/>
      <c r="Z61" s="5"/>
      <c r="AA61" s="5"/>
      <c r="AB61" s="5"/>
    </row>
    <row r="62" spans="14:39" x14ac:dyDescent="0.2">
      <c r="Q62" s="18"/>
      <c r="R62" s="18"/>
      <c r="S62" s="18"/>
      <c r="T62" s="18"/>
      <c r="V62" s="2"/>
      <c r="W62" s="2"/>
      <c r="X62" s="2"/>
      <c r="Y62" s="17"/>
      <c r="Z62" s="5"/>
      <c r="AA62" s="5"/>
      <c r="AB62" s="5"/>
    </row>
    <row r="63" spans="14:39" x14ac:dyDescent="0.2">
      <c r="Q63" s="18"/>
      <c r="R63" s="18"/>
      <c r="S63" s="18"/>
      <c r="T63" s="18"/>
      <c r="V63" s="2"/>
      <c r="W63" s="2"/>
      <c r="X63" s="2"/>
      <c r="Y63" s="17"/>
      <c r="Z63" s="5"/>
      <c r="AA63" s="5"/>
      <c r="AB63" s="5"/>
    </row>
    <row r="64" spans="14:39" x14ac:dyDescent="0.2">
      <c r="Q64" s="18"/>
      <c r="R64" s="18"/>
      <c r="S64" s="18"/>
      <c r="T64" s="18"/>
      <c r="V64" s="2"/>
      <c r="W64" s="2"/>
      <c r="X64" s="2"/>
      <c r="Y64" s="17"/>
      <c r="Z64" s="5"/>
      <c r="AA64" s="5"/>
      <c r="AB64" s="5"/>
    </row>
    <row r="65" spans="17:28" x14ac:dyDescent="0.2">
      <c r="Q65" s="18"/>
      <c r="R65" s="18"/>
      <c r="S65" s="18"/>
      <c r="T65" s="18"/>
      <c r="V65" s="2"/>
      <c r="W65" s="2"/>
      <c r="X65" s="2"/>
      <c r="Y65" s="17"/>
      <c r="Z65" s="5"/>
      <c r="AA65" s="5"/>
      <c r="AB65" s="5"/>
    </row>
    <row r="66" spans="17:28" x14ac:dyDescent="0.2">
      <c r="Q66" s="18"/>
      <c r="R66" s="18"/>
      <c r="S66" s="18"/>
      <c r="T66" s="18"/>
      <c r="V66" s="2"/>
      <c r="W66" s="2"/>
      <c r="X66" s="2"/>
      <c r="Y66" s="17"/>
      <c r="Z66" s="5"/>
      <c r="AA66" s="5"/>
      <c r="AB66" s="5"/>
    </row>
    <row r="67" spans="17:28" x14ac:dyDescent="0.2">
      <c r="Q67" s="18"/>
      <c r="R67" s="18"/>
      <c r="S67" s="18"/>
      <c r="T67" s="18"/>
      <c r="V67" s="2"/>
      <c r="W67" s="2"/>
      <c r="X67" s="2"/>
      <c r="Y67" s="17"/>
      <c r="Z67" s="5"/>
      <c r="AA67" s="5"/>
      <c r="AB67" s="5"/>
    </row>
    <row r="68" spans="17:28" x14ac:dyDescent="0.2">
      <c r="Q68" s="18"/>
      <c r="R68" s="18"/>
      <c r="S68" s="18"/>
      <c r="T68" s="18"/>
      <c r="V68" s="2"/>
      <c r="W68" s="2"/>
      <c r="X68" s="2"/>
      <c r="Y68" s="17"/>
      <c r="Z68" s="5"/>
      <c r="AA68" s="5"/>
      <c r="AB68" s="5"/>
    </row>
    <row r="69" spans="17:28" x14ac:dyDescent="0.2">
      <c r="Q69" s="18"/>
      <c r="R69" s="18"/>
      <c r="S69" s="18"/>
      <c r="T69" s="18"/>
      <c r="V69" s="2"/>
      <c r="W69" s="2"/>
      <c r="X69" s="2"/>
      <c r="Y69" s="17"/>
      <c r="Z69" s="5"/>
      <c r="AA69" s="5"/>
      <c r="AB69" s="5"/>
    </row>
    <row r="70" spans="17:28" x14ac:dyDescent="0.2">
      <c r="Q70" s="18"/>
      <c r="R70" s="18"/>
      <c r="S70" s="18"/>
      <c r="T70" s="18"/>
      <c r="V70" s="2"/>
      <c r="W70" s="2"/>
      <c r="X70" s="2"/>
      <c r="Y70" s="17"/>
      <c r="Z70" s="5"/>
      <c r="AA70" s="5"/>
      <c r="AB70" s="5"/>
    </row>
    <row r="71" spans="17:28" x14ac:dyDescent="0.2">
      <c r="Q71" s="18"/>
      <c r="R71" s="18"/>
      <c r="S71" s="18"/>
      <c r="T71" s="18"/>
      <c r="V71" s="2"/>
      <c r="W71" s="2"/>
      <c r="X71" s="2"/>
      <c r="Y71" s="17"/>
      <c r="Z71" s="5"/>
      <c r="AA71" s="5"/>
      <c r="AB71" s="5"/>
    </row>
    <row r="72" spans="17:28" x14ac:dyDescent="0.2">
      <c r="Q72" s="18"/>
      <c r="R72" s="18"/>
      <c r="S72" s="18"/>
      <c r="T72" s="18"/>
      <c r="V72" s="2"/>
      <c r="W72" s="2"/>
      <c r="X72" s="2"/>
      <c r="Y72" s="17"/>
      <c r="Z72" s="5"/>
      <c r="AA72" s="5"/>
      <c r="AB72" s="5"/>
    </row>
    <row r="73" spans="17:28" x14ac:dyDescent="0.2">
      <c r="Q73" s="18"/>
      <c r="R73" s="18"/>
      <c r="S73" s="18"/>
      <c r="T73" s="18"/>
      <c r="V73" s="2"/>
      <c r="W73" s="2"/>
      <c r="X73" s="2"/>
      <c r="Y73" s="17"/>
      <c r="Z73" s="5"/>
      <c r="AA73" s="5"/>
      <c r="AB73" s="5"/>
    </row>
    <row r="74" spans="17:28" x14ac:dyDescent="0.2">
      <c r="Q74" s="18"/>
      <c r="R74" s="18"/>
      <c r="S74" s="18"/>
      <c r="T74" s="18"/>
      <c r="V74" s="2"/>
      <c r="W74" s="2"/>
      <c r="X74" s="2"/>
      <c r="Y74" s="17"/>
      <c r="Z74" s="5"/>
      <c r="AA74" s="5"/>
      <c r="AB74" s="5"/>
    </row>
    <row r="75" spans="17:28" x14ac:dyDescent="0.2">
      <c r="Q75" s="18"/>
      <c r="R75" s="18"/>
      <c r="S75" s="18"/>
      <c r="T75" s="18"/>
      <c r="V75" s="2"/>
      <c r="W75" s="2"/>
      <c r="X75" s="2"/>
      <c r="Y75" s="17"/>
      <c r="Z75" s="5"/>
      <c r="AA75" s="5"/>
      <c r="AB75" s="5"/>
    </row>
    <row r="76" spans="17:28" x14ac:dyDescent="0.2">
      <c r="Q76" s="18"/>
      <c r="R76" s="18"/>
      <c r="S76" s="18"/>
      <c r="T76" s="18"/>
      <c r="V76" s="2"/>
      <c r="W76" s="2"/>
      <c r="X76" s="2"/>
      <c r="Y76" s="17"/>
      <c r="Z76" s="5"/>
      <c r="AA76" s="5"/>
      <c r="AB76" s="5"/>
    </row>
    <row r="77" spans="17:28" x14ac:dyDescent="0.2">
      <c r="Q77" s="18"/>
      <c r="R77" s="18"/>
      <c r="S77" s="18"/>
      <c r="T77" s="18"/>
      <c r="V77" s="2"/>
      <c r="W77" s="2"/>
      <c r="X77" s="2"/>
      <c r="Y77" s="17"/>
      <c r="Z77" s="5"/>
      <c r="AA77" s="5"/>
      <c r="AB77" s="5"/>
    </row>
    <row r="78" spans="17:28" x14ac:dyDescent="0.2">
      <c r="Q78" s="18"/>
      <c r="R78" s="18"/>
      <c r="S78" s="18"/>
      <c r="T78" s="18"/>
      <c r="V78" s="2"/>
      <c r="W78" s="2"/>
      <c r="X78" s="2"/>
      <c r="Y78" s="17"/>
      <c r="Z78" s="5"/>
      <c r="AA78" s="5"/>
      <c r="AB78" s="5"/>
    </row>
    <row r="79" spans="17:28" x14ac:dyDescent="0.2">
      <c r="Q79" s="18"/>
      <c r="R79" s="18"/>
      <c r="S79" s="18"/>
      <c r="T79" s="18"/>
      <c r="V79" s="2"/>
      <c r="W79" s="2"/>
      <c r="X79" s="2"/>
      <c r="Y79" s="17"/>
      <c r="Z79" s="5"/>
      <c r="AA79" s="5"/>
      <c r="AB79" s="5"/>
    </row>
    <row r="80" spans="17:28" x14ac:dyDescent="0.2">
      <c r="Q80" s="18"/>
      <c r="R80" s="18"/>
      <c r="S80" s="18"/>
      <c r="T80" s="18"/>
      <c r="V80" s="2"/>
      <c r="W80" s="2"/>
      <c r="X80" s="2"/>
      <c r="Y80" s="17"/>
      <c r="Z80" s="5"/>
      <c r="AA80" s="5"/>
      <c r="AB80" s="5"/>
    </row>
    <row r="81" spans="17:28" x14ac:dyDescent="0.2">
      <c r="Q81" s="18"/>
      <c r="R81" s="18"/>
      <c r="S81" s="18"/>
      <c r="T81" s="18"/>
      <c r="V81" s="2"/>
      <c r="W81" s="2"/>
      <c r="X81" s="2"/>
      <c r="Y81" s="17"/>
      <c r="Z81" s="5"/>
      <c r="AA81" s="5"/>
      <c r="AB81" s="5"/>
    </row>
    <row r="82" spans="17:28" x14ac:dyDescent="0.2">
      <c r="Q82" s="18"/>
      <c r="R82" s="18"/>
      <c r="S82" s="18"/>
      <c r="T82" s="18"/>
      <c r="V82" s="2"/>
      <c r="W82" s="2"/>
      <c r="X82" s="2"/>
      <c r="Y82" s="17"/>
      <c r="Z82" s="5"/>
      <c r="AA82" s="5"/>
      <c r="AB82" s="5"/>
    </row>
    <row r="83" spans="17:28" x14ac:dyDescent="0.2">
      <c r="Q83" s="18"/>
      <c r="R83" s="18"/>
      <c r="S83" s="18"/>
      <c r="T83" s="18"/>
      <c r="V83" s="2"/>
      <c r="W83" s="2"/>
      <c r="X83" s="2"/>
      <c r="Y83" s="17"/>
      <c r="Z83" s="5"/>
      <c r="AA83" s="5"/>
      <c r="AB83" s="5"/>
    </row>
    <row r="84" spans="17:28" x14ac:dyDescent="0.2">
      <c r="Q84" s="18"/>
      <c r="R84" s="18"/>
      <c r="S84" s="18"/>
      <c r="T84" s="18"/>
      <c r="V84" s="2"/>
      <c r="W84" s="2"/>
      <c r="X84" s="2"/>
      <c r="Y84" s="17"/>
      <c r="Z84" s="5"/>
      <c r="AA84" s="5"/>
      <c r="AB84" s="5"/>
    </row>
    <row r="85" spans="17:28" x14ac:dyDescent="0.2">
      <c r="Q85" s="18"/>
      <c r="R85" s="18"/>
      <c r="S85" s="18"/>
      <c r="T85" s="18"/>
      <c r="V85" s="2"/>
      <c r="W85" s="2"/>
      <c r="X85" s="2"/>
      <c r="Z85" s="5"/>
      <c r="AA85" s="5"/>
      <c r="AB85" s="5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0:L20"/>
  <sheetViews>
    <sheetView workbookViewId="0">
      <selection activeCell="B8" sqref="B8:L20"/>
    </sheetView>
  </sheetViews>
  <sheetFormatPr baseColWidth="10" defaultRowHeight="16" x14ac:dyDescent="0.2"/>
  <sheetData>
    <row r="10" spans="5:12" x14ac:dyDescent="0.2">
      <c r="K10" s="3"/>
      <c r="L10" s="1">
        <v>35.299999999999997</v>
      </c>
    </row>
    <row r="11" spans="5:12" x14ac:dyDescent="0.2">
      <c r="J11" s="3"/>
      <c r="K11" s="3"/>
      <c r="L11" s="1">
        <v>32</v>
      </c>
    </row>
    <row r="12" spans="5:12" x14ac:dyDescent="0.2">
      <c r="I12" s="3"/>
      <c r="J12" s="3"/>
      <c r="K12" s="3"/>
      <c r="L12" s="1">
        <v>28</v>
      </c>
    </row>
    <row r="13" spans="5:12" x14ac:dyDescent="0.2">
      <c r="H13" s="3"/>
      <c r="I13" s="3"/>
      <c r="J13" s="3"/>
      <c r="K13" s="3"/>
      <c r="L13" s="1">
        <v>24</v>
      </c>
    </row>
    <row r="14" spans="5:12" x14ac:dyDescent="0.2">
      <c r="G14" s="3"/>
      <c r="H14" s="3"/>
      <c r="I14" s="3"/>
      <c r="J14" s="3"/>
      <c r="K14" s="3"/>
      <c r="L14" s="1">
        <v>20</v>
      </c>
    </row>
    <row r="15" spans="5:12" x14ac:dyDescent="0.2">
      <c r="F15" s="3"/>
      <c r="G15" s="3"/>
      <c r="H15" s="3"/>
      <c r="I15" s="3"/>
      <c r="J15" s="3"/>
      <c r="K15" s="3"/>
      <c r="L15" s="1">
        <v>16</v>
      </c>
    </row>
    <row r="16" spans="5:12" x14ac:dyDescent="0.2">
      <c r="E16" s="3"/>
      <c r="F16" s="3"/>
      <c r="G16" s="3"/>
      <c r="H16" s="3"/>
      <c r="I16" s="3"/>
      <c r="J16" s="3"/>
      <c r="K16" s="3"/>
      <c r="L16" s="1">
        <v>12</v>
      </c>
    </row>
    <row r="17" spans="2:12" x14ac:dyDescent="0.2">
      <c r="D17" s="3"/>
      <c r="E17" s="3"/>
      <c r="F17" s="3"/>
      <c r="G17" s="3"/>
      <c r="H17" s="3"/>
      <c r="I17" s="3"/>
      <c r="J17" s="3"/>
      <c r="K17" s="3"/>
      <c r="L17" s="1">
        <v>8</v>
      </c>
    </row>
    <row r="18" spans="2:12" x14ac:dyDescent="0.2">
      <c r="C18" s="3"/>
      <c r="D18" s="3"/>
      <c r="E18" s="3"/>
      <c r="F18" s="3"/>
      <c r="G18" s="3"/>
      <c r="H18" s="3"/>
      <c r="I18" s="3"/>
      <c r="J18" s="3"/>
      <c r="K18" s="3"/>
      <c r="L18" s="1">
        <v>4</v>
      </c>
    </row>
    <row r="19" spans="2:12" x14ac:dyDescent="0.2">
      <c r="B19" s="3"/>
      <c r="C19" s="3"/>
      <c r="D19" s="3"/>
      <c r="E19" s="3"/>
      <c r="F19" s="3"/>
      <c r="G19" s="3"/>
      <c r="H19" s="3"/>
      <c r="I19" s="3"/>
      <c r="J19" s="3"/>
      <c r="K19" s="3"/>
      <c r="L19" s="1">
        <v>0</v>
      </c>
    </row>
    <row r="20" spans="2:12" x14ac:dyDescent="0.2">
      <c r="B20" s="1">
        <v>0</v>
      </c>
      <c r="C20" s="1">
        <v>5</v>
      </c>
      <c r="D20" s="1">
        <v>10</v>
      </c>
      <c r="E20" s="1">
        <v>15</v>
      </c>
      <c r="F20" s="1">
        <v>20</v>
      </c>
      <c r="G20" s="1">
        <v>25</v>
      </c>
      <c r="H20" s="1">
        <v>30</v>
      </c>
      <c r="I20" s="1">
        <v>35</v>
      </c>
      <c r="J20" s="1">
        <v>40</v>
      </c>
      <c r="K20" s="1">
        <v>45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AF131"/>
  <sheetViews>
    <sheetView topLeftCell="H1" workbookViewId="0">
      <selection activeCell="Z3" sqref="Z3"/>
    </sheetView>
  </sheetViews>
  <sheetFormatPr baseColWidth="10" defaultRowHeight="16" x14ac:dyDescent="0.2"/>
  <cols>
    <col min="4" max="5" width="12.1640625" bestFit="1" customWidth="1"/>
  </cols>
  <sheetData>
    <row r="2" spans="1:32" x14ac:dyDescent="0.2">
      <c r="B2" t="s">
        <v>3</v>
      </c>
      <c r="C2" t="s">
        <v>4</v>
      </c>
      <c r="D2" t="s">
        <v>0</v>
      </c>
      <c r="E2" t="s">
        <v>1</v>
      </c>
      <c r="F2" t="s">
        <v>2</v>
      </c>
      <c r="I2" t="s">
        <v>63</v>
      </c>
      <c r="M2" t="s">
        <v>6</v>
      </c>
      <c r="O2" t="s">
        <v>73</v>
      </c>
      <c r="S2" t="s">
        <v>75</v>
      </c>
      <c r="Y2" t="s">
        <v>131</v>
      </c>
      <c r="Z2" t="s">
        <v>132</v>
      </c>
      <c r="AA2" t="s">
        <v>133</v>
      </c>
      <c r="AB2" t="s">
        <v>134</v>
      </c>
      <c r="AD2" t="s">
        <v>135</v>
      </c>
    </row>
    <row r="3" spans="1:32" x14ac:dyDescent="0.2">
      <c r="A3" t="s">
        <v>8</v>
      </c>
      <c r="B3">
        <v>0</v>
      </c>
      <c r="C3">
        <v>0</v>
      </c>
      <c r="D3" s="4">
        <f>COS(B3*3.141592/180)*COS(C3*3.141592/180)</f>
        <v>1</v>
      </c>
      <c r="E3" s="4">
        <f>SIN(B3*3.141592/180)*COS(C3*3.141592/180)</f>
        <v>0</v>
      </c>
      <c r="F3" s="4">
        <f>SIN(C3*3.141592/180)</f>
        <v>0</v>
      </c>
      <c r="G3">
        <f t="shared" ref="G3" si="0">SQRT(D3^2+E3^2+F3^2)</f>
        <v>1</v>
      </c>
      <c r="H3" t="s">
        <v>8</v>
      </c>
      <c r="I3" s="2">
        <f>D3*$M$3</f>
        <v>635.71319999999992</v>
      </c>
      <c r="J3" s="2">
        <f>E3*$M$3</f>
        <v>0</v>
      </c>
      <c r="K3" s="2">
        <f>F3*$M$3</f>
        <v>0</v>
      </c>
      <c r="M3">
        <v>635.71319999999992</v>
      </c>
      <c r="N3" t="s">
        <v>8</v>
      </c>
      <c r="O3" s="2">
        <f>I3*SQRT(0.02)</f>
        <v>89.903422921959972</v>
      </c>
      <c r="P3" s="2">
        <f t="shared" ref="P3:Q3" si="1">J3*SQRT(0.02)</f>
        <v>0</v>
      </c>
      <c r="Q3" s="2">
        <f t="shared" si="1"/>
        <v>0</v>
      </c>
      <c r="R3" t="s">
        <v>130</v>
      </c>
      <c r="S3" s="5">
        <v>1</v>
      </c>
      <c r="T3" s="5">
        <v>0</v>
      </c>
      <c r="U3" s="5">
        <v>0</v>
      </c>
      <c r="W3">
        <f>COS(C3*3.14/180)*15*10</f>
        <v>150</v>
      </c>
      <c r="Y3">
        <f>B3*3.141592/180</f>
        <v>0</v>
      </c>
      <c r="Z3">
        <f>C3*3.141592/180</f>
        <v>0</v>
      </c>
      <c r="AA3">
        <f>15*3.141592/180</f>
        <v>0.26179933333333333</v>
      </c>
      <c r="AB3">
        <f>10*3.141592/180</f>
        <v>0.17453288888888888</v>
      </c>
      <c r="AD3">
        <f>$AA$3*(SIN(Z3+$AB$3/2)-SIN(Z3-$AB$3/2))</f>
        <v>4.5634621225114073E-2</v>
      </c>
      <c r="AF3">
        <f>AD3/$AD$3</f>
        <v>1</v>
      </c>
    </row>
    <row r="4" spans="1:32" x14ac:dyDescent="0.2">
      <c r="A4" t="s">
        <v>9</v>
      </c>
      <c r="B4">
        <v>15</v>
      </c>
      <c r="C4">
        <v>0</v>
      </c>
      <c r="D4" s="4">
        <f t="shared" ref="D4:D65" si="2">COS(B4*3.141592/180)*COS(C4*3.141592/180)</f>
        <v>0.96592584038585738</v>
      </c>
      <c r="E4" s="4">
        <f t="shared" ref="E4:E66" si="3">SIN(B4*3.141592/180)*COS(C4*3.141592/180)</f>
        <v>0.25881899249258195</v>
      </c>
      <c r="F4" s="4">
        <f t="shared" ref="F4:F66" si="4">SIN(C4*3.141592/180)</f>
        <v>0</v>
      </c>
      <c r="G4">
        <f t="shared" ref="G4:G66" si="5">SQRT(D4^2+E4^2+F4^2)</f>
        <v>1</v>
      </c>
      <c r="H4" t="s">
        <v>9</v>
      </c>
      <c r="I4" s="2">
        <f t="shared" ref="I4:I15" si="6">D4*$M$3</f>
        <v>614.05180695438253</v>
      </c>
      <c r="J4" s="2">
        <f t="shared" ref="J4:J15" si="7">E4*$M$3</f>
        <v>164.53464993823522</v>
      </c>
      <c r="K4" s="2">
        <f t="shared" ref="K4:K15" si="8">F4*$M$3</f>
        <v>0</v>
      </c>
      <c r="N4" t="s">
        <v>9</v>
      </c>
      <c r="O4" s="2">
        <f t="shared" ref="O4:O66" si="9">I4*SQRT(0.02)</f>
        <v>86.840039339459338</v>
      </c>
      <c r="P4" s="2">
        <f t="shared" ref="P4:P66" si="10">J4*SQRT(0.02)</f>
        <v>23.268713342296177</v>
      </c>
      <c r="Q4" s="2">
        <f t="shared" ref="Q4:Q66" si="11">K4*SQRT(0.02)</f>
        <v>0</v>
      </c>
      <c r="S4" s="5">
        <f>D4/MIN(D4:E4)</f>
        <v>3.7320516206458145</v>
      </c>
      <c r="T4" s="5">
        <f>E4/MIN(D4:E4)</f>
        <v>1</v>
      </c>
      <c r="U4">
        <v>0</v>
      </c>
      <c r="W4">
        <f t="shared" ref="W4:W67" si="12">COS(C4*3.14/180)*15*10</f>
        <v>150</v>
      </c>
      <c r="Y4">
        <f t="shared" ref="Y4:Y13" si="13">B4*3.141592/180</f>
        <v>0.26179933333333333</v>
      </c>
      <c r="Z4">
        <f t="shared" ref="Z4:Z13" si="14">C4*3.141592/180</f>
        <v>0</v>
      </c>
      <c r="AD4">
        <f t="shared" ref="AD4:AD67" si="15">$AA$3*(SIN(Z4+$AB$3/2)-SIN(Z4-$AB$3/2))</f>
        <v>4.5634621225114073E-2</v>
      </c>
      <c r="AF4">
        <f t="shared" ref="AF4:AF67" si="16">AD4/$AD$3</f>
        <v>1</v>
      </c>
    </row>
    <row r="5" spans="1:32" x14ac:dyDescent="0.2">
      <c r="A5" t="s">
        <v>10</v>
      </c>
      <c r="B5">
        <v>30</v>
      </c>
      <c r="C5">
        <v>0</v>
      </c>
      <c r="D5" s="4">
        <f t="shared" si="2"/>
        <v>0.86602545825024957</v>
      </c>
      <c r="E5" s="4">
        <f t="shared" si="3"/>
        <v>0.49999990566243624</v>
      </c>
      <c r="F5" s="4">
        <f t="shared" si="4"/>
        <v>0</v>
      </c>
      <c r="G5">
        <f t="shared" si="5"/>
        <v>1</v>
      </c>
      <c r="H5" t="s">
        <v>10</v>
      </c>
      <c r="I5" s="2">
        <f t="shared" si="6"/>
        <v>550.54381534573247</v>
      </c>
      <c r="J5" s="2">
        <f t="shared" si="7"/>
        <v>317.85654002836543</v>
      </c>
      <c r="K5" s="2">
        <f t="shared" si="8"/>
        <v>0</v>
      </c>
      <c r="N5" t="s">
        <v>10</v>
      </c>
      <c r="O5" s="2">
        <f t="shared" si="9"/>
        <v>77.858653034256378</v>
      </c>
      <c r="P5" s="2">
        <f t="shared" si="10"/>
        <v>44.951702979710092</v>
      </c>
      <c r="Q5" s="2">
        <f t="shared" si="11"/>
        <v>0</v>
      </c>
      <c r="S5" s="5">
        <f t="shared" ref="S5" si="17">D5/MIN(D5:E5)</f>
        <v>1.7320512432954884</v>
      </c>
      <c r="T5" s="5">
        <f t="shared" ref="T5" si="18">E5/MIN(D5:E5)</f>
        <v>1</v>
      </c>
      <c r="U5">
        <v>0</v>
      </c>
      <c r="W5">
        <f t="shared" si="12"/>
        <v>150</v>
      </c>
      <c r="Y5">
        <f t="shared" si="13"/>
        <v>0.52359866666666666</v>
      </c>
      <c r="Z5">
        <f t="shared" si="14"/>
        <v>0</v>
      </c>
      <c r="AD5">
        <f t="shared" si="15"/>
        <v>4.5634621225114073E-2</v>
      </c>
      <c r="AF5">
        <f t="shared" si="16"/>
        <v>1</v>
      </c>
    </row>
    <row r="6" spans="1:32" x14ac:dyDescent="0.2">
      <c r="A6" t="s">
        <v>11</v>
      </c>
      <c r="B6">
        <v>45</v>
      </c>
      <c r="C6">
        <v>0</v>
      </c>
      <c r="D6" s="4">
        <f t="shared" si="2"/>
        <v>0.70710689672598181</v>
      </c>
      <c r="E6" s="4">
        <f t="shared" si="3"/>
        <v>0.70710666564709435</v>
      </c>
      <c r="F6" s="4">
        <f t="shared" si="4"/>
        <v>0</v>
      </c>
      <c r="G6">
        <f t="shared" si="5"/>
        <v>1</v>
      </c>
      <c r="H6" t="s">
        <v>11</v>
      </c>
      <c r="I6" s="2">
        <f t="shared" si="6"/>
        <v>449.51718805974338</v>
      </c>
      <c r="J6" s="2">
        <f t="shared" si="7"/>
        <v>449.51704115984438</v>
      </c>
      <c r="K6" s="2">
        <f t="shared" si="8"/>
        <v>0</v>
      </c>
      <c r="N6" t="s">
        <v>11</v>
      </c>
      <c r="O6" s="2">
        <f t="shared" si="9"/>
        <v>63.571330387390617</v>
      </c>
      <c r="P6" s="2">
        <f t="shared" si="10"/>
        <v>63.571309612607671</v>
      </c>
      <c r="Q6" s="2">
        <f t="shared" si="11"/>
        <v>0</v>
      </c>
      <c r="S6" s="5">
        <f>D6/MIN(D6:E6)</f>
        <v>1.00000032679495</v>
      </c>
      <c r="T6" s="5">
        <f>E6/MIN(D6:E6)</f>
        <v>1</v>
      </c>
      <c r="U6">
        <v>0</v>
      </c>
      <c r="W6">
        <f t="shared" si="12"/>
        <v>150</v>
      </c>
      <c r="Y6">
        <f t="shared" si="13"/>
        <v>0.78539800000000004</v>
      </c>
      <c r="Z6">
        <f t="shared" si="14"/>
        <v>0</v>
      </c>
      <c r="AD6">
        <f t="shared" si="15"/>
        <v>4.5634621225114073E-2</v>
      </c>
      <c r="AF6">
        <f t="shared" si="16"/>
        <v>1</v>
      </c>
    </row>
    <row r="7" spans="1:32" x14ac:dyDescent="0.2">
      <c r="A7" t="s">
        <v>12</v>
      </c>
      <c r="B7">
        <v>60</v>
      </c>
      <c r="C7">
        <v>0</v>
      </c>
      <c r="D7" s="4">
        <f t="shared" si="2"/>
        <v>0.50000018867510965</v>
      </c>
      <c r="E7" s="4">
        <f t="shared" si="3"/>
        <v>0.8660252948527859</v>
      </c>
      <c r="F7" s="4">
        <f t="shared" si="4"/>
        <v>0</v>
      </c>
      <c r="G7">
        <f t="shared" si="5"/>
        <v>1</v>
      </c>
      <c r="H7" t="s">
        <v>12</v>
      </c>
      <c r="I7" s="2">
        <f t="shared" si="6"/>
        <v>317.85671994325764</v>
      </c>
      <c r="J7" s="2">
        <f t="shared" si="7"/>
        <v>550.54371147180802</v>
      </c>
      <c r="K7" s="2">
        <f t="shared" si="8"/>
        <v>0</v>
      </c>
      <c r="N7" t="s">
        <v>12</v>
      </c>
      <c r="O7" s="2">
        <f t="shared" si="9"/>
        <v>44.951728423518162</v>
      </c>
      <c r="P7" s="2">
        <f t="shared" si="10"/>
        <v>77.858638344265103</v>
      </c>
      <c r="Q7" s="2">
        <f t="shared" si="11"/>
        <v>0</v>
      </c>
      <c r="S7" s="5">
        <f t="shared" ref="S7:S8" si="19">D7/MIN(D7:E7)</f>
        <v>1</v>
      </c>
      <c r="T7" s="5">
        <f t="shared" ref="T7:T8" si="20">E7/MIN(D7:E7)</f>
        <v>1.7320499361161485</v>
      </c>
      <c r="U7">
        <v>0</v>
      </c>
      <c r="W7">
        <f t="shared" si="12"/>
        <v>150</v>
      </c>
      <c r="Y7">
        <f t="shared" si="13"/>
        <v>1.0471973333333333</v>
      </c>
      <c r="Z7">
        <f t="shared" si="14"/>
        <v>0</v>
      </c>
      <c r="AD7">
        <f t="shared" si="15"/>
        <v>4.5634621225114073E-2</v>
      </c>
      <c r="AF7">
        <f t="shared" si="16"/>
        <v>1</v>
      </c>
    </row>
    <row r="8" spans="1:32" x14ac:dyDescent="0.2">
      <c r="A8" t="s">
        <v>13</v>
      </c>
      <c r="B8">
        <v>75</v>
      </c>
      <c r="C8">
        <v>0</v>
      </c>
      <c r="D8" s="4">
        <f t="shared" si="2"/>
        <v>0.25881930815220316</v>
      </c>
      <c r="E8" s="4">
        <f t="shared" si="3"/>
        <v>0.96592575580507989</v>
      </c>
      <c r="F8" s="4">
        <f t="shared" si="4"/>
        <v>0</v>
      </c>
      <c r="G8">
        <f t="shared" si="5"/>
        <v>1</v>
      </c>
      <c r="H8" t="s">
        <v>13</v>
      </c>
      <c r="I8" s="2">
        <f t="shared" si="6"/>
        <v>164.53485060722315</v>
      </c>
      <c r="J8" s="2">
        <f t="shared" si="7"/>
        <v>614.05175318526585</v>
      </c>
      <c r="K8" s="2">
        <f t="shared" si="8"/>
        <v>0</v>
      </c>
      <c r="N8" t="s">
        <v>13</v>
      </c>
      <c r="O8" s="2">
        <f t="shared" si="9"/>
        <v>23.268741721176603</v>
      </c>
      <c r="P8" s="2">
        <f t="shared" si="10"/>
        <v>86.84003173535794</v>
      </c>
      <c r="Q8" s="2">
        <f t="shared" si="11"/>
        <v>0</v>
      </c>
      <c r="S8" s="5">
        <f t="shared" si="19"/>
        <v>1</v>
      </c>
      <c r="T8" s="5">
        <f t="shared" si="20"/>
        <v>3.7320467421891514</v>
      </c>
      <c r="U8">
        <v>0</v>
      </c>
      <c r="W8">
        <f t="shared" si="12"/>
        <v>150</v>
      </c>
      <c r="Y8">
        <f t="shared" si="13"/>
        <v>1.3089966666666668</v>
      </c>
      <c r="Z8">
        <f t="shared" si="14"/>
        <v>0</v>
      </c>
      <c r="AD8">
        <f t="shared" si="15"/>
        <v>4.5634621225114073E-2</v>
      </c>
      <c r="AF8">
        <f t="shared" si="16"/>
        <v>1</v>
      </c>
    </row>
    <row r="9" spans="1:32" x14ac:dyDescent="0.2">
      <c r="A9" t="s">
        <v>14</v>
      </c>
      <c r="B9">
        <v>90</v>
      </c>
      <c r="C9">
        <v>0</v>
      </c>
      <c r="D9" s="4">
        <f t="shared" si="2"/>
        <v>3.2679489653816344E-7</v>
      </c>
      <c r="E9" s="4">
        <f t="shared" si="3"/>
        <v>0.9999999999999466</v>
      </c>
      <c r="F9" s="4">
        <f t="shared" si="4"/>
        <v>0</v>
      </c>
      <c r="G9">
        <f t="shared" si="5"/>
        <v>1</v>
      </c>
      <c r="H9" t="s">
        <v>14</v>
      </c>
      <c r="I9" s="2">
        <f t="shared" si="6"/>
        <v>2.0774782942194477E-4</v>
      </c>
      <c r="J9" s="2">
        <f t="shared" si="7"/>
        <v>635.71319999996592</v>
      </c>
      <c r="K9" s="2">
        <f t="shared" si="8"/>
        <v>0</v>
      </c>
      <c r="N9" t="s">
        <v>14</v>
      </c>
      <c r="O9" s="2">
        <f t="shared" si="9"/>
        <v>2.9379979792208661E-5</v>
      </c>
      <c r="P9" s="2">
        <f t="shared" si="10"/>
        <v>89.903422921955169</v>
      </c>
      <c r="Q9" s="2">
        <f t="shared" si="11"/>
        <v>0</v>
      </c>
      <c r="S9" s="5">
        <v>0</v>
      </c>
      <c r="T9" s="5">
        <v>1</v>
      </c>
      <c r="U9">
        <v>0</v>
      </c>
      <c r="W9">
        <f t="shared" si="12"/>
        <v>150</v>
      </c>
      <c r="Y9">
        <f t="shared" si="13"/>
        <v>1.5707960000000001</v>
      </c>
      <c r="Z9">
        <f t="shared" si="14"/>
        <v>0</v>
      </c>
      <c r="AD9">
        <f t="shared" si="15"/>
        <v>4.5634621225114073E-2</v>
      </c>
      <c r="AF9">
        <f t="shared" si="16"/>
        <v>1</v>
      </c>
    </row>
    <row r="10" spans="1:32" x14ac:dyDescent="0.2">
      <c r="A10" t="s">
        <v>15</v>
      </c>
      <c r="B10">
        <v>0</v>
      </c>
      <c r="C10">
        <v>10</v>
      </c>
      <c r="D10" s="4">
        <f t="shared" si="2"/>
        <v>0.98480775931746722</v>
      </c>
      <c r="E10" s="4">
        <f t="shared" si="3"/>
        <v>0</v>
      </c>
      <c r="F10" s="4">
        <f t="shared" si="4"/>
        <v>0.17364814190802491</v>
      </c>
      <c r="G10">
        <f t="shared" si="5"/>
        <v>1</v>
      </c>
      <c r="H10" t="s">
        <v>15</v>
      </c>
      <c r="I10" s="2">
        <f t="shared" si="6"/>
        <v>626.05529206053677</v>
      </c>
      <c r="J10" s="2">
        <f t="shared" si="7"/>
        <v>0</v>
      </c>
      <c r="K10" s="2">
        <f t="shared" si="8"/>
        <v>110.3904159664046</v>
      </c>
      <c r="N10" t="s">
        <v>15</v>
      </c>
      <c r="O10" s="2">
        <f t="shared" si="9"/>
        <v>88.537588482746017</v>
      </c>
      <c r="P10" s="2">
        <f t="shared" si="10"/>
        <v>0</v>
      </c>
      <c r="Q10" s="2">
        <f t="shared" si="11"/>
        <v>15.611562341569684</v>
      </c>
      <c r="R10" t="s">
        <v>130</v>
      </c>
      <c r="S10" s="5">
        <f>D10/F10</f>
        <v>5.6712830238004157</v>
      </c>
      <c r="T10" s="5">
        <v>0</v>
      </c>
      <c r="U10">
        <v>1</v>
      </c>
      <c r="W10">
        <f t="shared" si="12"/>
        <v>147.72346705186459</v>
      </c>
      <c r="Y10">
        <f t="shared" si="13"/>
        <v>0</v>
      </c>
      <c r="Z10">
        <f t="shared" si="14"/>
        <v>0.17453288888888888</v>
      </c>
      <c r="AD10">
        <f t="shared" si="15"/>
        <v>4.4941329076005919E-2</v>
      </c>
      <c r="AF10">
        <f t="shared" si="16"/>
        <v>0.98480775931746711</v>
      </c>
    </row>
    <row r="11" spans="1:32" x14ac:dyDescent="0.2">
      <c r="A11" t="s">
        <v>16</v>
      </c>
      <c r="B11">
        <v>15</v>
      </c>
      <c r="C11">
        <v>10</v>
      </c>
      <c r="D11" s="4">
        <f t="shared" si="2"/>
        <v>0.95125126253723769</v>
      </c>
      <c r="E11" s="4">
        <f t="shared" si="3"/>
        <v>0.254886952065424</v>
      </c>
      <c r="F11" s="4">
        <f t="shared" si="4"/>
        <v>0.17364814190802491</v>
      </c>
      <c r="G11">
        <f t="shared" si="5"/>
        <v>1</v>
      </c>
      <c r="H11" t="s">
        <v>16</v>
      </c>
      <c r="I11" s="2">
        <f t="shared" si="6"/>
        <v>604.72298411158738</v>
      </c>
      <c r="J11" s="2">
        <f t="shared" si="7"/>
        <v>162.03499993575727</v>
      </c>
      <c r="K11" s="2">
        <f t="shared" si="8"/>
        <v>110.3904159664046</v>
      </c>
      <c r="N11" t="s">
        <v>16</v>
      </c>
      <c r="O11" s="2">
        <f t="shared" si="9"/>
        <v>85.52074456093365</v>
      </c>
      <c r="P11" s="2">
        <f t="shared" si="10"/>
        <v>22.915209448827152</v>
      </c>
      <c r="Q11" s="2">
        <f t="shared" si="11"/>
        <v>15.611562341569684</v>
      </c>
      <c r="S11" s="5">
        <f>D11/MIN(D11:F11)</f>
        <v>5.4780388208304629</v>
      </c>
      <c r="T11" s="5">
        <f>E11/MIN(D11:F11)</f>
        <v>1.4678357583603072</v>
      </c>
      <c r="U11" s="5">
        <f>F11/MIN(D11:F11)</f>
        <v>1</v>
      </c>
      <c r="W11">
        <f t="shared" si="12"/>
        <v>147.72346705186459</v>
      </c>
      <c r="Y11">
        <f t="shared" si="13"/>
        <v>0.26179933333333333</v>
      </c>
      <c r="Z11">
        <f t="shared" si="14"/>
        <v>0.17453288888888888</v>
      </c>
      <c r="AD11">
        <f t="shared" si="15"/>
        <v>4.4941329076005919E-2</v>
      </c>
      <c r="AF11">
        <f t="shared" si="16"/>
        <v>0.98480775931746711</v>
      </c>
    </row>
    <row r="12" spans="1:32" x14ac:dyDescent="0.2">
      <c r="A12" t="s">
        <v>17</v>
      </c>
      <c r="B12">
        <v>30</v>
      </c>
      <c r="C12">
        <v>10</v>
      </c>
      <c r="D12" s="4">
        <f t="shared" si="2"/>
        <v>0.85286859105131108</v>
      </c>
      <c r="E12" s="4">
        <f t="shared" si="3"/>
        <v>0.4924037867543688</v>
      </c>
      <c r="F12" s="4">
        <f t="shared" si="4"/>
        <v>0.17364814190802491</v>
      </c>
      <c r="G12">
        <f t="shared" si="5"/>
        <v>1</v>
      </c>
      <c r="H12" t="s">
        <v>17</v>
      </c>
      <c r="I12" s="2">
        <f t="shared" si="6"/>
        <v>542.17982119672024</v>
      </c>
      <c r="J12" s="2">
        <f t="shared" si="7"/>
        <v>313.02758696973734</v>
      </c>
      <c r="K12" s="2">
        <f t="shared" si="8"/>
        <v>110.3904159664046</v>
      </c>
      <c r="N12" t="s">
        <v>17</v>
      </c>
      <c r="O12" s="2">
        <f t="shared" si="9"/>
        <v>76.675805638142137</v>
      </c>
      <c r="P12" s="2">
        <f t="shared" si="10"/>
        <v>44.268785888952607</v>
      </c>
      <c r="Q12" s="2">
        <f t="shared" si="11"/>
        <v>15.611562341569684</v>
      </c>
      <c r="S12" s="5">
        <f t="shared" ref="S12:S63" si="21">D12/MIN(D12:F12)</f>
        <v>4.9114754795536166</v>
      </c>
      <c r="T12" s="5">
        <f t="shared" ref="T12:T63" si="22">E12/MIN(D12:F12)</f>
        <v>2.835640976885184</v>
      </c>
      <c r="U12" s="5">
        <f t="shared" ref="U12:U64" si="23">F12/MIN(D12:F12)</f>
        <v>1</v>
      </c>
      <c r="W12">
        <f t="shared" si="12"/>
        <v>147.72346705186459</v>
      </c>
      <c r="Y12">
        <f t="shared" si="13"/>
        <v>0.52359866666666666</v>
      </c>
      <c r="Z12">
        <f t="shared" si="14"/>
        <v>0.17453288888888888</v>
      </c>
      <c r="AD12">
        <f t="shared" si="15"/>
        <v>4.4941329076005919E-2</v>
      </c>
      <c r="AF12">
        <f t="shared" si="16"/>
        <v>0.98480775931746711</v>
      </c>
    </row>
    <row r="13" spans="1:32" x14ac:dyDescent="0.2">
      <c r="A13" t="s">
        <v>18</v>
      </c>
      <c r="B13">
        <v>45</v>
      </c>
      <c r="C13">
        <v>10</v>
      </c>
      <c r="D13" s="4">
        <f t="shared" si="2"/>
        <v>0.69636435856264189</v>
      </c>
      <c r="E13" s="4">
        <f t="shared" si="3"/>
        <v>0.69636413099436045</v>
      </c>
      <c r="F13" s="4">
        <f t="shared" si="4"/>
        <v>0.17364814190802491</v>
      </c>
      <c r="G13">
        <f t="shared" si="5"/>
        <v>1</v>
      </c>
      <c r="H13" t="s">
        <v>18</v>
      </c>
      <c r="I13" s="2">
        <f t="shared" si="6"/>
        <v>442.6880147478044</v>
      </c>
      <c r="J13" s="2">
        <f t="shared" si="7"/>
        <v>442.68787007964403</v>
      </c>
      <c r="K13" s="2">
        <f t="shared" si="8"/>
        <v>110.3904159664046</v>
      </c>
      <c r="N13" t="s">
        <v>18</v>
      </c>
      <c r="O13" s="2">
        <f t="shared" si="9"/>
        <v>62.605539435636572</v>
      </c>
      <c r="P13" s="2">
        <f t="shared" si="10"/>
        <v>62.605518976469128</v>
      </c>
      <c r="Q13" s="2">
        <f t="shared" si="11"/>
        <v>15.611562341569684</v>
      </c>
      <c r="S13" s="5">
        <f t="shared" si="21"/>
        <v>4.0102033394142547</v>
      </c>
      <c r="T13" s="5">
        <f t="shared" si="22"/>
        <v>4.0102020289004825</v>
      </c>
      <c r="U13" s="5">
        <f t="shared" si="23"/>
        <v>1</v>
      </c>
      <c r="W13">
        <f t="shared" si="12"/>
        <v>147.72346705186459</v>
      </c>
      <c r="Y13">
        <f t="shared" si="13"/>
        <v>0.78539800000000004</v>
      </c>
      <c r="Z13">
        <f t="shared" si="14"/>
        <v>0.17453288888888888</v>
      </c>
      <c r="AD13">
        <f t="shared" si="15"/>
        <v>4.4941329076005919E-2</v>
      </c>
      <c r="AF13">
        <f t="shared" si="16"/>
        <v>0.98480775931746711</v>
      </c>
    </row>
    <row r="14" spans="1:32" x14ac:dyDescent="0.2">
      <c r="A14" t="s">
        <v>19</v>
      </c>
      <c r="B14">
        <v>60</v>
      </c>
      <c r="C14">
        <v>10</v>
      </c>
      <c r="D14" s="4">
        <f t="shared" si="2"/>
        <v>0.49240406546744558</v>
      </c>
      <c r="E14" s="4">
        <f t="shared" si="3"/>
        <v>0.85286843013622093</v>
      </c>
      <c r="F14" s="4">
        <f t="shared" si="4"/>
        <v>0.17364814190802491</v>
      </c>
      <c r="G14">
        <f t="shared" si="5"/>
        <v>1</v>
      </c>
      <c r="H14" t="s">
        <v>19</v>
      </c>
      <c r="I14" s="2">
        <f t="shared" si="6"/>
        <v>313.02776415131927</v>
      </c>
      <c r="J14" s="2">
        <f t="shared" si="7"/>
        <v>542.17971890087335</v>
      </c>
      <c r="K14" s="2">
        <f t="shared" si="8"/>
        <v>110.3904159664046</v>
      </c>
      <c r="N14" t="s">
        <v>19</v>
      </c>
      <c r="O14" s="2">
        <f t="shared" si="9"/>
        <v>44.268810946212227</v>
      </c>
      <c r="P14" s="2">
        <f t="shared" si="10"/>
        <v>76.675791171324732</v>
      </c>
      <c r="Q14" s="2">
        <f t="shared" si="11"/>
        <v>15.611562341569684</v>
      </c>
      <c r="S14" s="5">
        <f t="shared" si="21"/>
        <v>2.8356425819301543</v>
      </c>
      <c r="T14" s="5">
        <f t="shared" si="22"/>
        <v>4.9114745528803541</v>
      </c>
      <c r="U14" s="5">
        <f t="shared" si="23"/>
        <v>1</v>
      </c>
      <c r="W14">
        <f t="shared" si="12"/>
        <v>147.72346705186459</v>
      </c>
      <c r="Y14">
        <f t="shared" ref="Y14:Y77" si="24">B14*3.141592/180</f>
        <v>1.0471973333333333</v>
      </c>
      <c r="Z14">
        <f t="shared" ref="Z14:Z77" si="25">C14*3.141592/180</f>
        <v>0.17453288888888888</v>
      </c>
      <c r="AD14">
        <f t="shared" si="15"/>
        <v>4.4941329076005919E-2</v>
      </c>
      <c r="AF14">
        <f t="shared" si="16"/>
        <v>0.98480775931746711</v>
      </c>
    </row>
    <row r="15" spans="1:32" x14ac:dyDescent="0.2">
      <c r="A15" t="s">
        <v>20</v>
      </c>
      <c r="B15">
        <v>75</v>
      </c>
      <c r="C15">
        <v>10</v>
      </c>
      <c r="D15" s="4">
        <f t="shared" si="2"/>
        <v>0.25488726292946828</v>
      </c>
      <c r="E15" s="4">
        <f t="shared" si="3"/>
        <v>0.95125117924143177</v>
      </c>
      <c r="F15" s="4">
        <f t="shared" si="4"/>
        <v>0.17364814190802491</v>
      </c>
      <c r="G15">
        <f t="shared" si="5"/>
        <v>1</v>
      </c>
      <c r="H15" t="s">
        <v>20</v>
      </c>
      <c r="I15" s="2">
        <f t="shared" si="6"/>
        <v>162.03519755613362</v>
      </c>
      <c r="J15" s="2">
        <f t="shared" si="7"/>
        <v>604.72293115934406</v>
      </c>
      <c r="K15" s="2">
        <f t="shared" si="8"/>
        <v>110.3904159664046</v>
      </c>
      <c r="N15" t="s">
        <v>20</v>
      </c>
      <c r="O15" s="2">
        <f t="shared" si="9"/>
        <v>22.915237396568795</v>
      </c>
      <c r="P15" s="2">
        <f t="shared" si="10"/>
        <v>85.520737072355587</v>
      </c>
      <c r="Q15" s="2">
        <f t="shared" si="11"/>
        <v>15.611562341569684</v>
      </c>
      <c r="S15" s="5">
        <f t="shared" si="21"/>
        <v>1.4678375485553583</v>
      </c>
      <c r="T15" s="5">
        <f t="shared" si="22"/>
        <v>5.4780383411489355</v>
      </c>
      <c r="U15" s="5">
        <f t="shared" si="23"/>
        <v>1</v>
      </c>
      <c r="W15">
        <f t="shared" si="12"/>
        <v>147.72346705186459</v>
      </c>
      <c r="Y15">
        <f t="shared" si="24"/>
        <v>1.3089966666666668</v>
      </c>
      <c r="Z15">
        <f t="shared" si="25"/>
        <v>0.17453288888888888</v>
      </c>
      <c r="AD15">
        <f t="shared" si="15"/>
        <v>4.4941329076005919E-2</v>
      </c>
      <c r="AF15">
        <f t="shared" si="16"/>
        <v>0.98480775931746711</v>
      </c>
    </row>
    <row r="16" spans="1:32" x14ac:dyDescent="0.2">
      <c r="A16" t="s">
        <v>21</v>
      </c>
      <c r="B16">
        <v>90</v>
      </c>
      <c r="C16">
        <v>10</v>
      </c>
      <c r="D16" s="4">
        <f t="shared" si="2"/>
        <v>3.2183014981613226E-7</v>
      </c>
      <c r="E16" s="4">
        <f t="shared" si="3"/>
        <v>0.9848077593174146</v>
      </c>
      <c r="F16" s="4">
        <f t="shared" si="4"/>
        <v>0.17364814190802491</v>
      </c>
      <c r="G16">
        <f t="shared" si="5"/>
        <v>1</v>
      </c>
      <c r="H16" t="s">
        <v>21</v>
      </c>
      <c r="I16" s="2">
        <f t="shared" ref="I16:I65" si="26">D16*$M$3</f>
        <v>2.0459167439609282E-4</v>
      </c>
      <c r="J16" s="2">
        <f t="shared" ref="J16:J66" si="27">E16*$M$3</f>
        <v>626.05529206050335</v>
      </c>
      <c r="K16" s="2">
        <f t="shared" ref="K16:K66" si="28">F16*$M$3</f>
        <v>110.3904159664046</v>
      </c>
      <c r="N16" t="s">
        <v>21</v>
      </c>
      <c r="O16" s="2">
        <f t="shared" si="9"/>
        <v>2.8933632067957478E-5</v>
      </c>
      <c r="P16" s="2">
        <f t="shared" si="10"/>
        <v>88.537588482741285</v>
      </c>
      <c r="Q16" s="2">
        <f t="shared" si="11"/>
        <v>15.611562341569684</v>
      </c>
      <c r="S16" s="5">
        <v>0</v>
      </c>
      <c r="T16" s="5">
        <f>E16/MIN(E16:F16)</f>
        <v>5.6712830238001128</v>
      </c>
      <c r="U16" s="5">
        <f>F16/MIN(E16:F16)</f>
        <v>1</v>
      </c>
      <c r="W16">
        <f t="shared" si="12"/>
        <v>147.72346705186459</v>
      </c>
      <c r="Y16">
        <f t="shared" si="24"/>
        <v>1.5707960000000001</v>
      </c>
      <c r="Z16">
        <f t="shared" si="25"/>
        <v>0.17453288888888888</v>
      </c>
      <c r="AD16">
        <f t="shared" si="15"/>
        <v>4.4941329076005919E-2</v>
      </c>
      <c r="AF16">
        <f t="shared" si="16"/>
        <v>0.98480775931746711</v>
      </c>
    </row>
    <row r="17" spans="1:32" x14ac:dyDescent="0.2">
      <c r="A17" t="s">
        <v>22</v>
      </c>
      <c r="B17">
        <v>0</v>
      </c>
      <c r="C17">
        <v>20</v>
      </c>
      <c r="D17" s="4">
        <f t="shared" si="2"/>
        <v>0.93969264562378085</v>
      </c>
      <c r="E17" s="4">
        <f t="shared" si="3"/>
        <v>0</v>
      </c>
      <c r="F17" s="4">
        <f t="shared" si="4"/>
        <v>0.34202007508416715</v>
      </c>
      <c r="G17">
        <f t="shared" si="5"/>
        <v>1</v>
      </c>
      <c r="H17" t="s">
        <v>22</v>
      </c>
      <c r="I17" s="2">
        <f t="shared" si="26"/>
        <v>597.37501876595968</v>
      </c>
      <c r="J17" s="2">
        <f t="shared" si="27"/>
        <v>0</v>
      </c>
      <c r="K17" s="2">
        <f t="shared" si="28"/>
        <v>217.42667639599614</v>
      </c>
      <c r="N17" t="s">
        <v>22</v>
      </c>
      <c r="O17" s="2">
        <f t="shared" si="9"/>
        <v>84.481585336170227</v>
      </c>
      <c r="P17" s="2">
        <f t="shared" si="10"/>
        <v>0</v>
      </c>
      <c r="Q17" s="2">
        <f t="shared" si="11"/>
        <v>30.748775458092382</v>
      </c>
      <c r="R17" t="s">
        <v>130</v>
      </c>
      <c r="S17" s="5">
        <f>D17/F17</f>
        <v>2.7474780402657166</v>
      </c>
      <c r="T17" s="5">
        <v>0</v>
      </c>
      <c r="U17" s="5">
        <v>1</v>
      </c>
      <c r="W17">
        <f t="shared" si="12"/>
        <v>140.96296957097761</v>
      </c>
      <c r="Y17">
        <f t="shared" si="24"/>
        <v>0</v>
      </c>
      <c r="Z17">
        <f t="shared" si="25"/>
        <v>0.34906577777777775</v>
      </c>
      <c r="AD17">
        <f t="shared" si="15"/>
        <v>4.2882517951066589E-2</v>
      </c>
      <c r="AF17">
        <f t="shared" si="16"/>
        <v>0.93969264562378085</v>
      </c>
    </row>
    <row r="18" spans="1:32" x14ac:dyDescent="0.2">
      <c r="A18" t="s">
        <v>23</v>
      </c>
      <c r="B18">
        <v>15</v>
      </c>
      <c r="C18">
        <v>20</v>
      </c>
      <c r="D18" s="4">
        <f t="shared" si="2"/>
        <v>0.90767340842856015</v>
      </c>
      <c r="E18" s="4">
        <f t="shared" si="3"/>
        <v>0.24321030379303579</v>
      </c>
      <c r="F18" s="4">
        <f t="shared" si="4"/>
        <v>0.34202007508416715</v>
      </c>
      <c r="G18">
        <f t="shared" si="5"/>
        <v>0.99999999999999989</v>
      </c>
      <c r="H18" t="s">
        <v>23</v>
      </c>
      <c r="I18" s="2">
        <f t="shared" si="26"/>
        <v>577.01996702702684</v>
      </c>
      <c r="J18" s="2">
        <f t="shared" si="27"/>
        <v>154.61200049724289</v>
      </c>
      <c r="K18" s="2">
        <f t="shared" si="28"/>
        <v>217.42667639599614</v>
      </c>
      <c r="N18" t="s">
        <v>23</v>
      </c>
      <c r="O18" s="2">
        <f t="shared" si="9"/>
        <v>81.602946312969749</v>
      </c>
      <c r="P18" s="2">
        <f t="shared" si="10"/>
        <v>21.865438800883659</v>
      </c>
      <c r="Q18" s="2">
        <f t="shared" si="11"/>
        <v>30.748775458092382</v>
      </c>
      <c r="S18" s="5">
        <f t="shared" si="21"/>
        <v>3.7320516206458145</v>
      </c>
      <c r="T18" s="5">
        <f t="shared" si="22"/>
        <v>1</v>
      </c>
      <c r="U18" s="5">
        <f t="shared" si="23"/>
        <v>1.4062729652079844</v>
      </c>
      <c r="W18">
        <f t="shared" si="12"/>
        <v>140.96296957097761</v>
      </c>
      <c r="Y18">
        <f t="shared" si="24"/>
        <v>0.26179933333333333</v>
      </c>
      <c r="Z18">
        <f t="shared" si="25"/>
        <v>0.34906577777777775</v>
      </c>
      <c r="AD18">
        <f t="shared" si="15"/>
        <v>4.2882517951066589E-2</v>
      </c>
      <c r="AF18">
        <f t="shared" si="16"/>
        <v>0.93969264562378085</v>
      </c>
    </row>
    <row r="19" spans="1:32" x14ac:dyDescent="0.2">
      <c r="A19" t="s">
        <v>24</v>
      </c>
      <c r="B19">
        <v>30</v>
      </c>
      <c r="C19">
        <v>20</v>
      </c>
      <c r="D19" s="4">
        <f t="shared" si="2"/>
        <v>0.81379775404072419</v>
      </c>
      <c r="E19" s="4">
        <f t="shared" si="3"/>
        <v>0.46984623416357557</v>
      </c>
      <c r="F19" s="4">
        <f t="shared" si="4"/>
        <v>0.34202007508416715</v>
      </c>
      <c r="G19">
        <f t="shared" si="5"/>
        <v>1</v>
      </c>
      <c r="H19" t="s">
        <v>24</v>
      </c>
      <c r="I19" s="2">
        <f t="shared" si="26"/>
        <v>517.34197437404168</v>
      </c>
      <c r="J19" s="2">
        <f t="shared" si="27"/>
        <v>298.68745302807594</v>
      </c>
      <c r="K19" s="2">
        <f t="shared" si="28"/>
        <v>217.42667639599614</v>
      </c>
      <c r="N19" t="s">
        <v>24</v>
      </c>
      <c r="O19" s="2">
        <f t="shared" si="9"/>
        <v>73.163203654464397</v>
      </c>
      <c r="P19" s="2">
        <f t="shared" si="10"/>
        <v>42.240784698298178</v>
      </c>
      <c r="Q19" s="2">
        <f t="shared" si="11"/>
        <v>30.748775458092382</v>
      </c>
      <c r="S19" s="5">
        <f t="shared" si="21"/>
        <v>2.379385928853615</v>
      </c>
      <c r="T19" s="5">
        <f t="shared" si="22"/>
        <v>1.3737387609424736</v>
      </c>
      <c r="U19" s="5">
        <f t="shared" si="23"/>
        <v>1</v>
      </c>
      <c r="W19">
        <f t="shared" si="12"/>
        <v>140.96296957097761</v>
      </c>
      <c r="Y19">
        <f t="shared" si="24"/>
        <v>0.52359866666666666</v>
      </c>
      <c r="Z19">
        <f t="shared" si="25"/>
        <v>0.34906577777777775</v>
      </c>
      <c r="AD19">
        <f t="shared" si="15"/>
        <v>4.2882517951066589E-2</v>
      </c>
      <c r="AF19">
        <f t="shared" si="16"/>
        <v>0.93969264562378085</v>
      </c>
    </row>
    <row r="20" spans="1:32" x14ac:dyDescent="0.2">
      <c r="A20" t="s">
        <v>25</v>
      </c>
      <c r="B20">
        <v>45</v>
      </c>
      <c r="C20">
        <v>20</v>
      </c>
      <c r="D20" s="4">
        <f t="shared" si="2"/>
        <v>0.66446315052325944</v>
      </c>
      <c r="E20" s="4">
        <f t="shared" si="3"/>
        <v>0.6644629333801283</v>
      </c>
      <c r="F20" s="4">
        <f t="shared" si="4"/>
        <v>0.34202007508416715</v>
      </c>
      <c r="G20">
        <f t="shared" si="5"/>
        <v>1</v>
      </c>
      <c r="H20" t="s">
        <v>25</v>
      </c>
      <c r="I20" s="2">
        <f t="shared" si="26"/>
        <v>422.40799570122289</v>
      </c>
      <c r="J20" s="2">
        <f t="shared" si="27"/>
        <v>422.4078576604681</v>
      </c>
      <c r="K20" s="2">
        <f t="shared" si="28"/>
        <v>217.42667639599614</v>
      </c>
      <c r="N20" t="s">
        <v>25</v>
      </c>
      <c r="O20" s="2">
        <f t="shared" si="9"/>
        <v>59.73751163755054</v>
      </c>
      <c r="P20" s="2">
        <f t="shared" si="10"/>
        <v>59.737492115639782</v>
      </c>
      <c r="Q20" s="2">
        <f t="shared" si="11"/>
        <v>30.748775458092382</v>
      </c>
      <c r="S20" s="5">
        <f t="shared" si="21"/>
        <v>1.9427606708750731</v>
      </c>
      <c r="T20" s="5">
        <f t="shared" si="22"/>
        <v>1.9427600359909041</v>
      </c>
      <c r="U20" s="5">
        <f t="shared" si="23"/>
        <v>1</v>
      </c>
      <c r="W20">
        <f t="shared" si="12"/>
        <v>140.96296957097761</v>
      </c>
      <c r="Y20">
        <f t="shared" si="24"/>
        <v>0.78539800000000004</v>
      </c>
      <c r="Z20">
        <f t="shared" si="25"/>
        <v>0.34906577777777775</v>
      </c>
      <c r="AD20">
        <f t="shared" si="15"/>
        <v>4.2882517951066589E-2</v>
      </c>
      <c r="AF20">
        <f t="shared" si="16"/>
        <v>0.93969264562378085</v>
      </c>
    </row>
    <row r="21" spans="1:32" x14ac:dyDescent="0.2">
      <c r="A21" t="s">
        <v>26</v>
      </c>
      <c r="B21">
        <v>60</v>
      </c>
      <c r="C21">
        <v>20</v>
      </c>
      <c r="D21" s="4">
        <f t="shared" si="2"/>
        <v>0.46984650010850337</v>
      </c>
      <c r="E21" s="4">
        <f t="shared" si="3"/>
        <v>0.8137976004973293</v>
      </c>
      <c r="F21" s="4">
        <f t="shared" si="4"/>
        <v>0.34202007508416715</v>
      </c>
      <c r="G21">
        <f t="shared" si="5"/>
        <v>1</v>
      </c>
      <c r="H21" t="s">
        <v>26</v>
      </c>
      <c r="I21" s="2">
        <f t="shared" si="26"/>
        <v>298.68762209277696</v>
      </c>
      <c r="J21" s="2">
        <f t="shared" si="27"/>
        <v>517.34187676447868</v>
      </c>
      <c r="K21" s="2">
        <f t="shared" si="28"/>
        <v>217.42667639599614</v>
      </c>
      <c r="N21" t="s">
        <v>26</v>
      </c>
      <c r="O21" s="2">
        <f t="shared" si="9"/>
        <v>42.240808607657485</v>
      </c>
      <c r="P21" s="2">
        <f t="shared" si="10"/>
        <v>73.16318985038761</v>
      </c>
      <c r="Q21" s="2">
        <f t="shared" si="11"/>
        <v>30.748775458092382</v>
      </c>
      <c r="S21" s="5">
        <f t="shared" si="21"/>
        <v>1.3737395385135789</v>
      </c>
      <c r="T21" s="5">
        <f t="shared" si="22"/>
        <v>2.3793854799226719</v>
      </c>
      <c r="U21" s="5">
        <f t="shared" si="23"/>
        <v>1</v>
      </c>
      <c r="W21">
        <f t="shared" si="12"/>
        <v>140.96296957097761</v>
      </c>
      <c r="Y21">
        <f t="shared" si="24"/>
        <v>1.0471973333333333</v>
      </c>
      <c r="Z21">
        <f t="shared" si="25"/>
        <v>0.34906577777777775</v>
      </c>
      <c r="AD21">
        <f t="shared" si="15"/>
        <v>4.2882517951066589E-2</v>
      </c>
      <c r="AF21">
        <f t="shared" si="16"/>
        <v>0.93969264562378085</v>
      </c>
    </row>
    <row r="22" spans="1:32" x14ac:dyDescent="0.2">
      <c r="A22" t="s">
        <v>27</v>
      </c>
      <c r="B22">
        <v>75</v>
      </c>
      <c r="C22">
        <v>20</v>
      </c>
      <c r="D22" s="4">
        <f t="shared" si="2"/>
        <v>0.24321060041606038</v>
      </c>
      <c r="E22" s="4">
        <f t="shared" si="3"/>
        <v>0.90767332894862562</v>
      </c>
      <c r="F22" s="4">
        <f t="shared" si="4"/>
        <v>0.34202007508416715</v>
      </c>
      <c r="G22">
        <f t="shared" si="5"/>
        <v>1</v>
      </c>
      <c r="H22" t="s">
        <v>27</v>
      </c>
      <c r="I22" s="2">
        <f t="shared" si="26"/>
        <v>154.61218906441505</v>
      </c>
      <c r="J22" s="2">
        <f t="shared" si="27"/>
        <v>577.01991650058335</v>
      </c>
      <c r="K22" s="2">
        <f t="shared" si="28"/>
        <v>217.42667639599614</v>
      </c>
      <c r="N22" t="s">
        <v>27</v>
      </c>
      <c r="O22" s="2">
        <f t="shared" si="9"/>
        <v>21.865465468308891</v>
      </c>
      <c r="P22" s="2">
        <f t="shared" si="10"/>
        <v>81.602939167451581</v>
      </c>
      <c r="Q22" s="2">
        <f t="shared" si="11"/>
        <v>30.748775458092382</v>
      </c>
      <c r="S22" s="5">
        <f t="shared" si="21"/>
        <v>1</v>
      </c>
      <c r="T22" s="5">
        <f t="shared" si="22"/>
        <v>3.7320467421891514</v>
      </c>
      <c r="U22" s="5">
        <f t="shared" si="23"/>
        <v>1.4062712500979537</v>
      </c>
      <c r="W22">
        <f t="shared" si="12"/>
        <v>140.96296957097761</v>
      </c>
      <c r="Y22">
        <f t="shared" si="24"/>
        <v>1.3089966666666668</v>
      </c>
      <c r="Z22">
        <f t="shared" si="25"/>
        <v>0.34906577777777775</v>
      </c>
      <c r="AD22">
        <f t="shared" si="15"/>
        <v>4.2882517951066589E-2</v>
      </c>
      <c r="AF22">
        <f t="shared" si="16"/>
        <v>0.93969264562378085</v>
      </c>
    </row>
    <row r="23" spans="1:32" x14ac:dyDescent="0.2">
      <c r="A23" t="s">
        <v>28</v>
      </c>
      <c r="B23">
        <v>90</v>
      </c>
      <c r="C23">
        <v>20</v>
      </c>
      <c r="D23" s="4">
        <f t="shared" si="2"/>
        <v>3.0708676090429654E-7</v>
      </c>
      <c r="E23" s="4">
        <f t="shared" si="3"/>
        <v>0.93969264562373067</v>
      </c>
      <c r="F23" s="4">
        <f t="shared" si="4"/>
        <v>0.34202007508416715</v>
      </c>
      <c r="G23">
        <f t="shared" si="5"/>
        <v>1</v>
      </c>
      <c r="H23" t="s">
        <v>28</v>
      </c>
      <c r="I23" s="2">
        <f t="shared" si="26"/>
        <v>1.9521910745210521E-4</v>
      </c>
      <c r="J23" s="2">
        <f t="shared" si="27"/>
        <v>597.37501876592773</v>
      </c>
      <c r="K23" s="2">
        <f t="shared" si="28"/>
        <v>217.42667639599614</v>
      </c>
      <c r="N23" t="s">
        <v>28</v>
      </c>
      <c r="O23" s="2">
        <f t="shared" si="9"/>
        <v>2.7608150939313773E-5</v>
      </c>
      <c r="P23" s="2">
        <f t="shared" si="10"/>
        <v>84.481585336165722</v>
      </c>
      <c r="Q23" s="2">
        <f t="shared" si="11"/>
        <v>30.748775458092382</v>
      </c>
      <c r="S23" s="5">
        <v>0</v>
      </c>
      <c r="T23" s="5">
        <f>E23/F23</f>
        <v>2.7474780402655701</v>
      </c>
      <c r="U23" s="5">
        <v>1</v>
      </c>
      <c r="W23">
        <f t="shared" si="12"/>
        <v>140.96296957097761</v>
      </c>
      <c r="Y23">
        <f t="shared" si="24"/>
        <v>1.5707960000000001</v>
      </c>
      <c r="Z23">
        <f t="shared" si="25"/>
        <v>0.34906577777777775</v>
      </c>
      <c r="AD23">
        <f t="shared" si="15"/>
        <v>4.2882517951066589E-2</v>
      </c>
      <c r="AF23">
        <f t="shared" si="16"/>
        <v>0.93969264562378085</v>
      </c>
    </row>
    <row r="24" spans="1:32" x14ac:dyDescent="0.2">
      <c r="A24" t="s">
        <v>29</v>
      </c>
      <c r="B24">
        <v>0</v>
      </c>
      <c r="C24">
        <f>C17+10</f>
        <v>30</v>
      </c>
      <c r="D24" s="4">
        <f t="shared" si="2"/>
        <v>0.86602545825024957</v>
      </c>
      <c r="E24" s="4">
        <f t="shared" si="3"/>
        <v>0</v>
      </c>
      <c r="F24" s="4">
        <f t="shared" si="4"/>
        <v>0.49999990566243624</v>
      </c>
      <c r="G24">
        <f t="shared" si="5"/>
        <v>1</v>
      </c>
      <c r="H24" t="s">
        <v>29</v>
      </c>
      <c r="I24" s="2">
        <f t="shared" si="26"/>
        <v>550.54381534573247</v>
      </c>
      <c r="J24" s="2">
        <f t="shared" si="27"/>
        <v>0</v>
      </c>
      <c r="K24" s="2">
        <f t="shared" si="28"/>
        <v>317.85654002836543</v>
      </c>
      <c r="N24" t="s">
        <v>29</v>
      </c>
      <c r="O24" s="2">
        <f t="shared" si="9"/>
        <v>77.858653034256378</v>
      </c>
      <c r="P24" s="2">
        <f t="shared" si="10"/>
        <v>0</v>
      </c>
      <c r="Q24" s="2">
        <f t="shared" si="11"/>
        <v>44.951702979710092</v>
      </c>
      <c r="R24" t="s">
        <v>130</v>
      </c>
      <c r="S24" s="5">
        <f>D24/F24</f>
        <v>1.7320512432954884</v>
      </c>
      <c r="T24" s="5">
        <v>0</v>
      </c>
      <c r="U24" s="5">
        <v>1</v>
      </c>
      <c r="W24">
        <f t="shared" si="12"/>
        <v>129.92371416081943</v>
      </c>
      <c r="Y24">
        <f t="shared" si="24"/>
        <v>0</v>
      </c>
      <c r="Z24">
        <f t="shared" si="25"/>
        <v>0.52359866666666666</v>
      </c>
      <c r="AD24">
        <f t="shared" si="15"/>
        <v>3.9520743758555979E-2</v>
      </c>
      <c r="AF24">
        <f t="shared" si="16"/>
        <v>0.86602545825024957</v>
      </c>
    </row>
    <row r="25" spans="1:32" x14ac:dyDescent="0.2">
      <c r="A25" t="s">
        <v>30</v>
      </c>
      <c r="B25">
        <v>15</v>
      </c>
      <c r="C25">
        <f t="shared" ref="C25:C66" si="29">C18+10</f>
        <v>30</v>
      </c>
      <c r="D25" s="4">
        <f t="shared" si="2"/>
        <v>0.8365163685559196</v>
      </c>
      <c r="E25" s="4">
        <f t="shared" si="3"/>
        <v>0.22414383657725617</v>
      </c>
      <c r="F25" s="4">
        <f t="shared" si="4"/>
        <v>0.49999990566243624</v>
      </c>
      <c r="G25">
        <f t="shared" si="5"/>
        <v>1</v>
      </c>
      <c r="H25" t="s">
        <v>30</v>
      </c>
      <c r="I25" s="2">
        <f t="shared" si="26"/>
        <v>531.78449750706295</v>
      </c>
      <c r="J25" s="2">
        <f t="shared" si="27"/>
        <v>142.49119561080454</v>
      </c>
      <c r="K25" s="2">
        <f t="shared" si="28"/>
        <v>317.85654002836543</v>
      </c>
      <c r="N25" t="s">
        <v>30</v>
      </c>
      <c r="O25" s="2">
        <f t="shared" si="9"/>
        <v>75.205684863424977</v>
      </c>
      <c r="P25" s="2">
        <f t="shared" si="10"/>
        <v>20.151298135155741</v>
      </c>
      <c r="Q25" s="2">
        <f t="shared" si="11"/>
        <v>44.951702979710092</v>
      </c>
      <c r="S25" s="5">
        <f t="shared" si="21"/>
        <v>3.732051620645815</v>
      </c>
      <c r="T25" s="5">
        <f t="shared" si="22"/>
        <v>1</v>
      </c>
      <c r="U25" s="5">
        <f t="shared" si="23"/>
        <v>2.230710035562812</v>
      </c>
      <c r="W25">
        <f t="shared" si="12"/>
        <v>129.92371416081943</v>
      </c>
      <c r="Y25">
        <f t="shared" si="24"/>
        <v>0.26179933333333333</v>
      </c>
      <c r="Z25">
        <f t="shared" si="25"/>
        <v>0.52359866666666666</v>
      </c>
      <c r="AD25">
        <f t="shared" si="15"/>
        <v>3.9520743758555979E-2</v>
      </c>
      <c r="AF25">
        <f t="shared" si="16"/>
        <v>0.86602545825024957</v>
      </c>
    </row>
    <row r="26" spans="1:32" x14ac:dyDescent="0.2">
      <c r="A26" t="s">
        <v>31</v>
      </c>
      <c r="B26">
        <v>30</v>
      </c>
      <c r="C26">
        <f t="shared" si="29"/>
        <v>30</v>
      </c>
      <c r="D26" s="4">
        <f t="shared" si="2"/>
        <v>0.75000009433755477</v>
      </c>
      <c r="E26" s="4">
        <f t="shared" si="3"/>
        <v>0.43301264742639289</v>
      </c>
      <c r="F26" s="4">
        <f t="shared" si="4"/>
        <v>0.49999990566243624</v>
      </c>
      <c r="G26">
        <f t="shared" si="5"/>
        <v>1</v>
      </c>
      <c r="H26" t="s">
        <v>31</v>
      </c>
      <c r="I26" s="2">
        <f t="shared" si="26"/>
        <v>476.78495997162878</v>
      </c>
      <c r="J26" s="2">
        <f t="shared" si="27"/>
        <v>275.27185573590396</v>
      </c>
      <c r="K26" s="2">
        <f t="shared" si="28"/>
        <v>317.85654002836543</v>
      </c>
      <c r="N26" t="s">
        <v>31</v>
      </c>
      <c r="O26" s="2">
        <f t="shared" si="9"/>
        <v>67.427575672739067</v>
      </c>
      <c r="P26" s="2">
        <f t="shared" si="10"/>
        <v>38.929319172132544</v>
      </c>
      <c r="Q26" s="2">
        <f t="shared" si="11"/>
        <v>44.951702979710092</v>
      </c>
      <c r="S26" s="5">
        <f t="shared" si="21"/>
        <v>1.7320512432954884</v>
      </c>
      <c r="T26" s="5">
        <f t="shared" si="22"/>
        <v>1</v>
      </c>
      <c r="U26" s="5">
        <f t="shared" si="23"/>
        <v>1.154700465758175</v>
      </c>
      <c r="W26">
        <f t="shared" si="12"/>
        <v>129.92371416081943</v>
      </c>
      <c r="Y26">
        <f t="shared" si="24"/>
        <v>0.52359866666666666</v>
      </c>
      <c r="Z26">
        <f t="shared" si="25"/>
        <v>0.52359866666666666</v>
      </c>
      <c r="AD26">
        <f t="shared" si="15"/>
        <v>3.9520743758555979E-2</v>
      </c>
      <c r="AF26">
        <f t="shared" si="16"/>
        <v>0.86602545825024957</v>
      </c>
    </row>
    <row r="27" spans="1:32" x14ac:dyDescent="0.2">
      <c r="A27" t="s">
        <v>32</v>
      </c>
      <c r="B27">
        <v>45</v>
      </c>
      <c r="C27">
        <f t="shared" si="29"/>
        <v>30</v>
      </c>
      <c r="D27" s="4">
        <f t="shared" si="2"/>
        <v>0.61237257426903025</v>
      </c>
      <c r="E27" s="4">
        <f t="shared" si="3"/>
        <v>0.61237237414883083</v>
      </c>
      <c r="F27" s="4">
        <f t="shared" si="4"/>
        <v>0.49999990566243624</v>
      </c>
      <c r="G27">
        <f t="shared" si="5"/>
        <v>0.99999999999999989</v>
      </c>
      <c r="H27" t="s">
        <v>32</v>
      </c>
      <c r="I27" s="2">
        <f t="shared" si="26"/>
        <v>389.29332878080282</v>
      </c>
      <c r="J27" s="2">
        <f t="shared" si="27"/>
        <v>389.29320156175049</v>
      </c>
      <c r="K27" s="2">
        <f t="shared" si="28"/>
        <v>317.85654002836543</v>
      </c>
      <c r="N27" t="s">
        <v>32</v>
      </c>
      <c r="O27" s="2">
        <f t="shared" si="9"/>
        <v>55.054390530317967</v>
      </c>
      <c r="P27" s="2">
        <f t="shared" si="10"/>
        <v>55.054372538827046</v>
      </c>
      <c r="Q27" s="2">
        <f t="shared" si="11"/>
        <v>44.951702979710092</v>
      </c>
      <c r="S27" s="5">
        <f t="shared" si="21"/>
        <v>1.2247453796170511</v>
      </c>
      <c r="T27" s="5">
        <f t="shared" si="22"/>
        <v>1.2247449793765768</v>
      </c>
      <c r="U27" s="5">
        <f t="shared" si="23"/>
        <v>1</v>
      </c>
      <c r="W27">
        <f t="shared" si="12"/>
        <v>129.92371416081943</v>
      </c>
      <c r="Y27">
        <f t="shared" si="24"/>
        <v>0.78539800000000004</v>
      </c>
      <c r="Z27">
        <f t="shared" si="25"/>
        <v>0.52359866666666666</v>
      </c>
      <c r="AD27">
        <f t="shared" si="15"/>
        <v>3.9520743758555979E-2</v>
      </c>
      <c r="AF27">
        <f t="shared" si="16"/>
        <v>0.86602545825024957</v>
      </c>
    </row>
    <row r="28" spans="1:32" x14ac:dyDescent="0.2">
      <c r="A28" t="s">
        <v>33</v>
      </c>
      <c r="B28">
        <v>60</v>
      </c>
      <c r="C28">
        <f t="shared" si="29"/>
        <v>30</v>
      </c>
      <c r="D28" s="4">
        <f t="shared" si="2"/>
        <v>0.43301289252257308</v>
      </c>
      <c r="E28" s="4">
        <f t="shared" si="3"/>
        <v>0.74999995283119136</v>
      </c>
      <c r="F28" s="4">
        <f t="shared" si="4"/>
        <v>0.49999990566243624</v>
      </c>
      <c r="G28">
        <f t="shared" si="5"/>
        <v>0.99999999999999989</v>
      </c>
      <c r="H28" t="s">
        <v>33</v>
      </c>
      <c r="I28" s="2">
        <f t="shared" si="26"/>
        <v>275.27201154678096</v>
      </c>
      <c r="J28" s="2">
        <f t="shared" si="27"/>
        <v>476.78487001416568</v>
      </c>
      <c r="K28" s="2">
        <f t="shared" si="28"/>
        <v>317.85654002836543</v>
      </c>
      <c r="N28" t="s">
        <v>33</v>
      </c>
      <c r="O28" s="2">
        <f t="shared" si="9"/>
        <v>38.929341207118085</v>
      </c>
      <c r="P28" s="2">
        <f t="shared" si="10"/>
        <v>67.427562950832623</v>
      </c>
      <c r="Q28" s="2">
        <f t="shared" si="11"/>
        <v>44.951702979710092</v>
      </c>
      <c r="S28" s="5">
        <f t="shared" si="21"/>
        <v>1</v>
      </c>
      <c r="T28" s="5">
        <f t="shared" si="22"/>
        <v>1.7320499361161485</v>
      </c>
      <c r="U28" s="5">
        <f t="shared" si="23"/>
        <v>1.15469981216869</v>
      </c>
      <c r="W28">
        <f t="shared" si="12"/>
        <v>129.92371416081943</v>
      </c>
      <c r="Y28">
        <f t="shared" si="24"/>
        <v>1.0471973333333333</v>
      </c>
      <c r="Z28">
        <f t="shared" si="25"/>
        <v>0.52359866666666666</v>
      </c>
      <c r="AD28">
        <f t="shared" si="15"/>
        <v>3.9520743758555979E-2</v>
      </c>
      <c r="AF28">
        <f t="shared" si="16"/>
        <v>0.86602545825024957</v>
      </c>
    </row>
    <row r="29" spans="1:32" x14ac:dyDescent="0.2">
      <c r="A29" t="s">
        <v>34</v>
      </c>
      <c r="B29">
        <v>75</v>
      </c>
      <c r="C29">
        <f t="shared" si="29"/>
        <v>30</v>
      </c>
      <c r="D29" s="4">
        <f t="shared" si="2"/>
        <v>0.22414410994652431</v>
      </c>
      <c r="E29" s="4">
        <f t="shared" si="3"/>
        <v>0.83651629530681293</v>
      </c>
      <c r="F29" s="4">
        <f t="shared" si="4"/>
        <v>0.49999990566243624</v>
      </c>
      <c r="G29">
        <f t="shared" si="5"/>
        <v>0.99999999999999989</v>
      </c>
      <c r="H29" t="s">
        <v>34</v>
      </c>
      <c r="I29" s="2">
        <f t="shared" si="26"/>
        <v>142.49136939525678</v>
      </c>
      <c r="J29" s="2">
        <f t="shared" si="27"/>
        <v>531.78445094163897</v>
      </c>
      <c r="K29" s="2">
        <f t="shared" si="28"/>
        <v>317.85654002836543</v>
      </c>
      <c r="N29" t="s">
        <v>34</v>
      </c>
      <c r="O29" s="2">
        <f t="shared" si="9"/>
        <v>20.151322711988669</v>
      </c>
      <c r="P29" s="2">
        <f t="shared" si="10"/>
        <v>75.20567827807956</v>
      </c>
      <c r="Q29" s="2">
        <f t="shared" si="11"/>
        <v>44.951702979710092</v>
      </c>
      <c r="S29" s="5">
        <f t="shared" si="21"/>
        <v>1</v>
      </c>
      <c r="T29" s="5">
        <f t="shared" si="22"/>
        <v>3.732046742189151</v>
      </c>
      <c r="U29" s="5">
        <f t="shared" si="23"/>
        <v>2.2307073149578853</v>
      </c>
      <c r="W29">
        <f t="shared" si="12"/>
        <v>129.92371416081943</v>
      </c>
      <c r="Y29">
        <f t="shared" si="24"/>
        <v>1.3089966666666668</v>
      </c>
      <c r="Z29">
        <f t="shared" si="25"/>
        <v>0.52359866666666666</v>
      </c>
      <c r="AD29">
        <f t="shared" si="15"/>
        <v>3.9520743758555979E-2</v>
      </c>
      <c r="AF29">
        <f t="shared" si="16"/>
        <v>0.86602545825024957</v>
      </c>
    </row>
    <row r="30" spans="1:32" x14ac:dyDescent="0.2">
      <c r="A30" t="s">
        <v>35</v>
      </c>
      <c r="B30">
        <v>90</v>
      </c>
      <c r="C30">
        <f t="shared" si="29"/>
        <v>30</v>
      </c>
      <c r="D30" s="4">
        <f t="shared" si="2"/>
        <v>2.8301270002830587E-7</v>
      </c>
      <c r="E30" s="4">
        <f t="shared" si="3"/>
        <v>0.86602545825020327</v>
      </c>
      <c r="F30" s="4">
        <f t="shared" si="4"/>
        <v>0.49999990566243624</v>
      </c>
      <c r="G30">
        <f t="shared" si="5"/>
        <v>0.99999999999999989</v>
      </c>
      <c r="H30" t="s">
        <v>35</v>
      </c>
      <c r="I30" s="2">
        <f t="shared" si="26"/>
        <v>1.7991490917563439E-4</v>
      </c>
      <c r="J30" s="2">
        <f t="shared" si="27"/>
        <v>550.54381534570302</v>
      </c>
      <c r="K30" s="2">
        <f t="shared" si="28"/>
        <v>317.85654002836543</v>
      </c>
      <c r="N30" t="s">
        <v>35</v>
      </c>
      <c r="O30" s="2">
        <f t="shared" si="9"/>
        <v>2.5443810462930576E-5</v>
      </c>
      <c r="P30" s="2">
        <f t="shared" si="10"/>
        <v>77.858653034252214</v>
      </c>
      <c r="Q30" s="2">
        <f t="shared" si="11"/>
        <v>44.951702979710092</v>
      </c>
      <c r="S30" s="5">
        <v>0</v>
      </c>
      <c r="T30" s="5">
        <f>E30/F30</f>
        <v>1.7320512432953958</v>
      </c>
      <c r="U30" s="5">
        <v>1</v>
      </c>
      <c r="W30">
        <f t="shared" si="12"/>
        <v>129.92371416081943</v>
      </c>
      <c r="Y30">
        <f t="shared" si="24"/>
        <v>1.5707960000000001</v>
      </c>
      <c r="Z30">
        <f t="shared" si="25"/>
        <v>0.52359866666666666</v>
      </c>
      <c r="AD30">
        <f t="shared" si="15"/>
        <v>3.9520743758555979E-2</v>
      </c>
      <c r="AF30">
        <f t="shared" si="16"/>
        <v>0.86602545825024957</v>
      </c>
    </row>
    <row r="31" spans="1:32" x14ac:dyDescent="0.2">
      <c r="A31" t="s">
        <v>36</v>
      </c>
      <c r="B31">
        <v>0</v>
      </c>
      <c r="C31">
        <f t="shared" si="29"/>
        <v>40</v>
      </c>
      <c r="D31" s="4">
        <f t="shared" si="2"/>
        <v>0.7660445364788413</v>
      </c>
      <c r="E31" s="4">
        <f t="shared" si="3"/>
        <v>0</v>
      </c>
      <c r="F31" s="4">
        <f t="shared" si="4"/>
        <v>0.6427874984245705</v>
      </c>
      <c r="G31">
        <f t="shared" si="5"/>
        <v>1</v>
      </c>
      <c r="H31" t="s">
        <v>36</v>
      </c>
      <c r="I31" s="2">
        <f t="shared" si="26"/>
        <v>486.98462362748086</v>
      </c>
      <c r="J31" s="2">
        <f t="shared" si="27"/>
        <v>0</v>
      </c>
      <c r="K31" s="2">
        <f t="shared" si="28"/>
        <v>408.6284975434786</v>
      </c>
      <c r="N31" t="s">
        <v>36</v>
      </c>
      <c r="O31" s="2">
        <f t="shared" si="9"/>
        <v>68.870025940114061</v>
      </c>
      <c r="P31" s="2">
        <f t="shared" si="10"/>
        <v>0</v>
      </c>
      <c r="Q31" s="2">
        <f t="shared" si="11"/>
        <v>57.788796319812839</v>
      </c>
      <c r="R31" t="s">
        <v>130</v>
      </c>
      <c r="S31" s="5">
        <f>D31/F31</f>
        <v>1.1917539441205152</v>
      </c>
      <c r="T31" s="5">
        <v>0</v>
      </c>
      <c r="U31" s="5">
        <v>1</v>
      </c>
      <c r="W31">
        <f t="shared" si="12"/>
        <v>114.94078387024484</v>
      </c>
      <c r="Y31">
        <f t="shared" si="24"/>
        <v>0</v>
      </c>
      <c r="Z31">
        <f t="shared" si="25"/>
        <v>0.69813155555555551</v>
      </c>
      <c r="AD31">
        <f t="shared" si="15"/>
        <v>3.4958152263780011E-2</v>
      </c>
      <c r="AF31">
        <f t="shared" si="16"/>
        <v>0.76604453647884152</v>
      </c>
    </row>
    <row r="32" spans="1:32" x14ac:dyDescent="0.2">
      <c r="A32" t="s">
        <v>37</v>
      </c>
      <c r="B32">
        <v>15</v>
      </c>
      <c r="C32">
        <f t="shared" si="29"/>
        <v>40</v>
      </c>
      <c r="D32" s="4">
        <f t="shared" si="2"/>
        <v>0.73994221267131932</v>
      </c>
      <c r="E32" s="4">
        <f t="shared" si="3"/>
        <v>0.19826687513590063</v>
      </c>
      <c r="F32" s="4">
        <f t="shared" si="4"/>
        <v>0.6427874984245705</v>
      </c>
      <c r="G32">
        <f t="shared" si="5"/>
        <v>1</v>
      </c>
      <c r="H32" t="s">
        <v>37</v>
      </c>
      <c r="I32" s="2">
        <f t="shared" si="26"/>
        <v>470.39103183236489</v>
      </c>
      <c r="J32" s="2">
        <f t="shared" si="27"/>
        <v>126.04086964664381</v>
      </c>
      <c r="K32" s="2">
        <f t="shared" si="28"/>
        <v>408.6284975434786</v>
      </c>
      <c r="N32" t="s">
        <v>37</v>
      </c>
      <c r="O32" s="2">
        <f t="shared" si="9"/>
        <v>66.523337683600474</v>
      </c>
      <c r="P32" s="2">
        <f t="shared" si="10"/>
        <v>17.824870726758306</v>
      </c>
      <c r="Q32" s="2">
        <f t="shared" si="11"/>
        <v>57.788796319812839</v>
      </c>
      <c r="S32" s="5">
        <f t="shared" si="21"/>
        <v>3.7320516206458145</v>
      </c>
      <c r="T32" s="5">
        <f t="shared" si="22"/>
        <v>1</v>
      </c>
      <c r="U32" s="5">
        <f t="shared" si="23"/>
        <v>3.2420317210526282</v>
      </c>
      <c r="W32">
        <f t="shared" si="12"/>
        <v>114.94078387024484</v>
      </c>
      <c r="Y32">
        <f t="shared" si="24"/>
        <v>0.26179933333333333</v>
      </c>
      <c r="Z32">
        <f t="shared" si="25"/>
        <v>0.69813155555555551</v>
      </c>
      <c r="AD32">
        <f t="shared" si="15"/>
        <v>3.4958152263780011E-2</v>
      </c>
      <c r="AF32">
        <f t="shared" si="16"/>
        <v>0.76604453647884152</v>
      </c>
    </row>
    <row r="33" spans="1:32" x14ac:dyDescent="0.2">
      <c r="A33" t="s">
        <v>38</v>
      </c>
      <c r="B33">
        <v>30</v>
      </c>
      <c r="C33">
        <f t="shared" si="29"/>
        <v>40</v>
      </c>
      <c r="D33" s="4">
        <f t="shared" si="2"/>
        <v>0.66341407074418857</v>
      </c>
      <c r="E33" s="4">
        <f t="shared" si="3"/>
        <v>0.38302219597264536</v>
      </c>
      <c r="F33" s="4">
        <f t="shared" si="4"/>
        <v>0.6427874984245705</v>
      </c>
      <c r="G33">
        <f t="shared" si="5"/>
        <v>1</v>
      </c>
      <c r="H33" t="s">
        <v>38</v>
      </c>
      <c r="I33" s="2">
        <f t="shared" si="26"/>
        <v>421.74108183781442</v>
      </c>
      <c r="J33" s="2">
        <f t="shared" si="27"/>
        <v>243.49226587279747</v>
      </c>
      <c r="K33" s="2">
        <f t="shared" si="28"/>
        <v>408.6284975434786</v>
      </c>
      <c r="N33" t="s">
        <v>38</v>
      </c>
      <c r="O33" s="2">
        <f t="shared" si="9"/>
        <v>59.643195774493854</v>
      </c>
      <c r="P33" s="2">
        <f t="shared" si="10"/>
        <v>34.435006473026569</v>
      </c>
      <c r="Q33" s="2">
        <f t="shared" si="11"/>
        <v>57.788796319812839</v>
      </c>
      <c r="S33" s="5">
        <f t="shared" si="21"/>
        <v>1.7320512432954882</v>
      </c>
      <c r="T33" s="5">
        <f t="shared" si="22"/>
        <v>1</v>
      </c>
      <c r="U33" s="5">
        <f t="shared" si="23"/>
        <v>1.6781990839780916</v>
      </c>
      <c r="W33">
        <f t="shared" si="12"/>
        <v>114.94078387024484</v>
      </c>
      <c r="Y33">
        <f t="shared" si="24"/>
        <v>0.52359866666666666</v>
      </c>
      <c r="Z33">
        <f t="shared" si="25"/>
        <v>0.69813155555555551</v>
      </c>
      <c r="AD33">
        <f t="shared" si="15"/>
        <v>3.4958152263780011E-2</v>
      </c>
      <c r="AF33">
        <f t="shared" si="16"/>
        <v>0.76604453647884152</v>
      </c>
    </row>
    <row r="34" spans="1:32" x14ac:dyDescent="0.2">
      <c r="A34" t="s">
        <v>39</v>
      </c>
      <c r="B34">
        <v>45</v>
      </c>
      <c r="C34">
        <f t="shared" si="29"/>
        <v>40</v>
      </c>
      <c r="D34" s="4">
        <f t="shared" si="2"/>
        <v>0.54167537494344664</v>
      </c>
      <c r="E34" s="4">
        <f t="shared" si="3"/>
        <v>0.54167519792672736</v>
      </c>
      <c r="F34" s="4">
        <f t="shared" si="4"/>
        <v>0.6427874984245705</v>
      </c>
      <c r="G34">
        <f t="shared" si="5"/>
        <v>1</v>
      </c>
      <c r="H34" t="s">
        <v>39</v>
      </c>
      <c r="I34" s="2">
        <f t="shared" si="26"/>
        <v>344.35018596649826</v>
      </c>
      <c r="J34" s="2">
        <f t="shared" si="27"/>
        <v>344.35007343463315</v>
      </c>
      <c r="K34" s="2">
        <f t="shared" si="28"/>
        <v>408.6284975434786</v>
      </c>
      <c r="N34" t="s">
        <v>39</v>
      </c>
      <c r="O34" s="2">
        <f t="shared" si="9"/>
        <v>48.698470319951923</v>
      </c>
      <c r="P34" s="2">
        <f t="shared" si="10"/>
        <v>48.69845440554294</v>
      </c>
      <c r="Q34" s="2">
        <f t="shared" si="11"/>
        <v>57.788796319812839</v>
      </c>
      <c r="S34" s="5">
        <f t="shared" si="21"/>
        <v>1.0000003267949502</v>
      </c>
      <c r="T34" s="5">
        <f t="shared" si="22"/>
        <v>1</v>
      </c>
      <c r="U34" s="5">
        <f t="shared" si="23"/>
        <v>1.1866659224658107</v>
      </c>
      <c r="W34">
        <f t="shared" si="12"/>
        <v>114.94078387024484</v>
      </c>
      <c r="Y34">
        <f t="shared" si="24"/>
        <v>0.78539800000000004</v>
      </c>
      <c r="Z34">
        <f t="shared" si="25"/>
        <v>0.69813155555555551</v>
      </c>
      <c r="AD34">
        <f t="shared" si="15"/>
        <v>3.4958152263780011E-2</v>
      </c>
      <c r="AF34">
        <f t="shared" si="16"/>
        <v>0.76604453647884152</v>
      </c>
    </row>
    <row r="35" spans="1:32" x14ac:dyDescent="0.2">
      <c r="A35" t="s">
        <v>40</v>
      </c>
      <c r="B35">
        <v>60</v>
      </c>
      <c r="C35">
        <f t="shared" si="29"/>
        <v>40</v>
      </c>
      <c r="D35" s="4">
        <f t="shared" si="2"/>
        <v>0.38302241277295757</v>
      </c>
      <c r="E35" s="4">
        <f t="shared" si="3"/>
        <v>0.66341394557445421</v>
      </c>
      <c r="F35" s="4">
        <f t="shared" si="4"/>
        <v>0.6427874984245705</v>
      </c>
      <c r="G35">
        <f t="shared" si="5"/>
        <v>1</v>
      </c>
      <c r="H35" t="s">
        <v>40</v>
      </c>
      <c r="I35" s="2">
        <f t="shared" si="26"/>
        <v>243.4924036956177</v>
      </c>
      <c r="J35" s="2">
        <f t="shared" si="27"/>
        <v>421.74100226576206</v>
      </c>
      <c r="K35" s="2">
        <f t="shared" si="28"/>
        <v>408.6284975434786</v>
      </c>
      <c r="N35" t="s">
        <v>40</v>
      </c>
      <c r="O35" s="2">
        <f t="shared" si="9"/>
        <v>34.435025964116726</v>
      </c>
      <c r="P35" s="2">
        <f t="shared" si="10"/>
        <v>59.643184521306289</v>
      </c>
      <c r="Q35" s="2">
        <f t="shared" si="11"/>
        <v>57.788796319812839</v>
      </c>
      <c r="S35" s="5">
        <f t="shared" si="21"/>
        <v>1</v>
      </c>
      <c r="T35" s="5">
        <f t="shared" si="22"/>
        <v>1.7320499361161485</v>
      </c>
      <c r="U35" s="5">
        <f t="shared" si="23"/>
        <v>1.6781981340752314</v>
      </c>
      <c r="W35">
        <f t="shared" si="12"/>
        <v>114.94078387024484</v>
      </c>
      <c r="Y35">
        <f t="shared" si="24"/>
        <v>1.0471973333333333</v>
      </c>
      <c r="Z35">
        <f t="shared" si="25"/>
        <v>0.69813155555555551</v>
      </c>
      <c r="AD35">
        <f t="shared" si="15"/>
        <v>3.4958152263780011E-2</v>
      </c>
      <c r="AF35">
        <f t="shared" si="16"/>
        <v>0.76604453647884152</v>
      </c>
    </row>
    <row r="36" spans="1:32" x14ac:dyDescent="0.2">
      <c r="A36" t="s">
        <v>41</v>
      </c>
      <c r="B36">
        <v>75</v>
      </c>
      <c r="C36">
        <f t="shared" si="29"/>
        <v>40</v>
      </c>
      <c r="D36" s="4">
        <f t="shared" si="2"/>
        <v>0.19826711694522886</v>
      </c>
      <c r="E36" s="4">
        <f t="shared" si="3"/>
        <v>0.73994214787867685</v>
      </c>
      <c r="F36" s="4">
        <f t="shared" si="4"/>
        <v>0.6427874984245705</v>
      </c>
      <c r="G36">
        <f t="shared" si="5"/>
        <v>1</v>
      </c>
      <c r="H36" t="s">
        <v>41</v>
      </c>
      <c r="I36" s="2">
        <f t="shared" si="26"/>
        <v>126.04102336802565</v>
      </c>
      <c r="J36" s="2">
        <f t="shared" si="27"/>
        <v>470.39099064282681</v>
      </c>
      <c r="K36" s="2">
        <f t="shared" si="28"/>
        <v>408.6284975434786</v>
      </c>
      <c r="N36" t="s">
        <v>41</v>
      </c>
      <c r="O36" s="2">
        <f t="shared" si="9"/>
        <v>17.824892466244606</v>
      </c>
      <c r="P36" s="2">
        <f t="shared" si="10"/>
        <v>66.523331858520137</v>
      </c>
      <c r="Q36" s="2">
        <f t="shared" si="11"/>
        <v>57.788796319812839</v>
      </c>
      <c r="S36" s="5">
        <f t="shared" si="21"/>
        <v>1</v>
      </c>
      <c r="T36" s="5">
        <f t="shared" si="22"/>
        <v>3.7320467421891514</v>
      </c>
      <c r="U36" s="5">
        <f t="shared" si="23"/>
        <v>3.2420277670257347</v>
      </c>
      <c r="W36">
        <f t="shared" si="12"/>
        <v>114.94078387024484</v>
      </c>
      <c r="Y36">
        <f t="shared" si="24"/>
        <v>1.3089966666666668</v>
      </c>
      <c r="Z36">
        <f t="shared" si="25"/>
        <v>0.69813155555555551</v>
      </c>
      <c r="AD36">
        <f t="shared" si="15"/>
        <v>3.4958152263780011E-2</v>
      </c>
      <c r="AF36">
        <f t="shared" si="16"/>
        <v>0.76604453647884152</v>
      </c>
    </row>
    <row r="37" spans="1:32" x14ac:dyDescent="0.2">
      <c r="A37" t="s">
        <v>42</v>
      </c>
      <c r="B37">
        <v>90</v>
      </c>
      <c r="C37">
        <f t="shared" si="29"/>
        <v>40</v>
      </c>
      <c r="D37" s="4">
        <f t="shared" si="2"/>
        <v>2.503394450422283E-7</v>
      </c>
      <c r="E37" s="4">
        <f t="shared" si="3"/>
        <v>0.76604453647880044</v>
      </c>
      <c r="F37" s="4">
        <f t="shared" si="4"/>
        <v>0.6427874984245705</v>
      </c>
      <c r="G37">
        <f t="shared" si="5"/>
        <v>1</v>
      </c>
      <c r="H37" t="s">
        <v>42</v>
      </c>
      <c r="I37" s="2">
        <f t="shared" si="26"/>
        <v>1.5914408969401906E-4</v>
      </c>
      <c r="J37" s="2">
        <f t="shared" si="27"/>
        <v>486.98462362745488</v>
      </c>
      <c r="K37" s="2">
        <f t="shared" si="28"/>
        <v>408.6284975434786</v>
      </c>
      <c r="N37" t="s">
        <v>42</v>
      </c>
      <c r="O37" s="2">
        <f t="shared" si="9"/>
        <v>2.2506373001680206E-5</v>
      </c>
      <c r="P37" s="2">
        <f t="shared" si="10"/>
        <v>68.870025940110381</v>
      </c>
      <c r="Q37" s="2">
        <f t="shared" si="11"/>
        <v>57.788796319812839</v>
      </c>
      <c r="S37" s="5">
        <v>0</v>
      </c>
      <c r="T37" s="5">
        <f>E37/F37</f>
        <v>1.1917539441204517</v>
      </c>
      <c r="U37" s="5">
        <v>1</v>
      </c>
      <c r="W37">
        <f t="shared" si="12"/>
        <v>114.94078387024484</v>
      </c>
      <c r="Y37">
        <f t="shared" si="24"/>
        <v>1.5707960000000001</v>
      </c>
      <c r="Z37">
        <f t="shared" si="25"/>
        <v>0.69813155555555551</v>
      </c>
      <c r="AD37">
        <f t="shared" si="15"/>
        <v>3.4958152263780011E-2</v>
      </c>
      <c r="AF37">
        <f t="shared" si="16"/>
        <v>0.76604453647884152</v>
      </c>
    </row>
    <row r="38" spans="1:32" x14ac:dyDescent="0.2">
      <c r="A38" t="s">
        <v>43</v>
      </c>
      <c r="B38">
        <v>0</v>
      </c>
      <c r="C38">
        <f t="shared" si="29"/>
        <v>50</v>
      </c>
      <c r="D38" s="4">
        <f t="shared" si="2"/>
        <v>0.64278774876398126</v>
      </c>
      <c r="E38" s="4">
        <f t="shared" si="3"/>
        <v>0</v>
      </c>
      <c r="F38" s="4">
        <f t="shared" si="4"/>
        <v>0.76604432641912623</v>
      </c>
      <c r="G38">
        <f t="shared" si="5"/>
        <v>1</v>
      </c>
      <c r="H38" t="s">
        <v>43</v>
      </c>
      <c r="I38" s="2">
        <f t="shared" si="26"/>
        <v>408.62865668754654</v>
      </c>
      <c r="J38" s="2">
        <f t="shared" si="27"/>
        <v>0</v>
      </c>
      <c r="K38" s="2">
        <f t="shared" si="28"/>
        <v>486.98449008974723</v>
      </c>
      <c r="N38" t="s">
        <v>43</v>
      </c>
      <c r="O38" s="2">
        <f t="shared" si="9"/>
        <v>57.788818826182762</v>
      </c>
      <c r="P38" s="2">
        <f t="shared" si="10"/>
        <v>0</v>
      </c>
      <c r="Q38" s="2">
        <f t="shared" si="11"/>
        <v>68.870007055026662</v>
      </c>
      <c r="R38" t="s">
        <v>130</v>
      </c>
      <c r="S38" s="5">
        <v>1</v>
      </c>
      <c r="T38" s="5">
        <v>0</v>
      </c>
      <c r="U38" s="5">
        <f>F38/D38</f>
        <v>1.1917531531864998</v>
      </c>
      <c r="W38">
        <f t="shared" si="12"/>
        <v>96.468967158801888</v>
      </c>
      <c r="Y38">
        <f t="shared" si="24"/>
        <v>0</v>
      </c>
      <c r="Z38">
        <f t="shared" si="25"/>
        <v>0.87266444444444446</v>
      </c>
      <c r="AD38">
        <f t="shared" si="15"/>
        <v>2.9333375442988082E-2</v>
      </c>
      <c r="AF38">
        <f t="shared" si="16"/>
        <v>0.64278774876398148</v>
      </c>
    </row>
    <row r="39" spans="1:32" x14ac:dyDescent="0.2">
      <c r="A39" t="s">
        <v>44</v>
      </c>
      <c r="B39">
        <v>15</v>
      </c>
      <c r="C39">
        <f t="shared" si="29"/>
        <v>50</v>
      </c>
      <c r="D39" s="4">
        <f t="shared" si="2"/>
        <v>0.62088529641458201</v>
      </c>
      <c r="E39" s="4">
        <f t="shared" si="3"/>
        <v>0.1663656775216685</v>
      </c>
      <c r="F39" s="4">
        <f t="shared" si="4"/>
        <v>0.76604432641912623</v>
      </c>
      <c r="G39">
        <f t="shared" si="5"/>
        <v>1</v>
      </c>
      <c r="H39" t="s">
        <v>44</v>
      </c>
      <c r="I39" s="2">
        <f t="shared" si="26"/>
        <v>394.7049786166624</v>
      </c>
      <c r="J39" s="2">
        <f t="shared" si="27"/>
        <v>105.76085722746794</v>
      </c>
      <c r="K39" s="2">
        <f t="shared" si="28"/>
        <v>486.98449008974723</v>
      </c>
      <c r="N39" t="s">
        <v>44</v>
      </c>
      <c r="O39" s="2">
        <f t="shared" si="9"/>
        <v>55.819713389586646</v>
      </c>
      <c r="P39" s="2">
        <f t="shared" si="10"/>
        <v>14.956843865928972</v>
      </c>
      <c r="Q39" s="2">
        <f t="shared" si="11"/>
        <v>68.870007055026662</v>
      </c>
      <c r="S39" s="5">
        <f t="shared" si="21"/>
        <v>3.7320516206458154</v>
      </c>
      <c r="T39" s="5">
        <f t="shared" si="22"/>
        <v>1</v>
      </c>
      <c r="U39" s="5">
        <f t="shared" si="23"/>
        <v>4.6045815328666686</v>
      </c>
      <c r="W39">
        <f t="shared" si="12"/>
        <v>96.468967158801888</v>
      </c>
      <c r="Y39">
        <f t="shared" si="24"/>
        <v>0.26179933333333333</v>
      </c>
      <c r="Z39">
        <f t="shared" si="25"/>
        <v>0.87266444444444446</v>
      </c>
      <c r="AD39">
        <f t="shared" si="15"/>
        <v>2.9333375442988082E-2</v>
      </c>
      <c r="AF39">
        <f t="shared" si="16"/>
        <v>0.64278774876398148</v>
      </c>
    </row>
    <row r="40" spans="1:32" x14ac:dyDescent="0.2">
      <c r="A40" t="s">
        <v>45</v>
      </c>
      <c r="B40">
        <v>30</v>
      </c>
      <c r="C40">
        <f t="shared" si="29"/>
        <v>50</v>
      </c>
      <c r="D40" s="4">
        <f t="shared" si="2"/>
        <v>0.55667055468097315</v>
      </c>
      <c r="E40" s="4">
        <f t="shared" si="3"/>
        <v>0.32139381374296039</v>
      </c>
      <c r="F40" s="4">
        <f t="shared" si="4"/>
        <v>0.76604432641912623</v>
      </c>
      <c r="G40">
        <f t="shared" si="5"/>
        <v>1</v>
      </c>
      <c r="H40" t="s">
        <v>45</v>
      </c>
      <c r="I40" s="2">
        <f t="shared" si="26"/>
        <v>353.88281966201635</v>
      </c>
      <c r="J40" s="2">
        <f t="shared" si="27"/>
        <v>204.31428979474128</v>
      </c>
      <c r="K40" s="2">
        <f t="shared" si="28"/>
        <v>486.98449008974723</v>
      </c>
      <c r="N40" t="s">
        <v>45</v>
      </c>
      <c r="O40" s="2">
        <f t="shared" si="9"/>
        <v>50.046588305685567</v>
      </c>
      <c r="P40" s="2">
        <f t="shared" si="10"/>
        <v>28.894403961434996</v>
      </c>
      <c r="Q40" s="2">
        <f t="shared" si="11"/>
        <v>68.870007055026662</v>
      </c>
      <c r="S40" s="5">
        <f t="shared" si="21"/>
        <v>1.7320512432954884</v>
      </c>
      <c r="T40" s="5">
        <f t="shared" si="22"/>
        <v>1</v>
      </c>
      <c r="U40" s="5">
        <f t="shared" si="23"/>
        <v>2.3835067560814407</v>
      </c>
      <c r="W40">
        <f t="shared" si="12"/>
        <v>96.468967158801888</v>
      </c>
      <c r="Y40">
        <f t="shared" si="24"/>
        <v>0.52359866666666666</v>
      </c>
      <c r="Z40">
        <f t="shared" si="25"/>
        <v>0.87266444444444446</v>
      </c>
      <c r="AD40">
        <f t="shared" si="15"/>
        <v>2.9333375442988082E-2</v>
      </c>
      <c r="AF40">
        <f t="shared" si="16"/>
        <v>0.64278774876398148</v>
      </c>
    </row>
    <row r="41" spans="1:32" x14ac:dyDescent="0.2">
      <c r="A41" t="s">
        <v>46</v>
      </c>
      <c r="B41">
        <v>45</v>
      </c>
      <c r="C41">
        <f t="shared" si="29"/>
        <v>50</v>
      </c>
      <c r="D41" s="4">
        <f t="shared" si="2"/>
        <v>0.45451965028197883</v>
      </c>
      <c r="E41" s="4">
        <f t="shared" si="3"/>
        <v>0.45451950174730099</v>
      </c>
      <c r="F41" s="4">
        <f t="shared" si="4"/>
        <v>0.76604432641912623</v>
      </c>
      <c r="G41">
        <f t="shared" si="5"/>
        <v>1</v>
      </c>
      <c r="H41" t="s">
        <v>46</v>
      </c>
      <c r="I41" s="2">
        <f t="shared" si="26"/>
        <v>288.94414134363763</v>
      </c>
      <c r="J41" s="2">
        <f t="shared" si="27"/>
        <v>288.94404691818227</v>
      </c>
      <c r="K41" s="2">
        <f t="shared" si="28"/>
        <v>486.98449008974723</v>
      </c>
      <c r="N41" t="s">
        <v>46</v>
      </c>
      <c r="O41" s="2">
        <f t="shared" si="9"/>
        <v>40.862872345642089</v>
      </c>
      <c r="P41" s="2">
        <f t="shared" si="10"/>
        <v>40.862858991866126</v>
      </c>
      <c r="Q41" s="2">
        <f t="shared" si="11"/>
        <v>68.870007055026662</v>
      </c>
      <c r="S41" s="5">
        <f t="shared" si="21"/>
        <v>1.00000032679495</v>
      </c>
      <c r="T41" s="5">
        <f t="shared" si="22"/>
        <v>1</v>
      </c>
      <c r="U41" s="5">
        <f t="shared" si="23"/>
        <v>1.6853937476263088</v>
      </c>
      <c r="W41">
        <f t="shared" si="12"/>
        <v>96.468967158801888</v>
      </c>
      <c r="Y41">
        <f t="shared" si="24"/>
        <v>0.78539800000000004</v>
      </c>
      <c r="Z41">
        <f t="shared" si="25"/>
        <v>0.87266444444444446</v>
      </c>
      <c r="AD41">
        <f t="shared" si="15"/>
        <v>2.9333375442988082E-2</v>
      </c>
      <c r="AF41">
        <f t="shared" si="16"/>
        <v>0.64278774876398148</v>
      </c>
    </row>
    <row r="42" spans="1:32" x14ac:dyDescent="0.2">
      <c r="A42" t="s">
        <v>47</v>
      </c>
      <c r="B42">
        <v>60</v>
      </c>
      <c r="C42">
        <f t="shared" si="29"/>
        <v>50</v>
      </c>
      <c r="D42" s="4">
        <f t="shared" si="2"/>
        <v>0.32139399566003962</v>
      </c>
      <c r="E42" s="4">
        <f t="shared" si="3"/>
        <v>0.55667044965108536</v>
      </c>
      <c r="F42" s="4">
        <f t="shared" si="4"/>
        <v>0.76604432641912623</v>
      </c>
      <c r="G42">
        <f t="shared" si="5"/>
        <v>1</v>
      </c>
      <c r="H42" t="s">
        <v>47</v>
      </c>
      <c r="I42" s="2">
        <f t="shared" si="26"/>
        <v>204.31440544182988</v>
      </c>
      <c r="J42" s="2">
        <f t="shared" si="27"/>
        <v>353.88275289313032</v>
      </c>
      <c r="K42" s="2">
        <f t="shared" si="28"/>
        <v>486.98449008974723</v>
      </c>
      <c r="N42" t="s">
        <v>47</v>
      </c>
      <c r="O42" s="2">
        <f t="shared" si="9"/>
        <v>28.89442031640311</v>
      </c>
      <c r="P42" s="2">
        <f t="shared" si="10"/>
        <v>50.046578863139153</v>
      </c>
      <c r="Q42" s="2">
        <f t="shared" si="11"/>
        <v>68.870007055026662</v>
      </c>
      <c r="S42" s="5">
        <f t="shared" si="21"/>
        <v>1</v>
      </c>
      <c r="T42" s="5">
        <f t="shared" si="22"/>
        <v>1.7320499361161485</v>
      </c>
      <c r="U42" s="5">
        <f t="shared" si="23"/>
        <v>2.3835054069567114</v>
      </c>
      <c r="W42">
        <f t="shared" si="12"/>
        <v>96.468967158801888</v>
      </c>
      <c r="Y42">
        <f t="shared" si="24"/>
        <v>1.0471973333333333</v>
      </c>
      <c r="Z42">
        <f t="shared" si="25"/>
        <v>0.87266444444444446</v>
      </c>
      <c r="AD42">
        <f t="shared" si="15"/>
        <v>2.9333375442988082E-2</v>
      </c>
      <c r="AF42">
        <f t="shared" si="16"/>
        <v>0.64278774876398148</v>
      </c>
    </row>
    <row r="43" spans="1:32" x14ac:dyDescent="0.2">
      <c r="A43" t="s">
        <v>48</v>
      </c>
      <c r="B43">
        <v>75</v>
      </c>
      <c r="C43">
        <f t="shared" si="29"/>
        <v>50</v>
      </c>
      <c r="D43" s="4">
        <f t="shared" si="2"/>
        <v>0.16636588042380582</v>
      </c>
      <c r="E43" s="4">
        <f t="shared" si="3"/>
        <v>0.62088524204709439</v>
      </c>
      <c r="F43" s="4">
        <f t="shared" si="4"/>
        <v>0.76604432641912623</v>
      </c>
      <c r="G43">
        <f t="shared" si="5"/>
        <v>1</v>
      </c>
      <c r="H43" t="s">
        <v>48</v>
      </c>
      <c r="I43" s="2">
        <f t="shared" si="26"/>
        <v>105.76098621503493</v>
      </c>
      <c r="J43" s="2">
        <f t="shared" si="27"/>
        <v>394.70494405453286</v>
      </c>
      <c r="K43" s="2">
        <f t="shared" si="28"/>
        <v>486.98449008974723</v>
      </c>
      <c r="N43" t="s">
        <v>48</v>
      </c>
      <c r="O43" s="2">
        <f t="shared" si="9"/>
        <v>14.956862107525636</v>
      </c>
      <c r="P43" s="2">
        <f t="shared" si="10"/>
        <v>55.819708501763408</v>
      </c>
      <c r="Q43" s="2">
        <f t="shared" si="11"/>
        <v>68.870007055026662</v>
      </c>
      <c r="S43" s="5">
        <f t="shared" si="21"/>
        <v>1</v>
      </c>
      <c r="T43" s="5">
        <f t="shared" si="22"/>
        <v>3.732046742189151</v>
      </c>
      <c r="U43" s="5">
        <f t="shared" si="23"/>
        <v>4.6045759170551088</v>
      </c>
      <c r="W43">
        <f t="shared" si="12"/>
        <v>96.468967158801888</v>
      </c>
      <c r="Y43">
        <f t="shared" si="24"/>
        <v>1.3089966666666668</v>
      </c>
      <c r="Z43">
        <f t="shared" si="25"/>
        <v>0.87266444444444446</v>
      </c>
      <c r="AD43">
        <f t="shared" si="15"/>
        <v>2.9333375442988082E-2</v>
      </c>
      <c r="AF43">
        <f t="shared" si="16"/>
        <v>0.64278774876398148</v>
      </c>
    </row>
    <row r="44" spans="1:32" x14ac:dyDescent="0.2">
      <c r="A44" t="s">
        <v>49</v>
      </c>
      <c r="B44">
        <v>90</v>
      </c>
      <c r="C44">
        <f t="shared" si="29"/>
        <v>50</v>
      </c>
      <c r="D44" s="4">
        <f t="shared" si="2"/>
        <v>2.1005975585332426E-7</v>
      </c>
      <c r="E44" s="4">
        <f t="shared" si="3"/>
        <v>0.64278774876394695</v>
      </c>
      <c r="F44" s="4">
        <f t="shared" si="4"/>
        <v>0.76604432641912623</v>
      </c>
      <c r="G44">
        <f t="shared" si="5"/>
        <v>1</v>
      </c>
      <c r="H44" t="s">
        <v>49</v>
      </c>
      <c r="I44" s="2">
        <f t="shared" si="26"/>
        <v>1.3353775958473548E-4</v>
      </c>
      <c r="J44" s="2">
        <f t="shared" si="27"/>
        <v>408.62865668752471</v>
      </c>
      <c r="K44" s="2">
        <f t="shared" si="28"/>
        <v>486.98449008974723</v>
      </c>
      <c r="N44" t="s">
        <v>49</v>
      </c>
      <c r="O44" s="2">
        <f t="shared" si="9"/>
        <v>1.8885091069365068E-5</v>
      </c>
      <c r="P44" s="2">
        <f t="shared" si="10"/>
        <v>57.788818826179678</v>
      </c>
      <c r="Q44" s="2">
        <f t="shared" si="11"/>
        <v>68.870007055026662</v>
      </c>
      <c r="S44" s="5">
        <v>0</v>
      </c>
      <c r="T44" s="5">
        <v>1</v>
      </c>
      <c r="U44" s="5">
        <f>F44/E44</f>
        <v>1.1917531531865633</v>
      </c>
      <c r="W44">
        <f t="shared" si="12"/>
        <v>96.468967158801888</v>
      </c>
      <c r="Y44">
        <f t="shared" si="24"/>
        <v>1.5707960000000001</v>
      </c>
      <c r="Z44">
        <f t="shared" si="25"/>
        <v>0.87266444444444446</v>
      </c>
      <c r="AD44">
        <f t="shared" si="15"/>
        <v>2.9333375442988082E-2</v>
      </c>
      <c r="AF44">
        <f t="shared" si="16"/>
        <v>0.64278774876398148</v>
      </c>
    </row>
    <row r="45" spans="1:32" x14ac:dyDescent="0.2">
      <c r="A45" t="s">
        <v>50</v>
      </c>
      <c r="B45">
        <v>0</v>
      </c>
      <c r="C45">
        <f t="shared" si="29"/>
        <v>60</v>
      </c>
      <c r="D45" s="4">
        <f t="shared" si="2"/>
        <v>0.50000018867510965</v>
      </c>
      <c r="E45" s="4">
        <f t="shared" si="3"/>
        <v>0</v>
      </c>
      <c r="F45" s="4">
        <f t="shared" si="4"/>
        <v>0.8660252948527859</v>
      </c>
      <c r="G45">
        <f t="shared" si="5"/>
        <v>1</v>
      </c>
      <c r="H45" t="s">
        <v>50</v>
      </c>
      <c r="I45" s="2">
        <f t="shared" si="26"/>
        <v>317.85671994325764</v>
      </c>
      <c r="J45" s="2">
        <f t="shared" si="27"/>
        <v>0</v>
      </c>
      <c r="K45" s="2">
        <f t="shared" si="28"/>
        <v>550.54371147180802</v>
      </c>
      <c r="N45" t="s">
        <v>50</v>
      </c>
      <c r="O45" s="2">
        <f t="shared" si="9"/>
        <v>44.951728423518162</v>
      </c>
      <c r="P45" s="2">
        <f t="shared" si="10"/>
        <v>0</v>
      </c>
      <c r="Q45" s="2">
        <f t="shared" si="11"/>
        <v>77.858638344265103</v>
      </c>
      <c r="R45" t="s">
        <v>130</v>
      </c>
      <c r="S45" s="5">
        <v>1</v>
      </c>
      <c r="T45" s="5">
        <v>0</v>
      </c>
      <c r="U45" s="5">
        <f>F45/D45</f>
        <v>1.7320499361161485</v>
      </c>
      <c r="W45">
        <f t="shared" si="12"/>
        <v>75.068953351230874</v>
      </c>
      <c r="Y45">
        <f t="shared" si="24"/>
        <v>0</v>
      </c>
      <c r="Z45">
        <f t="shared" si="25"/>
        <v>1.0471973333333333</v>
      </c>
      <c r="AD45">
        <f t="shared" si="15"/>
        <v>2.2817319222674184E-2</v>
      </c>
      <c r="AF45">
        <f t="shared" si="16"/>
        <v>0.50000018867510931</v>
      </c>
    </row>
    <row r="46" spans="1:32" x14ac:dyDescent="0.2">
      <c r="A46" t="s">
        <v>51</v>
      </c>
      <c r="B46">
        <v>15</v>
      </c>
      <c r="C46">
        <f t="shared" si="29"/>
        <v>60</v>
      </c>
      <c r="D46" s="4">
        <f t="shared" si="2"/>
        <v>0.48296310243909252</v>
      </c>
      <c r="E46" s="4">
        <f t="shared" si="3"/>
        <v>0.12940954507899277</v>
      </c>
      <c r="F46" s="4">
        <f t="shared" si="4"/>
        <v>0.8660252948527859</v>
      </c>
      <c r="G46">
        <f t="shared" si="5"/>
        <v>1</v>
      </c>
      <c r="H46" t="s">
        <v>51</v>
      </c>
      <c r="I46" s="2">
        <f t="shared" si="26"/>
        <v>307.02601933348325</v>
      </c>
      <c r="J46" s="2">
        <f t="shared" si="27"/>
        <v>82.267356012710735</v>
      </c>
      <c r="K46" s="2">
        <f t="shared" si="28"/>
        <v>550.54371147180802</v>
      </c>
      <c r="N46" t="s">
        <v>51</v>
      </c>
      <c r="O46" s="2">
        <f t="shared" si="9"/>
        <v>43.420036054283607</v>
      </c>
      <c r="P46" s="2">
        <f t="shared" si="10"/>
        <v>11.634361061375131</v>
      </c>
      <c r="Q46" s="2">
        <f t="shared" si="11"/>
        <v>77.858638344265103</v>
      </c>
      <c r="S46" s="5">
        <f t="shared" si="21"/>
        <v>3.7320516206458141</v>
      </c>
      <c r="T46" s="5">
        <f t="shared" si="22"/>
        <v>1</v>
      </c>
      <c r="U46" s="5">
        <f t="shared" si="23"/>
        <v>6.6921284231712281</v>
      </c>
      <c r="W46">
        <f t="shared" si="12"/>
        <v>75.068953351230874</v>
      </c>
      <c r="Y46">
        <f t="shared" si="24"/>
        <v>0.26179933333333333</v>
      </c>
      <c r="Z46">
        <f t="shared" si="25"/>
        <v>1.0471973333333333</v>
      </c>
      <c r="AD46">
        <f t="shared" si="15"/>
        <v>2.2817319222674184E-2</v>
      </c>
      <c r="AF46">
        <f t="shared" si="16"/>
        <v>0.50000018867510931</v>
      </c>
    </row>
    <row r="47" spans="1:32" x14ac:dyDescent="0.2">
      <c r="A47" t="s">
        <v>52</v>
      </c>
      <c r="B47">
        <v>30</v>
      </c>
      <c r="C47">
        <f t="shared" si="29"/>
        <v>60</v>
      </c>
      <c r="D47" s="4">
        <f t="shared" si="2"/>
        <v>0.43301289252257308</v>
      </c>
      <c r="E47" s="4">
        <f t="shared" si="3"/>
        <v>0.25000004716875512</v>
      </c>
      <c r="F47" s="4">
        <f t="shared" si="4"/>
        <v>0.8660252948527859</v>
      </c>
      <c r="G47">
        <f t="shared" si="5"/>
        <v>1</v>
      </c>
      <c r="H47" t="s">
        <v>52</v>
      </c>
      <c r="I47" s="2">
        <f t="shared" si="26"/>
        <v>275.27201154678096</v>
      </c>
      <c r="J47" s="2">
        <f t="shared" si="27"/>
        <v>158.92832998580025</v>
      </c>
      <c r="K47" s="2">
        <f t="shared" si="28"/>
        <v>550.54371147180802</v>
      </c>
      <c r="N47" t="s">
        <v>52</v>
      </c>
      <c r="O47" s="2">
        <f t="shared" si="9"/>
        <v>38.929341207118085</v>
      </c>
      <c r="P47" s="2">
        <f t="shared" si="10"/>
        <v>22.475859971122535</v>
      </c>
      <c r="Q47" s="2">
        <f t="shared" si="11"/>
        <v>77.858638344265103</v>
      </c>
      <c r="S47" s="5">
        <f t="shared" si="21"/>
        <v>1.7320512432954884</v>
      </c>
      <c r="T47" s="5">
        <f t="shared" si="22"/>
        <v>1</v>
      </c>
      <c r="U47" s="5">
        <f t="shared" si="23"/>
        <v>3.4641005258219058</v>
      </c>
      <c r="W47">
        <f t="shared" si="12"/>
        <v>75.068953351230874</v>
      </c>
      <c r="Y47">
        <f t="shared" si="24"/>
        <v>0.52359866666666666</v>
      </c>
      <c r="Z47">
        <f t="shared" si="25"/>
        <v>1.0471973333333333</v>
      </c>
      <c r="AD47">
        <f t="shared" si="15"/>
        <v>2.2817319222674184E-2</v>
      </c>
      <c r="AF47">
        <f t="shared" si="16"/>
        <v>0.50000018867510931</v>
      </c>
    </row>
    <row r="48" spans="1:32" x14ac:dyDescent="0.2">
      <c r="A48" t="s">
        <v>53</v>
      </c>
      <c r="B48">
        <v>45</v>
      </c>
      <c r="C48">
        <f t="shared" si="29"/>
        <v>60</v>
      </c>
      <c r="D48" s="4">
        <f t="shared" si="2"/>
        <v>0.35355358177646218</v>
      </c>
      <c r="E48" s="4">
        <f t="shared" si="3"/>
        <v>0.35355346623697487</v>
      </c>
      <c r="F48" s="4">
        <f t="shared" si="4"/>
        <v>0.8660252948527859</v>
      </c>
      <c r="G48">
        <f t="shared" si="5"/>
        <v>1</v>
      </c>
      <c r="H48" t="s">
        <v>53</v>
      </c>
      <c r="I48" s="2">
        <f t="shared" si="26"/>
        <v>224.75867884257642</v>
      </c>
      <c r="J48" s="2">
        <f t="shared" si="27"/>
        <v>224.75860539259921</v>
      </c>
      <c r="K48" s="2">
        <f t="shared" si="28"/>
        <v>550.54371147180802</v>
      </c>
      <c r="N48" t="s">
        <v>53</v>
      </c>
      <c r="O48" s="2">
        <f t="shared" si="9"/>
        <v>31.785677188023037</v>
      </c>
      <c r="P48" s="2">
        <f t="shared" si="10"/>
        <v>31.785666800627645</v>
      </c>
      <c r="Q48" s="2">
        <f t="shared" si="11"/>
        <v>77.858638344265103</v>
      </c>
      <c r="S48" s="5">
        <f t="shared" si="21"/>
        <v>1.00000032679495</v>
      </c>
      <c r="T48" s="5">
        <f t="shared" si="22"/>
        <v>1</v>
      </c>
      <c r="U48" s="5">
        <f t="shared" si="23"/>
        <v>2.4494889106031805</v>
      </c>
      <c r="W48">
        <f t="shared" si="12"/>
        <v>75.068953351230874</v>
      </c>
      <c r="Y48">
        <f t="shared" si="24"/>
        <v>0.78539800000000004</v>
      </c>
      <c r="Z48">
        <f t="shared" si="25"/>
        <v>1.0471973333333333</v>
      </c>
      <c r="AD48">
        <f t="shared" si="15"/>
        <v>2.2817319222674184E-2</v>
      </c>
      <c r="AF48">
        <f t="shared" si="16"/>
        <v>0.50000018867510931</v>
      </c>
    </row>
    <row r="49" spans="1:32" x14ac:dyDescent="0.2">
      <c r="A49" t="s">
        <v>54</v>
      </c>
      <c r="B49">
        <v>60</v>
      </c>
      <c r="C49">
        <f t="shared" si="29"/>
        <v>60</v>
      </c>
      <c r="D49" s="4">
        <f t="shared" si="2"/>
        <v>0.25000018867514523</v>
      </c>
      <c r="E49" s="4">
        <f t="shared" si="3"/>
        <v>0.43301281082381043</v>
      </c>
      <c r="F49" s="4">
        <f t="shared" si="4"/>
        <v>0.8660252948527859</v>
      </c>
      <c r="G49">
        <f t="shared" si="5"/>
        <v>1</v>
      </c>
      <c r="H49" t="s">
        <v>54</v>
      </c>
      <c r="I49" s="2">
        <f t="shared" si="26"/>
        <v>158.92841994328032</v>
      </c>
      <c r="J49" s="2">
        <f t="shared" si="27"/>
        <v>275.27195960979913</v>
      </c>
      <c r="K49" s="2">
        <f t="shared" si="28"/>
        <v>550.54371147180802</v>
      </c>
      <c r="N49" t="s">
        <v>54</v>
      </c>
      <c r="O49" s="2">
        <f t="shared" si="9"/>
        <v>22.47587269303137</v>
      </c>
      <c r="P49" s="2">
        <f t="shared" si="10"/>
        <v>38.929333862119677</v>
      </c>
      <c r="Q49" s="2">
        <f t="shared" si="11"/>
        <v>77.858638344265103</v>
      </c>
      <c r="S49" s="5">
        <f t="shared" si="21"/>
        <v>1</v>
      </c>
      <c r="T49" s="5">
        <f t="shared" si="22"/>
        <v>1.7320499361161488</v>
      </c>
      <c r="U49" s="5">
        <f t="shared" si="23"/>
        <v>3.464098565053944</v>
      </c>
      <c r="W49">
        <f t="shared" si="12"/>
        <v>75.068953351230874</v>
      </c>
      <c r="Y49">
        <f t="shared" si="24"/>
        <v>1.0471973333333333</v>
      </c>
      <c r="Z49">
        <f t="shared" si="25"/>
        <v>1.0471973333333333</v>
      </c>
      <c r="AD49">
        <f t="shared" si="15"/>
        <v>2.2817319222674184E-2</v>
      </c>
      <c r="AF49">
        <f t="shared" si="16"/>
        <v>0.50000018867510931</v>
      </c>
    </row>
    <row r="50" spans="1:32" x14ac:dyDescent="0.2">
      <c r="A50" t="s">
        <v>55</v>
      </c>
      <c r="B50">
        <v>75</v>
      </c>
      <c r="C50">
        <f t="shared" si="29"/>
        <v>60</v>
      </c>
      <c r="D50" s="4">
        <f t="shared" si="2"/>
        <v>0.12940970290886292</v>
      </c>
      <c r="E50" s="4">
        <f t="shared" si="3"/>
        <v>0.48296306014868784</v>
      </c>
      <c r="F50" s="4">
        <f t="shared" si="4"/>
        <v>0.8660252948527859</v>
      </c>
      <c r="G50">
        <f t="shared" si="5"/>
        <v>1</v>
      </c>
      <c r="H50" t="s">
        <v>55</v>
      </c>
      <c r="I50" s="2">
        <f t="shared" si="26"/>
        <v>82.267456347242543</v>
      </c>
      <c r="J50" s="2">
        <f t="shared" si="27"/>
        <v>307.02599244891479</v>
      </c>
      <c r="K50" s="2">
        <f t="shared" si="28"/>
        <v>550.54371147180802</v>
      </c>
      <c r="N50" t="s">
        <v>55</v>
      </c>
      <c r="O50" s="2">
        <f t="shared" si="9"/>
        <v>11.634375250820696</v>
      </c>
      <c r="P50" s="2">
        <f t="shared" si="10"/>
        <v>43.420032252231479</v>
      </c>
      <c r="Q50" s="2">
        <f t="shared" si="11"/>
        <v>77.858638344265103</v>
      </c>
      <c r="S50" s="5">
        <f t="shared" si="21"/>
        <v>1</v>
      </c>
      <c r="T50" s="5">
        <f t="shared" si="22"/>
        <v>3.7320467421891519</v>
      </c>
      <c r="U50" s="5">
        <f t="shared" si="23"/>
        <v>6.6921202613585029</v>
      </c>
      <c r="W50">
        <f t="shared" si="12"/>
        <v>75.068953351230874</v>
      </c>
      <c r="Y50">
        <f t="shared" si="24"/>
        <v>1.3089966666666668</v>
      </c>
      <c r="Z50">
        <f t="shared" si="25"/>
        <v>1.0471973333333333</v>
      </c>
      <c r="AD50">
        <f t="shared" si="15"/>
        <v>2.2817319222674184E-2</v>
      </c>
      <c r="AF50">
        <f t="shared" si="16"/>
        <v>0.50000018867510931</v>
      </c>
    </row>
    <row r="51" spans="1:32" x14ac:dyDescent="0.2">
      <c r="A51" t="s">
        <v>56</v>
      </c>
      <c r="B51">
        <v>90</v>
      </c>
      <c r="C51">
        <f t="shared" si="29"/>
        <v>60</v>
      </c>
      <c r="D51" s="4">
        <f t="shared" si="2"/>
        <v>1.6339750992714465E-7</v>
      </c>
      <c r="E51" s="4">
        <f t="shared" si="3"/>
        <v>0.50000018867508289</v>
      </c>
      <c r="F51" s="4">
        <f t="shared" si="4"/>
        <v>0.8660252948527859</v>
      </c>
      <c r="G51">
        <f t="shared" si="5"/>
        <v>1</v>
      </c>
      <c r="H51" t="s">
        <v>56</v>
      </c>
      <c r="I51" s="2">
        <f t="shared" si="26"/>
        <v>1.0387395390781687E-4</v>
      </c>
      <c r="J51" s="2">
        <f t="shared" si="27"/>
        <v>317.85671994324065</v>
      </c>
      <c r="K51" s="2">
        <f t="shared" si="28"/>
        <v>550.54371147180802</v>
      </c>
      <c r="N51" t="s">
        <v>56</v>
      </c>
      <c r="O51" s="2">
        <f t="shared" si="9"/>
        <v>1.4689995439375237E-5</v>
      </c>
      <c r="P51" s="2">
        <f t="shared" si="10"/>
        <v>44.951728423515753</v>
      </c>
      <c r="Q51" s="2">
        <f t="shared" si="11"/>
        <v>77.858638344265103</v>
      </c>
      <c r="S51" s="5">
        <v>0</v>
      </c>
      <c r="T51" s="5">
        <v>1</v>
      </c>
      <c r="U51" s="5">
        <f>F51/E51</f>
        <v>1.7320499361162414</v>
      </c>
      <c r="W51">
        <f t="shared" si="12"/>
        <v>75.068953351230874</v>
      </c>
      <c r="Y51">
        <f t="shared" si="24"/>
        <v>1.5707960000000001</v>
      </c>
      <c r="Z51">
        <f t="shared" si="25"/>
        <v>1.0471973333333333</v>
      </c>
      <c r="AD51">
        <f t="shared" si="15"/>
        <v>2.2817319222674184E-2</v>
      </c>
      <c r="AF51">
        <f t="shared" si="16"/>
        <v>0.50000018867510931</v>
      </c>
    </row>
    <row r="52" spans="1:32" x14ac:dyDescent="0.2">
      <c r="A52" t="s">
        <v>57</v>
      </c>
      <c r="B52">
        <v>0</v>
      </c>
      <c r="C52">
        <f t="shared" si="29"/>
        <v>70</v>
      </c>
      <c r="D52" s="4">
        <f t="shared" si="2"/>
        <v>0.34202038217090996</v>
      </c>
      <c r="E52" s="4">
        <f t="shared" si="3"/>
        <v>0</v>
      </c>
      <c r="F52" s="4">
        <f t="shared" si="4"/>
        <v>0.93969253385331564</v>
      </c>
      <c r="G52">
        <f t="shared" si="5"/>
        <v>1</v>
      </c>
      <c r="H52" t="s">
        <v>57</v>
      </c>
      <c r="I52" s="2">
        <f t="shared" si="26"/>
        <v>217.4268716150921</v>
      </c>
      <c r="J52" s="2">
        <f t="shared" si="27"/>
        <v>0</v>
      </c>
      <c r="K52" s="2">
        <f t="shared" si="28"/>
        <v>597.37494771199954</v>
      </c>
      <c r="N52" t="s">
        <v>57</v>
      </c>
      <c r="O52" s="2">
        <f t="shared" si="9"/>
        <v>30.748803066241699</v>
      </c>
      <c r="P52" s="2">
        <f t="shared" si="10"/>
        <v>0</v>
      </c>
      <c r="Q52" s="2">
        <f t="shared" si="11"/>
        <v>84.481575287622817</v>
      </c>
      <c r="R52" t="s">
        <v>130</v>
      </c>
      <c r="S52" s="5">
        <v>1</v>
      </c>
      <c r="T52" s="5">
        <v>0</v>
      </c>
      <c r="U52" s="5">
        <f>F52/D52</f>
        <v>2.7474752466177432</v>
      </c>
      <c r="W52">
        <f t="shared" si="12"/>
        <v>51.390313601178264</v>
      </c>
      <c r="Y52">
        <f t="shared" si="24"/>
        <v>0</v>
      </c>
      <c r="Z52">
        <f t="shared" si="25"/>
        <v>1.2217302222222222</v>
      </c>
      <c r="AD52">
        <f t="shared" si="15"/>
        <v>1.5607970591638241E-2</v>
      </c>
      <c r="AF52">
        <f t="shared" si="16"/>
        <v>0.34202038217091008</v>
      </c>
    </row>
    <row r="53" spans="1:32" x14ac:dyDescent="0.2">
      <c r="A53" t="s">
        <v>58</v>
      </c>
      <c r="B53">
        <v>15</v>
      </c>
      <c r="C53">
        <f t="shared" si="29"/>
        <v>70</v>
      </c>
      <c r="D53" s="4">
        <f t="shared" si="2"/>
        <v>0.33036632507752833</v>
      </c>
      <c r="E53" s="4">
        <f t="shared" si="3"/>
        <v>8.8521370725402754E-2</v>
      </c>
      <c r="F53" s="4">
        <f t="shared" si="4"/>
        <v>0.93969253385331564</v>
      </c>
      <c r="G53">
        <f t="shared" si="5"/>
        <v>1</v>
      </c>
      <c r="H53" t="s">
        <v>58</v>
      </c>
      <c r="I53" s="2">
        <f t="shared" si="26"/>
        <v>210.01823368727577</v>
      </c>
      <c r="J53" s="2">
        <f t="shared" si="27"/>
        <v>56.274203852232098</v>
      </c>
      <c r="K53" s="2">
        <f t="shared" si="28"/>
        <v>597.37494771199954</v>
      </c>
      <c r="N53" t="s">
        <v>58</v>
      </c>
      <c r="O53" s="2">
        <f t="shared" si="9"/>
        <v>29.701063442618743</v>
      </c>
      <c r="P53" s="2">
        <f t="shared" si="10"/>
        <v>7.9583742299574904</v>
      </c>
      <c r="Q53" s="2">
        <f t="shared" si="11"/>
        <v>84.481575287622817</v>
      </c>
      <c r="S53" s="5">
        <f t="shared" si="21"/>
        <v>3.732051620645815</v>
      </c>
      <c r="T53" s="5">
        <f t="shared" si="22"/>
        <v>1</v>
      </c>
      <c r="U53" s="5">
        <f t="shared" si="23"/>
        <v>10.615431348982201</v>
      </c>
      <c r="W53">
        <f t="shared" si="12"/>
        <v>51.390313601178264</v>
      </c>
      <c r="Y53">
        <f t="shared" si="24"/>
        <v>0.26179933333333333</v>
      </c>
      <c r="Z53">
        <f t="shared" si="25"/>
        <v>1.2217302222222222</v>
      </c>
      <c r="AD53">
        <f t="shared" si="15"/>
        <v>1.5607970591638241E-2</v>
      </c>
      <c r="AF53">
        <f t="shared" si="16"/>
        <v>0.34202038217091008</v>
      </c>
    </row>
    <row r="54" spans="1:32" x14ac:dyDescent="0.2">
      <c r="A54" t="s">
        <v>59</v>
      </c>
      <c r="B54">
        <v>30</v>
      </c>
      <c r="C54">
        <f t="shared" si="29"/>
        <v>70</v>
      </c>
      <c r="D54" s="4">
        <f t="shared" si="2"/>
        <v>0.29619835820048779</v>
      </c>
      <c r="E54" s="4">
        <f t="shared" si="3"/>
        <v>0.17101015882008538</v>
      </c>
      <c r="F54" s="4">
        <f t="shared" si="4"/>
        <v>0.93969253385331564</v>
      </c>
      <c r="G54">
        <f t="shared" si="5"/>
        <v>1</v>
      </c>
      <c r="H54" t="s">
        <v>59</v>
      </c>
      <c r="I54" s="2">
        <f t="shared" si="26"/>
        <v>188.29720612637831</v>
      </c>
      <c r="J54" s="2">
        <f t="shared" si="27"/>
        <v>108.71341529602469</v>
      </c>
      <c r="K54" s="2">
        <f t="shared" si="28"/>
        <v>597.37494771199954</v>
      </c>
      <c r="N54" t="s">
        <v>59</v>
      </c>
      <c r="O54" s="2">
        <f t="shared" si="9"/>
        <v>26.629246266088646</v>
      </c>
      <c r="P54" s="2">
        <f t="shared" si="10"/>
        <v>15.37439863235368</v>
      </c>
      <c r="Q54" s="2">
        <f t="shared" si="11"/>
        <v>84.481575287622817</v>
      </c>
      <c r="S54" s="5">
        <f t="shared" si="21"/>
        <v>1.7320512432954882</v>
      </c>
      <c r="T54" s="5">
        <f t="shared" si="22"/>
        <v>1</v>
      </c>
      <c r="U54" s="5">
        <f t="shared" si="23"/>
        <v>5.4949515299961664</v>
      </c>
      <c r="W54">
        <f t="shared" si="12"/>
        <v>51.390313601178264</v>
      </c>
      <c r="Y54">
        <f t="shared" si="24"/>
        <v>0.52359866666666666</v>
      </c>
      <c r="Z54">
        <f t="shared" si="25"/>
        <v>1.2217302222222222</v>
      </c>
      <c r="AD54">
        <f t="shared" si="15"/>
        <v>1.5607970591638241E-2</v>
      </c>
      <c r="AF54">
        <f t="shared" si="16"/>
        <v>0.34202038217091008</v>
      </c>
    </row>
    <row r="55" spans="1:32" x14ac:dyDescent="0.2">
      <c r="A55" t="s">
        <v>60</v>
      </c>
      <c r="B55">
        <v>45</v>
      </c>
      <c r="C55">
        <f t="shared" si="29"/>
        <v>70</v>
      </c>
      <c r="D55" s="4">
        <f t="shared" si="2"/>
        <v>0.24184497105390645</v>
      </c>
      <c r="E55" s="4">
        <f t="shared" si="3"/>
        <v>0.24184489202021706</v>
      </c>
      <c r="F55" s="4">
        <f t="shared" si="4"/>
        <v>0.93969253385331564</v>
      </c>
      <c r="G55">
        <f t="shared" si="5"/>
        <v>1</v>
      </c>
      <c r="H55" t="s">
        <v>60</v>
      </c>
      <c r="I55" s="2">
        <f t="shared" si="26"/>
        <v>153.74404045258623</v>
      </c>
      <c r="J55" s="2">
        <f t="shared" si="27"/>
        <v>153.74399020982662</v>
      </c>
      <c r="K55" s="2">
        <f t="shared" si="28"/>
        <v>597.37494771199954</v>
      </c>
      <c r="N55" t="s">
        <v>60</v>
      </c>
      <c r="O55" s="2">
        <f t="shared" si="9"/>
        <v>21.742690714208521</v>
      </c>
      <c r="P55" s="2">
        <f t="shared" si="10"/>
        <v>21.742683608809315</v>
      </c>
      <c r="Q55" s="2">
        <f t="shared" si="11"/>
        <v>84.481575287622817</v>
      </c>
      <c r="S55" s="5">
        <f t="shared" si="21"/>
        <v>1.00000032679495</v>
      </c>
      <c r="T55" s="5">
        <f t="shared" si="22"/>
        <v>1</v>
      </c>
      <c r="U55" s="5">
        <f t="shared" si="23"/>
        <v>3.8855173909348557</v>
      </c>
      <c r="W55">
        <f t="shared" si="12"/>
        <v>51.390313601178264</v>
      </c>
      <c r="Y55">
        <f t="shared" si="24"/>
        <v>0.78539800000000004</v>
      </c>
      <c r="Z55">
        <f t="shared" si="25"/>
        <v>1.2217302222222222</v>
      </c>
      <c r="AD55">
        <f t="shared" si="15"/>
        <v>1.5607970591638241E-2</v>
      </c>
      <c r="AF55">
        <f t="shared" si="16"/>
        <v>0.34202038217091008</v>
      </c>
    </row>
    <row r="56" spans="1:32" x14ac:dyDescent="0.2">
      <c r="A56" t="s">
        <v>61</v>
      </c>
      <c r="B56">
        <v>60</v>
      </c>
      <c r="C56">
        <f t="shared" si="29"/>
        <v>70</v>
      </c>
      <c r="D56" s="4">
        <f t="shared" si="2"/>
        <v>0.1710102556161881</v>
      </c>
      <c r="E56" s="4">
        <f t="shared" si="3"/>
        <v>0.29619830231522482</v>
      </c>
      <c r="F56" s="4">
        <f t="shared" si="4"/>
        <v>0.93969253385331564</v>
      </c>
      <c r="G56">
        <f t="shared" si="5"/>
        <v>1</v>
      </c>
      <c r="H56" t="s">
        <v>61</v>
      </c>
      <c r="I56" s="2">
        <f t="shared" si="26"/>
        <v>108.7134768305849</v>
      </c>
      <c r="J56" s="2">
        <f t="shared" si="27"/>
        <v>188.29717059937894</v>
      </c>
      <c r="K56" s="2">
        <f t="shared" si="28"/>
        <v>597.37494771199954</v>
      </c>
      <c r="N56" t="s">
        <v>61</v>
      </c>
      <c r="O56" s="2">
        <f t="shared" si="9"/>
        <v>15.37440733465464</v>
      </c>
      <c r="P56" s="2">
        <f t="shared" si="10"/>
        <v>26.62924124181221</v>
      </c>
      <c r="Q56" s="2">
        <f t="shared" si="11"/>
        <v>84.481575287622817</v>
      </c>
      <c r="S56" s="5">
        <f t="shared" si="21"/>
        <v>1</v>
      </c>
      <c r="T56" s="5">
        <f t="shared" si="22"/>
        <v>1.7320499361161485</v>
      </c>
      <c r="U56" s="5">
        <f t="shared" si="23"/>
        <v>5.4949484197154952</v>
      </c>
      <c r="W56">
        <f t="shared" si="12"/>
        <v>51.390313601178264</v>
      </c>
      <c r="Y56">
        <f t="shared" si="24"/>
        <v>1.0471973333333333</v>
      </c>
      <c r="Z56">
        <f t="shared" si="25"/>
        <v>1.2217302222222222</v>
      </c>
      <c r="AD56">
        <f t="shared" si="15"/>
        <v>1.5607970591638241E-2</v>
      </c>
      <c r="AF56">
        <f t="shared" si="16"/>
        <v>0.34202038217091008</v>
      </c>
    </row>
    <row r="57" spans="1:32" x14ac:dyDescent="0.2">
      <c r="A57" t="s">
        <v>62</v>
      </c>
      <c r="B57">
        <v>75</v>
      </c>
      <c r="C57">
        <f t="shared" si="29"/>
        <v>70</v>
      </c>
      <c r="D57" s="4">
        <f t="shared" si="2"/>
        <v>8.8521478687427033E-2</v>
      </c>
      <c r="E57" s="4">
        <f t="shared" si="3"/>
        <v>0.33036629614917845</v>
      </c>
      <c r="F57" s="4">
        <f t="shared" si="4"/>
        <v>0.93969253385331564</v>
      </c>
      <c r="G57">
        <f t="shared" si="5"/>
        <v>1</v>
      </c>
      <c r="H57" t="s">
        <v>62</v>
      </c>
      <c r="I57" s="2">
        <f t="shared" si="26"/>
        <v>56.274272485116029</v>
      </c>
      <c r="J57" s="2">
        <f t="shared" si="27"/>
        <v>210.01821529714189</v>
      </c>
      <c r="K57" s="2">
        <f t="shared" si="28"/>
        <v>597.37494771199954</v>
      </c>
      <c r="N57" t="s">
        <v>62</v>
      </c>
      <c r="O57" s="2">
        <f t="shared" si="9"/>
        <v>7.9583839361130186</v>
      </c>
      <c r="P57" s="2">
        <f t="shared" si="10"/>
        <v>29.701060841861068</v>
      </c>
      <c r="Q57" s="2">
        <f t="shared" si="11"/>
        <v>84.481575287622817</v>
      </c>
      <c r="S57" s="5">
        <f t="shared" si="21"/>
        <v>1</v>
      </c>
      <c r="T57" s="5">
        <f t="shared" si="22"/>
        <v>3.7320467421891514</v>
      </c>
      <c r="U57" s="5">
        <f t="shared" si="23"/>
        <v>10.615418402254763</v>
      </c>
      <c r="W57">
        <f t="shared" si="12"/>
        <v>51.390313601178264</v>
      </c>
      <c r="Y57">
        <f t="shared" si="24"/>
        <v>1.3089966666666668</v>
      </c>
      <c r="Z57">
        <f t="shared" si="25"/>
        <v>1.2217302222222222</v>
      </c>
      <c r="AD57">
        <f t="shared" si="15"/>
        <v>1.5607970591638241E-2</v>
      </c>
      <c r="AF57">
        <f t="shared" si="16"/>
        <v>0.34202038217091008</v>
      </c>
    </row>
    <row r="58" spans="1:32" x14ac:dyDescent="0.2">
      <c r="A58" t="s">
        <v>64</v>
      </c>
      <c r="B58">
        <v>90</v>
      </c>
      <c r="C58">
        <f t="shared" si="29"/>
        <v>70</v>
      </c>
      <c r="D58" s="4">
        <f t="shared" si="2"/>
        <v>1.1177051540548565E-7</v>
      </c>
      <c r="E58" s="4">
        <f t="shared" si="3"/>
        <v>0.3420203821708917</v>
      </c>
      <c r="F58" s="4">
        <f t="shared" si="4"/>
        <v>0.93969253385331564</v>
      </c>
      <c r="G58">
        <f t="shared" si="5"/>
        <v>1</v>
      </c>
      <c r="H58" t="s">
        <v>64</v>
      </c>
      <c r="I58" s="2">
        <f t="shared" si="26"/>
        <v>7.1053992014070565E-5</v>
      </c>
      <c r="J58" s="2">
        <f t="shared" si="27"/>
        <v>217.42687161508047</v>
      </c>
      <c r="K58" s="2">
        <f t="shared" si="28"/>
        <v>597.37494771199954</v>
      </c>
      <c r="N58" t="s">
        <v>64</v>
      </c>
      <c r="O58" s="2">
        <f t="shared" si="9"/>
        <v>1.0048551916704817E-5</v>
      </c>
      <c r="P58" s="2">
        <f t="shared" si="10"/>
        <v>30.748803066240054</v>
      </c>
      <c r="Q58" s="2">
        <f t="shared" si="11"/>
        <v>84.481575287622817</v>
      </c>
      <c r="S58" s="5">
        <v>0</v>
      </c>
      <c r="T58" s="5">
        <v>1</v>
      </c>
      <c r="U58" s="5">
        <f>F58/E58</f>
        <v>2.7474752466178898</v>
      </c>
      <c r="W58">
        <f t="shared" si="12"/>
        <v>51.390313601178264</v>
      </c>
      <c r="Y58">
        <f t="shared" si="24"/>
        <v>1.5707960000000001</v>
      </c>
      <c r="Z58">
        <f t="shared" si="25"/>
        <v>1.2217302222222222</v>
      </c>
      <c r="AD58">
        <f t="shared" si="15"/>
        <v>1.5607970591638241E-2</v>
      </c>
      <c r="AF58">
        <f t="shared" si="16"/>
        <v>0.34202038217091008</v>
      </c>
    </row>
    <row r="59" spans="1:32" x14ac:dyDescent="0.2">
      <c r="A59" t="s">
        <v>65</v>
      </c>
      <c r="B59">
        <v>0</v>
      </c>
      <c r="C59">
        <f t="shared" si="29"/>
        <v>80</v>
      </c>
      <c r="D59" s="4">
        <f t="shared" si="2"/>
        <v>0.17364846373816564</v>
      </c>
      <c r="E59" s="4">
        <f t="shared" si="3"/>
        <v>0</v>
      </c>
      <c r="F59" s="4">
        <f t="shared" si="4"/>
        <v>0.98480770257008798</v>
      </c>
      <c r="G59">
        <f t="shared" si="5"/>
        <v>1</v>
      </c>
      <c r="H59" t="s">
        <v>65</v>
      </c>
      <c r="I59" s="2">
        <f t="shared" si="26"/>
        <v>110.39062055807322</v>
      </c>
      <c r="J59" s="2">
        <f t="shared" si="27"/>
        <v>0</v>
      </c>
      <c r="K59" s="2">
        <f t="shared" si="28"/>
        <v>626.05525598547877</v>
      </c>
      <c r="N59" t="s">
        <v>65</v>
      </c>
      <c r="O59" s="2">
        <f t="shared" si="9"/>
        <v>15.611591275200935</v>
      </c>
      <c r="P59" s="2">
        <f t="shared" si="10"/>
        <v>0</v>
      </c>
      <c r="Q59" s="2">
        <f t="shared" si="11"/>
        <v>88.537583380962388</v>
      </c>
      <c r="R59" t="s">
        <v>130</v>
      </c>
      <c r="S59" s="5">
        <f>1</f>
        <v>1</v>
      </c>
      <c r="T59" s="5">
        <v>0</v>
      </c>
      <c r="U59" s="5">
        <f>F59/D59</f>
        <v>5.6712721861739119</v>
      </c>
      <c r="W59">
        <f t="shared" si="12"/>
        <v>26.151783956084426</v>
      </c>
      <c r="Y59">
        <f t="shared" si="24"/>
        <v>0</v>
      </c>
      <c r="Z59">
        <f t="shared" si="25"/>
        <v>1.396263111111111</v>
      </c>
      <c r="AD59">
        <f t="shared" si="15"/>
        <v>7.9243818690141396E-3</v>
      </c>
      <c r="AF59">
        <f t="shared" si="16"/>
        <v>0.1736484637381655</v>
      </c>
    </row>
    <row r="60" spans="1:32" x14ac:dyDescent="0.2">
      <c r="A60" t="s">
        <v>66</v>
      </c>
      <c r="B60">
        <v>15</v>
      </c>
      <c r="C60">
        <f t="shared" si="29"/>
        <v>80</v>
      </c>
      <c r="D60" s="4">
        <f t="shared" si="2"/>
        <v>0.16773153826800072</v>
      </c>
      <c r="E60" s="4">
        <f t="shared" si="3"/>
        <v>4.4943520432596681E-2</v>
      </c>
      <c r="F60" s="4">
        <f t="shared" si="4"/>
        <v>0.98480770257008798</v>
      </c>
      <c r="G60">
        <f t="shared" si="5"/>
        <v>1</v>
      </c>
      <c r="H60" t="s">
        <v>66</v>
      </c>
      <c r="I60" s="2">
        <f t="shared" si="26"/>
        <v>106.62915293327318</v>
      </c>
      <c r="J60" s="2">
        <f t="shared" si="27"/>
        <v>28.571189193471415</v>
      </c>
      <c r="K60" s="2">
        <f t="shared" si="28"/>
        <v>626.05525598547877</v>
      </c>
      <c r="N60" t="s">
        <v>66</v>
      </c>
      <c r="O60" s="2">
        <f t="shared" si="9"/>
        <v>15.079639422258982</v>
      </c>
      <c r="P60" s="2">
        <f t="shared" si="10"/>
        <v>4.0405763250534887</v>
      </c>
      <c r="Q60" s="2">
        <f t="shared" si="11"/>
        <v>88.537583380962388</v>
      </c>
      <c r="S60" s="5">
        <f t="shared" si="21"/>
        <v>3.7320516206458145</v>
      </c>
      <c r="T60" s="5">
        <f t="shared" si="22"/>
        <v>1</v>
      </c>
      <c r="U60" s="5">
        <f t="shared" si="23"/>
        <v>21.91211754421947</v>
      </c>
      <c r="W60">
        <f t="shared" si="12"/>
        <v>26.151783956084426</v>
      </c>
      <c r="Y60">
        <f t="shared" si="24"/>
        <v>0.26179933333333333</v>
      </c>
      <c r="Z60">
        <f t="shared" si="25"/>
        <v>1.396263111111111</v>
      </c>
      <c r="AD60">
        <f t="shared" si="15"/>
        <v>7.9243818690141396E-3</v>
      </c>
      <c r="AF60">
        <f t="shared" si="16"/>
        <v>0.1736484637381655</v>
      </c>
    </row>
    <row r="61" spans="1:32" x14ac:dyDescent="0.2">
      <c r="A61" t="s">
        <v>67</v>
      </c>
      <c r="B61">
        <v>30</v>
      </c>
      <c r="C61">
        <f t="shared" si="29"/>
        <v>80</v>
      </c>
      <c r="D61" s="4">
        <f t="shared" si="2"/>
        <v>0.15038399038329675</v>
      </c>
      <c r="E61" s="4">
        <f t="shared" si="3"/>
        <v>8.6824215487509807E-2</v>
      </c>
      <c r="F61" s="4">
        <f t="shared" si="4"/>
        <v>0.98480770257008798</v>
      </c>
      <c r="G61">
        <f t="shared" si="5"/>
        <v>1</v>
      </c>
      <c r="H61" t="s">
        <v>67</v>
      </c>
      <c r="I61" s="2">
        <f t="shared" si="26"/>
        <v>95.601087755334788</v>
      </c>
      <c r="J61" s="2">
        <f t="shared" si="27"/>
        <v>55.195299865054409</v>
      </c>
      <c r="K61" s="2">
        <f t="shared" si="28"/>
        <v>626.05525598547877</v>
      </c>
      <c r="N61" t="s">
        <v>67</v>
      </c>
      <c r="O61" s="2">
        <f t="shared" si="9"/>
        <v>13.520035488121488</v>
      </c>
      <c r="P61" s="2">
        <f t="shared" si="10"/>
        <v>7.8057941648409805</v>
      </c>
      <c r="Q61" s="2">
        <f t="shared" si="11"/>
        <v>88.537583380962388</v>
      </c>
      <c r="S61" s="5">
        <f t="shared" si="21"/>
        <v>1.7320512432954882</v>
      </c>
      <c r="T61" s="5">
        <f t="shared" si="22"/>
        <v>1</v>
      </c>
      <c r="U61" s="5">
        <f t="shared" si="23"/>
        <v>11.342546512404233</v>
      </c>
      <c r="W61">
        <f t="shared" si="12"/>
        <v>26.151783956084426</v>
      </c>
      <c r="Y61">
        <f t="shared" si="24"/>
        <v>0.52359866666666666</v>
      </c>
      <c r="Z61">
        <f t="shared" si="25"/>
        <v>1.396263111111111</v>
      </c>
      <c r="AD61">
        <f t="shared" si="15"/>
        <v>7.9243818690141396E-3</v>
      </c>
      <c r="AF61">
        <f t="shared" si="16"/>
        <v>0.1736484637381655</v>
      </c>
    </row>
    <row r="62" spans="1:32" x14ac:dyDescent="0.2">
      <c r="A62" t="s">
        <v>68</v>
      </c>
      <c r="B62">
        <v>45</v>
      </c>
      <c r="C62">
        <f t="shared" si="29"/>
        <v>80</v>
      </c>
      <c r="D62" s="4">
        <f t="shared" si="2"/>
        <v>0.12278802631512849</v>
      </c>
      <c r="E62" s="4">
        <f t="shared" si="3"/>
        <v>0.12278798618863468</v>
      </c>
      <c r="F62" s="4">
        <f t="shared" si="4"/>
        <v>0.98480770257008798</v>
      </c>
      <c r="G62">
        <f t="shared" si="5"/>
        <v>1</v>
      </c>
      <c r="H62" t="s">
        <v>68</v>
      </c>
      <c r="I62" s="2">
        <f t="shared" si="26"/>
        <v>78.057969130474532</v>
      </c>
      <c r="J62" s="2">
        <f t="shared" si="27"/>
        <v>78.057943621532743</v>
      </c>
      <c r="K62" s="2">
        <f t="shared" si="28"/>
        <v>626.05525598547877</v>
      </c>
      <c r="N62" t="s">
        <v>68</v>
      </c>
      <c r="O62" s="2">
        <f t="shared" si="9"/>
        <v>11.039063859561747</v>
      </c>
      <c r="P62" s="2">
        <f t="shared" si="10"/>
        <v>11.039060252052604</v>
      </c>
      <c r="Q62" s="2">
        <f t="shared" si="11"/>
        <v>88.537583380962388</v>
      </c>
      <c r="S62" s="5">
        <f t="shared" si="21"/>
        <v>1.00000032679495</v>
      </c>
      <c r="T62" s="5">
        <f t="shared" si="22"/>
        <v>1</v>
      </c>
      <c r="U62" s="5">
        <f t="shared" si="23"/>
        <v>8.0203913521080477</v>
      </c>
      <c r="W62">
        <f t="shared" si="12"/>
        <v>26.151783956084426</v>
      </c>
      <c r="Y62">
        <f t="shared" si="24"/>
        <v>0.78539800000000004</v>
      </c>
      <c r="Z62">
        <f t="shared" si="25"/>
        <v>1.396263111111111</v>
      </c>
      <c r="AD62">
        <f t="shared" si="15"/>
        <v>7.9243818690141396E-3</v>
      </c>
      <c r="AF62">
        <f t="shared" si="16"/>
        <v>0.1736484637381655</v>
      </c>
    </row>
    <row r="63" spans="1:32" x14ac:dyDescent="0.2">
      <c r="A63" t="s">
        <v>69</v>
      </c>
      <c r="B63">
        <v>60</v>
      </c>
      <c r="C63">
        <f t="shared" si="29"/>
        <v>80</v>
      </c>
      <c r="D63" s="4">
        <f t="shared" si="2"/>
        <v>8.6824264632225756E-2</v>
      </c>
      <c r="E63" s="4">
        <f t="shared" si="3"/>
        <v>0.15038396200957821</v>
      </c>
      <c r="F63" s="4">
        <f t="shared" si="4"/>
        <v>0.98480770257008798</v>
      </c>
      <c r="G63">
        <f t="shared" si="5"/>
        <v>1</v>
      </c>
      <c r="H63" t="s">
        <v>69</v>
      </c>
      <c r="I63" s="2">
        <f t="shared" si="26"/>
        <v>55.195331106999049</v>
      </c>
      <c r="J63" s="2">
        <f t="shared" si="27"/>
        <v>95.601069717787382</v>
      </c>
      <c r="K63" s="2">
        <f t="shared" si="28"/>
        <v>626.05525598547877</v>
      </c>
      <c r="N63" t="s">
        <v>69</v>
      </c>
      <c r="O63" s="2">
        <f t="shared" si="9"/>
        <v>7.805798583119163</v>
      </c>
      <c r="P63" s="2">
        <f t="shared" si="10"/>
        <v>13.520032937227072</v>
      </c>
      <c r="Q63" s="2">
        <f t="shared" si="11"/>
        <v>88.537583380962388</v>
      </c>
      <c r="S63" s="5">
        <f t="shared" si="21"/>
        <v>1</v>
      </c>
      <c r="T63" s="5">
        <f t="shared" si="22"/>
        <v>1.7320499361161488</v>
      </c>
      <c r="U63" s="5">
        <f t="shared" si="23"/>
        <v>11.342540092237833</v>
      </c>
      <c r="W63">
        <f t="shared" si="12"/>
        <v>26.151783956084426</v>
      </c>
      <c r="Y63">
        <f t="shared" si="24"/>
        <v>1.0471973333333333</v>
      </c>
      <c r="Z63">
        <f t="shared" si="25"/>
        <v>1.396263111111111</v>
      </c>
      <c r="AD63">
        <f t="shared" si="15"/>
        <v>7.9243818690141396E-3</v>
      </c>
      <c r="AF63">
        <f t="shared" si="16"/>
        <v>0.1736484637381655</v>
      </c>
    </row>
    <row r="64" spans="1:32" x14ac:dyDescent="0.2">
      <c r="A64" t="s">
        <v>70</v>
      </c>
      <c r="B64">
        <v>75</v>
      </c>
      <c r="C64">
        <f t="shared" si="29"/>
        <v>80</v>
      </c>
      <c r="D64" s="4">
        <f t="shared" si="2"/>
        <v>4.4943575246404972E-2</v>
      </c>
      <c r="E64" s="4">
        <f t="shared" si="3"/>
        <v>0.16773152358067867</v>
      </c>
      <c r="F64" s="4">
        <f t="shared" si="4"/>
        <v>0.98480770257008798</v>
      </c>
      <c r="G64">
        <f t="shared" si="5"/>
        <v>1</v>
      </c>
      <c r="H64" t="s">
        <v>70</v>
      </c>
      <c r="I64" s="2">
        <f t="shared" si="26"/>
        <v>28.57122403933289</v>
      </c>
      <c r="J64" s="2">
        <f t="shared" si="27"/>
        <v>106.62914359634868</v>
      </c>
      <c r="K64" s="2">
        <f t="shared" si="28"/>
        <v>626.05525598547877</v>
      </c>
      <c r="N64" t="s">
        <v>70</v>
      </c>
      <c r="O64" s="2">
        <f t="shared" si="9"/>
        <v>4.0405812530024772</v>
      </c>
      <c r="P64" s="2">
        <f t="shared" si="10"/>
        <v>15.079638101818457</v>
      </c>
      <c r="Q64" s="2">
        <f>K64*SQRT(0.02)</f>
        <v>88.537583380962388</v>
      </c>
      <c r="S64" s="5">
        <f>D64/MIN(D64:F64)</f>
        <v>1</v>
      </c>
      <c r="T64" s="5">
        <f>E64/MIN(D64:F64)</f>
        <v>3.7320467421891514</v>
      </c>
      <c r="U64" s="5">
        <f t="shared" si="23"/>
        <v>21.912090819896722</v>
      </c>
      <c r="W64">
        <f t="shared" si="12"/>
        <v>26.151783956084426</v>
      </c>
      <c r="Y64">
        <f t="shared" si="24"/>
        <v>1.3089966666666668</v>
      </c>
      <c r="Z64">
        <f t="shared" si="25"/>
        <v>1.396263111111111</v>
      </c>
      <c r="AD64">
        <f t="shared" si="15"/>
        <v>7.9243818690141396E-3</v>
      </c>
      <c r="AF64">
        <f t="shared" si="16"/>
        <v>0.1736484637381655</v>
      </c>
    </row>
    <row r="65" spans="1:32" x14ac:dyDescent="0.2">
      <c r="A65" t="s">
        <v>71</v>
      </c>
      <c r="B65">
        <v>90</v>
      </c>
      <c r="C65">
        <f t="shared" si="29"/>
        <v>80</v>
      </c>
      <c r="D65" s="4">
        <f t="shared" si="2"/>
        <v>5.674743174132487E-8</v>
      </c>
      <c r="E65" s="4">
        <f t="shared" si="3"/>
        <v>0.17364846373815637</v>
      </c>
      <c r="F65" s="4">
        <f t="shared" si="4"/>
        <v>0.98480770257008798</v>
      </c>
      <c r="G65">
        <f t="shared" si="5"/>
        <v>1</v>
      </c>
      <c r="H65" t="s">
        <v>71</v>
      </c>
      <c r="I65" s="2">
        <f t="shared" si="26"/>
        <v>3.6075091424059203E-5</v>
      </c>
      <c r="J65" s="2">
        <f t="shared" si="27"/>
        <v>110.39062055806734</v>
      </c>
      <c r="K65" s="2">
        <f t="shared" si="28"/>
        <v>626.05525598547877</v>
      </c>
      <c r="N65" t="s">
        <v>71</v>
      </c>
      <c r="O65" s="2">
        <f t="shared" si="9"/>
        <v>5.1017883555753855E-6</v>
      </c>
      <c r="P65" s="2">
        <f t="shared" si="10"/>
        <v>15.611591275200103</v>
      </c>
      <c r="Q65" s="2">
        <f t="shared" si="11"/>
        <v>88.537583380962388</v>
      </c>
      <c r="S65" s="5">
        <v>0</v>
      </c>
      <c r="T65" s="5">
        <v>1</v>
      </c>
      <c r="U65" s="5">
        <f>F65/E65</f>
        <v>5.6712721861742148</v>
      </c>
      <c r="W65">
        <f t="shared" si="12"/>
        <v>26.151783956084426</v>
      </c>
      <c r="Y65">
        <f t="shared" si="24"/>
        <v>1.5707960000000001</v>
      </c>
      <c r="Z65">
        <f t="shared" si="25"/>
        <v>1.396263111111111</v>
      </c>
      <c r="AD65">
        <f t="shared" si="15"/>
        <v>7.9243818690141396E-3</v>
      </c>
      <c r="AF65">
        <f t="shared" si="16"/>
        <v>0.1736484637381655</v>
      </c>
    </row>
    <row r="66" spans="1:32" ht="17" thickBot="1" x14ac:dyDescent="0.25">
      <c r="A66" s="6" t="s">
        <v>72</v>
      </c>
      <c r="B66" s="6">
        <v>90</v>
      </c>
      <c r="C66" s="6">
        <f t="shared" si="29"/>
        <v>90</v>
      </c>
      <c r="D66" s="7">
        <f>COS(B66*3.141592/180)*COS(C66*3.141592/180)</f>
        <v>1.0679490440338895E-13</v>
      </c>
      <c r="E66" s="7">
        <f t="shared" si="3"/>
        <v>3.2679489653814597E-7</v>
      </c>
      <c r="F66" s="7">
        <f t="shared" si="4"/>
        <v>0.9999999999999466</v>
      </c>
      <c r="G66" s="6">
        <f t="shared" si="5"/>
        <v>1</v>
      </c>
      <c r="H66" s="6" t="s">
        <v>72</v>
      </c>
      <c r="I66" s="8">
        <f>D66*$M$3</f>
        <v>6.7890930421972468E-11</v>
      </c>
      <c r="J66" s="8">
        <f t="shared" si="27"/>
        <v>2.0774782942193368E-4</v>
      </c>
      <c r="K66" s="8">
        <f>F66*$M$3</f>
        <v>635.71319999996592</v>
      </c>
      <c r="L66" s="6"/>
      <c r="M66" s="6"/>
      <c r="N66" s="6" t="s">
        <v>72</v>
      </c>
      <c r="O66" s="8">
        <f>I66*SQRT(0.02)</f>
        <v>9.6012274564881612E-12</v>
      </c>
      <c r="P66" s="8">
        <f t="shared" si="10"/>
        <v>2.9379979792207092E-5</v>
      </c>
      <c r="Q66" s="8">
        <f>K66*SQRT(0.02)</f>
        <v>89.903422921955169</v>
      </c>
      <c r="R66" t="s">
        <v>130</v>
      </c>
      <c r="S66" s="9">
        <v>0</v>
      </c>
      <c r="T66" s="9">
        <v>0</v>
      </c>
      <c r="U66" s="9">
        <v>1</v>
      </c>
      <c r="W66">
        <f t="shared" si="12"/>
        <v>0.1194490066099895</v>
      </c>
      <c r="Y66">
        <f t="shared" si="24"/>
        <v>1.5707960000000001</v>
      </c>
      <c r="Z66">
        <f>C66*3.141592/180</f>
        <v>1.5707960000000001</v>
      </c>
      <c r="AD66">
        <f t="shared" si="15"/>
        <v>1.4913161338331092E-8</v>
      </c>
      <c r="AF66">
        <f t="shared" si="16"/>
        <v>3.2679489689998659E-7</v>
      </c>
    </row>
    <row r="67" spans="1:32" x14ac:dyDescent="0.2">
      <c r="A67" s="10" t="s">
        <v>76</v>
      </c>
      <c r="B67">
        <f t="shared" ref="B67:B72" si="30">B4*-1</f>
        <v>-15</v>
      </c>
      <c r="C67" s="14">
        <f t="shared" ref="C67:C72" si="31">C4</f>
        <v>0</v>
      </c>
      <c r="D67" s="4">
        <f t="shared" ref="D67:D71" si="32">COS(B67*3.141592/180)*COS(C67*3.141592/180)</f>
        <v>0.96592584038585738</v>
      </c>
      <c r="E67" s="4">
        <f t="shared" ref="E67:E71" si="33">SIN(B67*3.141592/180)*COS(C67*3.141592/180)</f>
        <v>-0.25881899249258195</v>
      </c>
      <c r="F67" s="16">
        <f t="shared" ref="F67:F71" si="34">SIN(C67*3.141592/180)</f>
        <v>0</v>
      </c>
      <c r="H67" s="10" t="s">
        <v>76</v>
      </c>
      <c r="I67" s="2">
        <f t="shared" ref="I67:I112" si="35">D67*$M$3</f>
        <v>614.05180695438253</v>
      </c>
      <c r="J67" s="2">
        <f t="shared" ref="J67:J112" si="36">E67*$M$3</f>
        <v>-164.53464993823522</v>
      </c>
      <c r="K67" s="2">
        <f t="shared" ref="K67:K112" si="37">F67*$M$3</f>
        <v>0</v>
      </c>
      <c r="N67" s="10" t="s">
        <v>76</v>
      </c>
      <c r="O67" s="2">
        <f t="shared" ref="O67:O112" si="38">I67*SQRT(0.02)</f>
        <v>86.840039339459338</v>
      </c>
      <c r="P67" s="2">
        <f t="shared" ref="P67:P112" si="39">J67*SQRT(0.02)</f>
        <v>-23.268713342296177</v>
      </c>
      <c r="Q67" s="15">
        <f t="shared" ref="Q67:Q112" si="40">K67*SQRT(0.02)</f>
        <v>0</v>
      </c>
      <c r="S67" s="5">
        <f>D67/MIN(ABS(D67),ABS(E67))</f>
        <v>3.7320516206458145</v>
      </c>
      <c r="T67" s="5">
        <f>E67/MIN(ABS(D67),ABS(E67))</f>
        <v>-1</v>
      </c>
      <c r="U67" s="5">
        <v>0</v>
      </c>
      <c r="W67">
        <f t="shared" si="12"/>
        <v>150</v>
      </c>
      <c r="Y67">
        <f t="shared" si="24"/>
        <v>-0.26179933333333333</v>
      </c>
      <c r="Z67">
        <f t="shared" si="25"/>
        <v>0</v>
      </c>
      <c r="AD67">
        <f t="shared" si="15"/>
        <v>4.5634621225114073E-2</v>
      </c>
      <c r="AF67">
        <f t="shared" si="16"/>
        <v>1</v>
      </c>
    </row>
    <row r="68" spans="1:32" x14ac:dyDescent="0.2">
      <c r="A68" s="10" t="s">
        <v>77</v>
      </c>
      <c r="B68">
        <f t="shared" si="30"/>
        <v>-30</v>
      </c>
      <c r="C68" s="14">
        <f t="shared" si="31"/>
        <v>0</v>
      </c>
      <c r="D68" s="4">
        <f t="shared" si="32"/>
        <v>0.86602545825024957</v>
      </c>
      <c r="E68" s="4">
        <f t="shared" si="33"/>
        <v>-0.49999990566243624</v>
      </c>
      <c r="F68" s="16">
        <f t="shared" si="34"/>
        <v>0</v>
      </c>
      <c r="H68" s="10" t="s">
        <v>77</v>
      </c>
      <c r="I68" s="2">
        <f t="shared" si="35"/>
        <v>550.54381534573247</v>
      </c>
      <c r="J68" s="2">
        <f t="shared" si="36"/>
        <v>-317.85654002836543</v>
      </c>
      <c r="K68" s="2">
        <f t="shared" si="37"/>
        <v>0</v>
      </c>
      <c r="N68" s="10" t="s">
        <v>77</v>
      </c>
      <c r="O68" s="2">
        <f t="shared" si="38"/>
        <v>77.858653034256378</v>
      </c>
      <c r="P68" s="2">
        <f t="shared" si="39"/>
        <v>-44.951702979710092</v>
      </c>
      <c r="Q68" s="15">
        <f t="shared" si="40"/>
        <v>0</v>
      </c>
      <c r="S68" s="5">
        <f t="shared" ref="S68:S71" si="41">D68/MIN(ABS(D68),ABS(E68))</f>
        <v>1.7320512432954884</v>
      </c>
      <c r="T68" s="5">
        <f t="shared" ref="T68:T71" si="42">E68/MIN(ABS(D68),ABS(E68))</f>
        <v>-1</v>
      </c>
      <c r="U68" s="5">
        <v>0</v>
      </c>
      <c r="W68">
        <f t="shared" ref="W68:W120" si="43">COS(C68*3.14/180)*15*10</f>
        <v>150</v>
      </c>
      <c r="Y68">
        <f t="shared" si="24"/>
        <v>-0.52359866666666666</v>
      </c>
      <c r="Z68">
        <f t="shared" si="25"/>
        <v>0</v>
      </c>
      <c r="AD68">
        <f t="shared" ref="AD68:AD120" si="44">$AA$3*(SIN(Z68+$AB$3/2)-SIN(Z68-$AB$3/2))</f>
        <v>4.5634621225114073E-2</v>
      </c>
      <c r="AF68">
        <f t="shared" ref="AF68:AF120" si="45">AD68/$AD$3</f>
        <v>1</v>
      </c>
    </row>
    <row r="69" spans="1:32" x14ac:dyDescent="0.2">
      <c r="A69" s="10" t="s">
        <v>78</v>
      </c>
      <c r="B69">
        <f t="shared" si="30"/>
        <v>-45</v>
      </c>
      <c r="C69" s="14">
        <f t="shared" si="31"/>
        <v>0</v>
      </c>
      <c r="D69" s="4">
        <f t="shared" si="32"/>
        <v>0.70710689672598181</v>
      </c>
      <c r="E69" s="4">
        <f t="shared" si="33"/>
        <v>-0.70710666564709435</v>
      </c>
      <c r="F69" s="16">
        <f t="shared" si="34"/>
        <v>0</v>
      </c>
      <c r="H69" s="10" t="s">
        <v>78</v>
      </c>
      <c r="I69" s="2">
        <f t="shared" si="35"/>
        <v>449.51718805974338</v>
      </c>
      <c r="J69" s="2">
        <f t="shared" si="36"/>
        <v>-449.51704115984438</v>
      </c>
      <c r="K69" s="2">
        <f t="shared" si="37"/>
        <v>0</v>
      </c>
      <c r="N69" s="10" t="s">
        <v>78</v>
      </c>
      <c r="O69" s="2">
        <f t="shared" si="38"/>
        <v>63.571330387390617</v>
      </c>
      <c r="P69" s="2">
        <f t="shared" si="39"/>
        <v>-63.571309612607671</v>
      </c>
      <c r="Q69" s="15">
        <f t="shared" si="40"/>
        <v>0</v>
      </c>
      <c r="S69" s="5">
        <f t="shared" si="41"/>
        <v>1.00000032679495</v>
      </c>
      <c r="T69" s="5">
        <f t="shared" si="42"/>
        <v>-1</v>
      </c>
      <c r="U69" s="5">
        <v>0</v>
      </c>
      <c r="W69">
        <f t="shared" si="43"/>
        <v>150</v>
      </c>
      <c r="Y69">
        <f t="shared" si="24"/>
        <v>-0.78539800000000004</v>
      </c>
      <c r="Z69">
        <f t="shared" si="25"/>
        <v>0</v>
      </c>
      <c r="AD69">
        <f t="shared" si="44"/>
        <v>4.5634621225114073E-2</v>
      </c>
      <c r="AF69">
        <f t="shared" si="45"/>
        <v>1</v>
      </c>
    </row>
    <row r="70" spans="1:32" x14ac:dyDescent="0.2">
      <c r="A70" s="10" t="s">
        <v>79</v>
      </c>
      <c r="B70">
        <f t="shared" si="30"/>
        <v>-60</v>
      </c>
      <c r="C70" s="14">
        <f t="shared" si="31"/>
        <v>0</v>
      </c>
      <c r="D70" s="4">
        <f t="shared" si="32"/>
        <v>0.50000018867510965</v>
      </c>
      <c r="E70" s="4">
        <f t="shared" si="33"/>
        <v>-0.8660252948527859</v>
      </c>
      <c r="F70" s="16">
        <f t="shared" si="34"/>
        <v>0</v>
      </c>
      <c r="H70" s="10" t="s">
        <v>79</v>
      </c>
      <c r="I70" s="2">
        <f t="shared" si="35"/>
        <v>317.85671994325764</v>
      </c>
      <c r="J70" s="2">
        <f t="shared" si="36"/>
        <v>-550.54371147180802</v>
      </c>
      <c r="K70" s="2">
        <f t="shared" si="37"/>
        <v>0</v>
      </c>
      <c r="N70" s="10" t="s">
        <v>79</v>
      </c>
      <c r="O70" s="2">
        <f t="shared" si="38"/>
        <v>44.951728423518162</v>
      </c>
      <c r="P70" s="2">
        <f t="shared" si="39"/>
        <v>-77.858638344265103</v>
      </c>
      <c r="Q70" s="15">
        <f t="shared" si="40"/>
        <v>0</v>
      </c>
      <c r="S70" s="5">
        <f t="shared" si="41"/>
        <v>1</v>
      </c>
      <c r="T70" s="5">
        <f t="shared" si="42"/>
        <v>-1.7320499361161485</v>
      </c>
      <c r="U70" s="5">
        <v>0</v>
      </c>
      <c r="W70">
        <f t="shared" si="43"/>
        <v>150</v>
      </c>
      <c r="Y70">
        <f t="shared" si="24"/>
        <v>-1.0471973333333333</v>
      </c>
      <c r="Z70">
        <f t="shared" si="25"/>
        <v>0</v>
      </c>
      <c r="AD70">
        <f t="shared" si="44"/>
        <v>4.5634621225114073E-2</v>
      </c>
      <c r="AF70">
        <f t="shared" si="45"/>
        <v>1</v>
      </c>
    </row>
    <row r="71" spans="1:32" x14ac:dyDescent="0.2">
      <c r="A71" s="10" t="s">
        <v>80</v>
      </c>
      <c r="B71">
        <f t="shared" si="30"/>
        <v>-75</v>
      </c>
      <c r="C71" s="14">
        <f t="shared" si="31"/>
        <v>0</v>
      </c>
      <c r="D71" s="4">
        <f t="shared" si="32"/>
        <v>0.25881930815220316</v>
      </c>
      <c r="E71" s="4">
        <f t="shared" si="33"/>
        <v>-0.96592575580507989</v>
      </c>
      <c r="F71" s="16">
        <f t="shared" si="34"/>
        <v>0</v>
      </c>
      <c r="H71" s="10" t="s">
        <v>80</v>
      </c>
      <c r="I71" s="2">
        <f t="shared" si="35"/>
        <v>164.53485060722315</v>
      </c>
      <c r="J71" s="2">
        <f t="shared" si="36"/>
        <v>-614.05175318526585</v>
      </c>
      <c r="K71" s="2">
        <f t="shared" si="37"/>
        <v>0</v>
      </c>
      <c r="N71" s="10" t="s">
        <v>80</v>
      </c>
      <c r="O71" s="2">
        <f t="shared" si="38"/>
        <v>23.268741721176603</v>
      </c>
      <c r="P71" s="2">
        <f t="shared" si="39"/>
        <v>-86.84003173535794</v>
      </c>
      <c r="Q71" s="15">
        <f t="shared" si="40"/>
        <v>0</v>
      </c>
      <c r="S71" s="5">
        <f t="shared" si="41"/>
        <v>1</v>
      </c>
      <c r="T71" s="5">
        <f t="shared" si="42"/>
        <v>-3.7320467421891514</v>
      </c>
      <c r="U71" s="5">
        <v>0</v>
      </c>
      <c r="W71">
        <f t="shared" si="43"/>
        <v>150</v>
      </c>
      <c r="Y71">
        <f t="shared" si="24"/>
        <v>-1.3089966666666668</v>
      </c>
      <c r="Z71">
        <f t="shared" si="25"/>
        <v>0</v>
      </c>
      <c r="AD71">
        <f t="shared" si="44"/>
        <v>4.5634621225114073E-2</v>
      </c>
      <c r="AF71">
        <f t="shared" si="45"/>
        <v>1</v>
      </c>
    </row>
    <row r="72" spans="1:32" x14ac:dyDescent="0.2">
      <c r="A72" s="10" t="s">
        <v>81</v>
      </c>
      <c r="B72">
        <f t="shared" si="30"/>
        <v>-90</v>
      </c>
      <c r="C72" s="14">
        <f t="shared" si="31"/>
        <v>0</v>
      </c>
      <c r="D72" s="4">
        <f t="shared" ref="D72:D104" si="46">COS(B72*3.141592/180)*COS(C72*3.141592/180)</f>
        <v>3.2679489653816344E-7</v>
      </c>
      <c r="E72" s="4">
        <f t="shared" ref="E72:E104" si="47">SIN(B72*3.141592/180)*COS(C72*3.141592/180)</f>
        <v>-0.9999999999999466</v>
      </c>
      <c r="F72" s="16">
        <f t="shared" ref="F72:F104" si="48">SIN(C72*3.141592/180)</f>
        <v>0</v>
      </c>
      <c r="H72" s="10" t="s">
        <v>81</v>
      </c>
      <c r="I72" s="2">
        <f t="shared" si="35"/>
        <v>2.0774782942194477E-4</v>
      </c>
      <c r="J72" s="2">
        <f t="shared" si="36"/>
        <v>-635.71319999996592</v>
      </c>
      <c r="K72" s="2">
        <f t="shared" si="37"/>
        <v>0</v>
      </c>
      <c r="N72" s="10" t="s">
        <v>81</v>
      </c>
      <c r="O72" s="2">
        <f t="shared" si="38"/>
        <v>2.9379979792208661E-5</v>
      </c>
      <c r="P72" s="2">
        <f t="shared" si="39"/>
        <v>-89.903422921955169</v>
      </c>
      <c r="Q72" s="15">
        <f t="shared" si="40"/>
        <v>0</v>
      </c>
      <c r="S72" s="5">
        <v>0</v>
      </c>
      <c r="T72" s="5">
        <v>-1</v>
      </c>
      <c r="U72" s="5">
        <v>0</v>
      </c>
      <c r="W72">
        <f t="shared" si="43"/>
        <v>150</v>
      </c>
      <c r="Y72">
        <f t="shared" si="24"/>
        <v>-1.5707960000000001</v>
      </c>
      <c r="Z72">
        <f t="shared" si="25"/>
        <v>0</v>
      </c>
      <c r="AD72">
        <f t="shared" si="44"/>
        <v>4.5634621225114073E-2</v>
      </c>
      <c r="AF72">
        <f t="shared" si="45"/>
        <v>1</v>
      </c>
    </row>
    <row r="73" spans="1:32" x14ac:dyDescent="0.2">
      <c r="A73" s="10" t="s">
        <v>82</v>
      </c>
      <c r="B73">
        <f t="shared" ref="B73:B78" si="49">B11*-1</f>
        <v>-15</v>
      </c>
      <c r="C73" s="14">
        <f t="shared" ref="C73:C78" si="50">C11</f>
        <v>10</v>
      </c>
      <c r="D73" s="4">
        <f t="shared" si="46"/>
        <v>0.95125126253723769</v>
      </c>
      <c r="E73" s="4">
        <f t="shared" si="47"/>
        <v>-0.254886952065424</v>
      </c>
      <c r="F73" s="16">
        <f t="shared" si="48"/>
        <v>0.17364814190802491</v>
      </c>
      <c r="H73" s="10" t="s">
        <v>82</v>
      </c>
      <c r="I73" s="2">
        <f t="shared" si="35"/>
        <v>604.72298411158738</v>
      </c>
      <c r="J73" s="2">
        <f t="shared" si="36"/>
        <v>-162.03499993575727</v>
      </c>
      <c r="K73" s="2">
        <f t="shared" si="37"/>
        <v>110.3904159664046</v>
      </c>
      <c r="N73" s="10" t="s">
        <v>82</v>
      </c>
      <c r="O73" s="2">
        <f t="shared" si="38"/>
        <v>85.52074456093365</v>
      </c>
      <c r="P73" s="2">
        <f t="shared" si="39"/>
        <v>-22.915209448827152</v>
      </c>
      <c r="Q73" s="15">
        <f t="shared" si="40"/>
        <v>15.611562341569684</v>
      </c>
      <c r="S73" s="5">
        <f t="shared" ref="S73:S119" si="51">D73/MIN(ABS(F73),ABS(D73),ABS(E73))</f>
        <v>5.4780388208304629</v>
      </c>
      <c r="T73" s="5">
        <f t="shared" ref="T73:T105" si="52">E73/MIN(ABS(D73),ABS(E73),ABS(F73))</f>
        <v>-1.4678357583603072</v>
      </c>
      <c r="U73" s="5">
        <f t="shared" ref="U73:U119" si="53">F73/MIN(ABS(E73),ABS(F73),ABS(D73))</f>
        <v>1</v>
      </c>
      <c r="W73">
        <f>COS(C73*3.14/180)*15*10</f>
        <v>147.72346705186459</v>
      </c>
      <c r="Y73">
        <f t="shared" si="24"/>
        <v>-0.26179933333333333</v>
      </c>
      <c r="Z73">
        <f t="shared" si="25"/>
        <v>0.17453288888888888</v>
      </c>
      <c r="AD73">
        <f t="shared" si="44"/>
        <v>4.4941329076005919E-2</v>
      </c>
      <c r="AF73">
        <f t="shared" si="45"/>
        <v>0.98480775931746711</v>
      </c>
    </row>
    <row r="74" spans="1:32" x14ac:dyDescent="0.2">
      <c r="A74" s="10" t="s">
        <v>83</v>
      </c>
      <c r="B74">
        <f t="shared" si="49"/>
        <v>-30</v>
      </c>
      <c r="C74" s="14">
        <f t="shared" si="50"/>
        <v>10</v>
      </c>
      <c r="D74" s="4">
        <f t="shared" si="46"/>
        <v>0.85286859105131108</v>
      </c>
      <c r="E74" s="4">
        <f t="shared" si="47"/>
        <v>-0.4924037867543688</v>
      </c>
      <c r="F74" s="16">
        <f t="shared" si="48"/>
        <v>0.17364814190802491</v>
      </c>
      <c r="H74" s="10" t="s">
        <v>83</v>
      </c>
      <c r="I74" s="2">
        <f t="shared" si="35"/>
        <v>542.17982119672024</v>
      </c>
      <c r="J74" s="2">
        <f t="shared" si="36"/>
        <v>-313.02758696973734</v>
      </c>
      <c r="K74" s="2">
        <f t="shared" si="37"/>
        <v>110.3904159664046</v>
      </c>
      <c r="N74" s="10" t="s">
        <v>83</v>
      </c>
      <c r="O74" s="2">
        <f t="shared" si="38"/>
        <v>76.675805638142137</v>
      </c>
      <c r="P74" s="2">
        <f t="shared" si="39"/>
        <v>-44.268785888952607</v>
      </c>
      <c r="Q74" s="15">
        <f t="shared" si="40"/>
        <v>15.611562341569684</v>
      </c>
      <c r="S74" s="5">
        <f t="shared" si="51"/>
        <v>4.9114754795536166</v>
      </c>
      <c r="T74" s="5">
        <f t="shared" si="52"/>
        <v>-2.835640976885184</v>
      </c>
      <c r="U74" s="5">
        <f t="shared" si="53"/>
        <v>1</v>
      </c>
      <c r="W74">
        <f t="shared" si="43"/>
        <v>147.72346705186459</v>
      </c>
      <c r="Y74">
        <f t="shared" si="24"/>
        <v>-0.52359866666666666</v>
      </c>
      <c r="Z74">
        <f t="shared" si="25"/>
        <v>0.17453288888888888</v>
      </c>
      <c r="AD74">
        <f t="shared" si="44"/>
        <v>4.4941329076005919E-2</v>
      </c>
      <c r="AF74">
        <f t="shared" si="45"/>
        <v>0.98480775931746711</v>
      </c>
    </row>
    <row r="75" spans="1:32" x14ac:dyDescent="0.2">
      <c r="A75" s="10" t="s">
        <v>84</v>
      </c>
      <c r="B75">
        <f t="shared" si="49"/>
        <v>-45</v>
      </c>
      <c r="C75" s="14">
        <f t="shared" si="50"/>
        <v>10</v>
      </c>
      <c r="D75" s="4">
        <f t="shared" si="46"/>
        <v>0.69636435856264189</v>
      </c>
      <c r="E75" s="4">
        <f t="shared" si="47"/>
        <v>-0.69636413099436045</v>
      </c>
      <c r="F75" s="16">
        <f t="shared" si="48"/>
        <v>0.17364814190802491</v>
      </c>
      <c r="H75" s="10" t="s">
        <v>84</v>
      </c>
      <c r="I75" s="2">
        <f t="shared" si="35"/>
        <v>442.6880147478044</v>
      </c>
      <c r="J75" s="2">
        <f t="shared" si="36"/>
        <v>-442.68787007964403</v>
      </c>
      <c r="K75" s="2">
        <f t="shared" si="37"/>
        <v>110.3904159664046</v>
      </c>
      <c r="N75" s="10" t="s">
        <v>84</v>
      </c>
      <c r="O75" s="2">
        <f t="shared" si="38"/>
        <v>62.605539435636572</v>
      </c>
      <c r="P75" s="2">
        <f t="shared" si="39"/>
        <v>-62.605518976469128</v>
      </c>
      <c r="Q75" s="15">
        <f t="shared" si="40"/>
        <v>15.611562341569684</v>
      </c>
      <c r="S75" s="5">
        <f t="shared" si="51"/>
        <v>4.0102033394142547</v>
      </c>
      <c r="T75" s="5">
        <f t="shared" si="52"/>
        <v>-4.0102020289004825</v>
      </c>
      <c r="U75" s="5">
        <f t="shared" si="53"/>
        <v>1</v>
      </c>
      <c r="W75">
        <f t="shared" si="43"/>
        <v>147.72346705186459</v>
      </c>
      <c r="Y75">
        <f t="shared" si="24"/>
        <v>-0.78539800000000004</v>
      </c>
      <c r="Z75">
        <f t="shared" si="25"/>
        <v>0.17453288888888888</v>
      </c>
      <c r="AD75">
        <f t="shared" si="44"/>
        <v>4.4941329076005919E-2</v>
      </c>
      <c r="AF75">
        <f t="shared" si="45"/>
        <v>0.98480775931746711</v>
      </c>
    </row>
    <row r="76" spans="1:32" x14ac:dyDescent="0.2">
      <c r="A76" s="10" t="s">
        <v>85</v>
      </c>
      <c r="B76">
        <f t="shared" si="49"/>
        <v>-60</v>
      </c>
      <c r="C76" s="14">
        <f t="shared" si="50"/>
        <v>10</v>
      </c>
      <c r="D76" s="4">
        <f t="shared" si="46"/>
        <v>0.49240406546744558</v>
      </c>
      <c r="E76" s="4">
        <f t="shared" si="47"/>
        <v>-0.85286843013622093</v>
      </c>
      <c r="F76" s="16">
        <f t="shared" si="48"/>
        <v>0.17364814190802491</v>
      </c>
      <c r="H76" s="10" t="s">
        <v>85</v>
      </c>
      <c r="I76" s="2">
        <f t="shared" si="35"/>
        <v>313.02776415131927</v>
      </c>
      <c r="J76" s="2">
        <f t="shared" si="36"/>
        <v>-542.17971890087335</v>
      </c>
      <c r="K76" s="2">
        <f t="shared" si="37"/>
        <v>110.3904159664046</v>
      </c>
      <c r="N76" s="10" t="s">
        <v>85</v>
      </c>
      <c r="O76" s="2">
        <f t="shared" si="38"/>
        <v>44.268810946212227</v>
      </c>
      <c r="P76" s="2">
        <f t="shared" si="39"/>
        <v>-76.675791171324732</v>
      </c>
      <c r="Q76" s="15">
        <f t="shared" si="40"/>
        <v>15.611562341569684</v>
      </c>
      <c r="S76" s="5">
        <f t="shared" si="51"/>
        <v>2.8356425819301543</v>
      </c>
      <c r="T76" s="5">
        <f t="shared" si="52"/>
        <v>-4.9114745528803541</v>
      </c>
      <c r="U76" s="5">
        <f t="shared" si="53"/>
        <v>1</v>
      </c>
      <c r="W76">
        <f t="shared" si="43"/>
        <v>147.72346705186459</v>
      </c>
      <c r="Y76">
        <f t="shared" si="24"/>
        <v>-1.0471973333333333</v>
      </c>
      <c r="Z76">
        <f t="shared" si="25"/>
        <v>0.17453288888888888</v>
      </c>
      <c r="AD76">
        <f t="shared" si="44"/>
        <v>4.4941329076005919E-2</v>
      </c>
      <c r="AF76">
        <f t="shared" si="45"/>
        <v>0.98480775931746711</v>
      </c>
    </row>
    <row r="77" spans="1:32" x14ac:dyDescent="0.2">
      <c r="A77" s="10" t="s">
        <v>86</v>
      </c>
      <c r="B77">
        <f t="shared" si="49"/>
        <v>-75</v>
      </c>
      <c r="C77" s="14">
        <f t="shared" si="50"/>
        <v>10</v>
      </c>
      <c r="D77" s="4">
        <f t="shared" si="46"/>
        <v>0.25488726292946828</v>
      </c>
      <c r="E77" s="4">
        <f t="shared" si="47"/>
        <v>-0.95125117924143177</v>
      </c>
      <c r="F77" s="16">
        <f t="shared" si="48"/>
        <v>0.17364814190802491</v>
      </c>
      <c r="H77" s="10" t="s">
        <v>86</v>
      </c>
      <c r="I77" s="2">
        <f t="shared" si="35"/>
        <v>162.03519755613362</v>
      </c>
      <c r="J77" s="2">
        <f t="shared" si="36"/>
        <v>-604.72293115934406</v>
      </c>
      <c r="K77" s="2">
        <f t="shared" si="37"/>
        <v>110.3904159664046</v>
      </c>
      <c r="N77" s="10" t="s">
        <v>86</v>
      </c>
      <c r="O77" s="2">
        <f t="shared" si="38"/>
        <v>22.915237396568795</v>
      </c>
      <c r="P77" s="2">
        <f t="shared" si="39"/>
        <v>-85.520737072355587</v>
      </c>
      <c r="Q77" s="15">
        <f t="shared" si="40"/>
        <v>15.611562341569684</v>
      </c>
      <c r="S77" s="5">
        <f t="shared" si="51"/>
        <v>1.4678375485553583</v>
      </c>
      <c r="T77" s="5">
        <f t="shared" si="52"/>
        <v>-5.4780383411489355</v>
      </c>
      <c r="U77" s="5">
        <f t="shared" si="53"/>
        <v>1</v>
      </c>
      <c r="W77">
        <f t="shared" si="43"/>
        <v>147.72346705186459</v>
      </c>
      <c r="Y77">
        <f t="shared" si="24"/>
        <v>-1.3089966666666668</v>
      </c>
      <c r="Z77">
        <f t="shared" si="25"/>
        <v>0.17453288888888888</v>
      </c>
      <c r="AD77">
        <f t="shared" si="44"/>
        <v>4.4941329076005919E-2</v>
      </c>
      <c r="AF77">
        <f t="shared" si="45"/>
        <v>0.98480775931746711</v>
      </c>
    </row>
    <row r="78" spans="1:32" x14ac:dyDescent="0.2">
      <c r="A78" s="10" t="s">
        <v>87</v>
      </c>
      <c r="B78">
        <f t="shared" si="49"/>
        <v>-90</v>
      </c>
      <c r="C78" s="14">
        <f t="shared" si="50"/>
        <v>10</v>
      </c>
      <c r="D78" s="4">
        <f t="shared" si="46"/>
        <v>3.2183014981613226E-7</v>
      </c>
      <c r="E78" s="4">
        <f t="shared" si="47"/>
        <v>-0.9848077593174146</v>
      </c>
      <c r="F78" s="16">
        <f t="shared" si="48"/>
        <v>0.17364814190802491</v>
      </c>
      <c r="H78" s="10" t="s">
        <v>87</v>
      </c>
      <c r="I78" s="2">
        <f t="shared" si="35"/>
        <v>2.0459167439609282E-4</v>
      </c>
      <c r="J78" s="2">
        <f t="shared" si="36"/>
        <v>-626.05529206050335</v>
      </c>
      <c r="K78" s="2">
        <f t="shared" si="37"/>
        <v>110.3904159664046</v>
      </c>
      <c r="N78" s="10" t="s">
        <v>87</v>
      </c>
      <c r="O78" s="2">
        <f t="shared" si="38"/>
        <v>2.8933632067957478E-5</v>
      </c>
      <c r="P78" s="2">
        <f t="shared" si="39"/>
        <v>-88.537588482741285</v>
      </c>
      <c r="Q78" s="15">
        <f t="shared" si="40"/>
        <v>15.611562341569684</v>
      </c>
      <c r="S78" s="5">
        <f>D78/MIN(ABS(F78),ABS(E78))</f>
        <v>1.8533463490014997E-6</v>
      </c>
      <c r="T78" s="5">
        <f>E78/MIN(ABS(E78),ABS(F78))</f>
        <v>-5.6712830238001128</v>
      </c>
      <c r="U78" s="5">
        <f>F78/MIN(ABS(E78),ABS(F78))</f>
        <v>1</v>
      </c>
      <c r="W78">
        <f t="shared" si="43"/>
        <v>147.72346705186459</v>
      </c>
      <c r="Y78">
        <f t="shared" ref="Y78:Y119" si="54">B78*3.141592/180</f>
        <v>-1.5707960000000001</v>
      </c>
      <c r="Z78">
        <f t="shared" ref="Z78:Z120" si="55">C78*3.141592/180</f>
        <v>0.17453288888888888</v>
      </c>
      <c r="AD78">
        <f t="shared" si="44"/>
        <v>4.4941329076005919E-2</v>
      </c>
      <c r="AF78">
        <f t="shared" si="45"/>
        <v>0.98480775931746711</v>
      </c>
    </row>
    <row r="79" spans="1:32" x14ac:dyDescent="0.2">
      <c r="A79" s="10" t="s">
        <v>88</v>
      </c>
      <c r="B79">
        <f t="shared" ref="B79:B84" si="56">B18*-1</f>
        <v>-15</v>
      </c>
      <c r="C79" s="14">
        <f t="shared" ref="C79:C84" si="57">C18</f>
        <v>20</v>
      </c>
      <c r="D79" s="4">
        <f t="shared" si="46"/>
        <v>0.90767340842856015</v>
      </c>
      <c r="E79" s="4">
        <f t="shared" si="47"/>
        <v>-0.24321030379303579</v>
      </c>
      <c r="F79" s="16">
        <f t="shared" si="48"/>
        <v>0.34202007508416715</v>
      </c>
      <c r="H79" s="10" t="s">
        <v>88</v>
      </c>
      <c r="I79" s="2">
        <f t="shared" si="35"/>
        <v>577.01996702702684</v>
      </c>
      <c r="J79" s="2">
        <f t="shared" si="36"/>
        <v>-154.61200049724289</v>
      </c>
      <c r="K79" s="2">
        <f t="shared" si="37"/>
        <v>217.42667639599614</v>
      </c>
      <c r="N79" s="10" t="s">
        <v>88</v>
      </c>
      <c r="O79" s="2">
        <f t="shared" si="38"/>
        <v>81.602946312969749</v>
      </c>
      <c r="P79" s="2">
        <f t="shared" si="39"/>
        <v>-21.865438800883659</v>
      </c>
      <c r="Q79" s="15">
        <f t="shared" si="40"/>
        <v>30.748775458092382</v>
      </c>
      <c r="S79" s="5">
        <f t="shared" si="51"/>
        <v>3.7320516206458145</v>
      </c>
      <c r="T79" s="5">
        <f t="shared" si="52"/>
        <v>-1</v>
      </c>
      <c r="U79" s="5">
        <f t="shared" si="53"/>
        <v>1.4062729652079844</v>
      </c>
      <c r="W79">
        <f t="shared" si="43"/>
        <v>140.96296957097761</v>
      </c>
      <c r="Y79">
        <f t="shared" si="54"/>
        <v>-0.26179933333333333</v>
      </c>
      <c r="Z79">
        <f t="shared" si="55"/>
        <v>0.34906577777777775</v>
      </c>
      <c r="AD79">
        <f t="shared" si="44"/>
        <v>4.2882517951066589E-2</v>
      </c>
      <c r="AF79">
        <f t="shared" si="45"/>
        <v>0.93969264562378085</v>
      </c>
    </row>
    <row r="80" spans="1:32" x14ac:dyDescent="0.2">
      <c r="A80" s="10" t="s">
        <v>89</v>
      </c>
      <c r="B80">
        <f t="shared" si="56"/>
        <v>-30</v>
      </c>
      <c r="C80" s="14">
        <f t="shared" si="57"/>
        <v>20</v>
      </c>
      <c r="D80" s="4">
        <f t="shared" si="46"/>
        <v>0.81379775404072419</v>
      </c>
      <c r="E80" s="4">
        <f t="shared" si="47"/>
        <v>-0.46984623416357557</v>
      </c>
      <c r="F80" s="16">
        <f t="shared" si="48"/>
        <v>0.34202007508416715</v>
      </c>
      <c r="H80" s="10" t="s">
        <v>89</v>
      </c>
      <c r="I80" s="2">
        <f t="shared" si="35"/>
        <v>517.34197437404168</v>
      </c>
      <c r="J80" s="2">
        <f t="shared" si="36"/>
        <v>-298.68745302807594</v>
      </c>
      <c r="K80" s="2">
        <f t="shared" si="37"/>
        <v>217.42667639599614</v>
      </c>
      <c r="N80" s="10" t="s">
        <v>89</v>
      </c>
      <c r="O80" s="2">
        <f t="shared" si="38"/>
        <v>73.163203654464397</v>
      </c>
      <c r="P80" s="2">
        <f t="shared" si="39"/>
        <v>-42.240784698298178</v>
      </c>
      <c r="Q80" s="15">
        <f t="shared" si="40"/>
        <v>30.748775458092382</v>
      </c>
      <c r="S80" s="5">
        <f t="shared" si="51"/>
        <v>2.379385928853615</v>
      </c>
      <c r="T80" s="5">
        <f t="shared" si="52"/>
        <v>-1.3737387609424736</v>
      </c>
      <c r="U80" s="5">
        <f t="shared" si="53"/>
        <v>1</v>
      </c>
      <c r="W80">
        <f t="shared" si="43"/>
        <v>140.96296957097761</v>
      </c>
      <c r="Y80">
        <f t="shared" si="54"/>
        <v>-0.52359866666666666</v>
      </c>
      <c r="Z80">
        <f t="shared" si="55"/>
        <v>0.34906577777777775</v>
      </c>
      <c r="AD80">
        <f t="shared" si="44"/>
        <v>4.2882517951066589E-2</v>
      </c>
      <c r="AF80">
        <f t="shared" si="45"/>
        <v>0.93969264562378085</v>
      </c>
    </row>
    <row r="81" spans="1:32" x14ac:dyDescent="0.2">
      <c r="A81" s="10" t="s">
        <v>90</v>
      </c>
      <c r="B81">
        <f t="shared" si="56"/>
        <v>-45</v>
      </c>
      <c r="C81" s="14">
        <f t="shared" si="57"/>
        <v>20</v>
      </c>
      <c r="D81" s="4">
        <f t="shared" si="46"/>
        <v>0.66446315052325944</v>
      </c>
      <c r="E81" s="4">
        <f t="shared" si="47"/>
        <v>-0.6644629333801283</v>
      </c>
      <c r="F81" s="16">
        <f t="shared" si="48"/>
        <v>0.34202007508416715</v>
      </c>
      <c r="H81" s="10" t="s">
        <v>90</v>
      </c>
      <c r="I81" s="2">
        <f t="shared" si="35"/>
        <v>422.40799570122289</v>
      </c>
      <c r="J81" s="2">
        <f t="shared" si="36"/>
        <v>-422.4078576604681</v>
      </c>
      <c r="K81" s="2">
        <f t="shared" si="37"/>
        <v>217.42667639599614</v>
      </c>
      <c r="N81" s="10" t="s">
        <v>90</v>
      </c>
      <c r="O81" s="2">
        <f t="shared" si="38"/>
        <v>59.73751163755054</v>
      </c>
      <c r="P81" s="2">
        <f t="shared" si="39"/>
        <v>-59.737492115639782</v>
      </c>
      <c r="Q81" s="15">
        <f t="shared" si="40"/>
        <v>30.748775458092382</v>
      </c>
      <c r="S81" s="5">
        <f t="shared" si="51"/>
        <v>1.9427606708750731</v>
      </c>
      <c r="T81" s="5">
        <f t="shared" si="52"/>
        <v>-1.9427600359909041</v>
      </c>
      <c r="U81" s="5">
        <f t="shared" si="53"/>
        <v>1</v>
      </c>
      <c r="W81">
        <f t="shared" si="43"/>
        <v>140.96296957097761</v>
      </c>
      <c r="Y81">
        <f t="shared" si="54"/>
        <v>-0.78539800000000004</v>
      </c>
      <c r="Z81">
        <f t="shared" si="55"/>
        <v>0.34906577777777775</v>
      </c>
      <c r="AD81">
        <f t="shared" si="44"/>
        <v>4.2882517951066589E-2</v>
      </c>
      <c r="AF81">
        <f t="shared" si="45"/>
        <v>0.93969264562378085</v>
      </c>
    </row>
    <row r="82" spans="1:32" x14ac:dyDescent="0.2">
      <c r="A82" s="10" t="s">
        <v>91</v>
      </c>
      <c r="B82">
        <f t="shared" si="56"/>
        <v>-60</v>
      </c>
      <c r="C82" s="14">
        <f t="shared" si="57"/>
        <v>20</v>
      </c>
      <c r="D82" s="4">
        <f t="shared" si="46"/>
        <v>0.46984650010850337</v>
      </c>
      <c r="E82" s="4">
        <f t="shared" si="47"/>
        <v>-0.8137976004973293</v>
      </c>
      <c r="F82" s="16">
        <f t="shared" si="48"/>
        <v>0.34202007508416715</v>
      </c>
      <c r="H82" s="10" t="s">
        <v>91</v>
      </c>
      <c r="I82" s="2">
        <f t="shared" si="35"/>
        <v>298.68762209277696</v>
      </c>
      <c r="J82" s="2">
        <f t="shared" si="36"/>
        <v>-517.34187676447868</v>
      </c>
      <c r="K82" s="2">
        <f t="shared" si="37"/>
        <v>217.42667639599614</v>
      </c>
      <c r="N82" s="10" t="s">
        <v>91</v>
      </c>
      <c r="O82" s="2">
        <f t="shared" si="38"/>
        <v>42.240808607657485</v>
      </c>
      <c r="P82" s="2">
        <f t="shared" si="39"/>
        <v>-73.16318985038761</v>
      </c>
      <c r="Q82" s="15">
        <f t="shared" si="40"/>
        <v>30.748775458092382</v>
      </c>
      <c r="S82" s="5">
        <f t="shared" si="51"/>
        <v>1.3737395385135789</v>
      </c>
      <c r="T82" s="5">
        <f t="shared" si="52"/>
        <v>-2.3793854799226719</v>
      </c>
      <c r="U82" s="5">
        <f t="shared" si="53"/>
        <v>1</v>
      </c>
      <c r="W82">
        <f t="shared" si="43"/>
        <v>140.96296957097761</v>
      </c>
      <c r="Y82">
        <f t="shared" si="54"/>
        <v>-1.0471973333333333</v>
      </c>
      <c r="Z82">
        <f t="shared" si="55"/>
        <v>0.34906577777777775</v>
      </c>
      <c r="AD82">
        <f t="shared" si="44"/>
        <v>4.2882517951066589E-2</v>
      </c>
      <c r="AF82">
        <f t="shared" si="45"/>
        <v>0.93969264562378085</v>
      </c>
    </row>
    <row r="83" spans="1:32" x14ac:dyDescent="0.2">
      <c r="A83" s="10" t="s">
        <v>92</v>
      </c>
      <c r="B83">
        <f t="shared" si="56"/>
        <v>-75</v>
      </c>
      <c r="C83" s="14">
        <f t="shared" si="57"/>
        <v>20</v>
      </c>
      <c r="D83" s="4">
        <f t="shared" si="46"/>
        <v>0.24321060041606038</v>
      </c>
      <c r="E83" s="4">
        <f t="shared" si="47"/>
        <v>-0.90767332894862562</v>
      </c>
      <c r="F83" s="16">
        <f t="shared" si="48"/>
        <v>0.34202007508416715</v>
      </c>
      <c r="H83" s="10" t="s">
        <v>92</v>
      </c>
      <c r="I83" s="2">
        <f t="shared" si="35"/>
        <v>154.61218906441505</v>
      </c>
      <c r="J83" s="2">
        <f t="shared" si="36"/>
        <v>-577.01991650058335</v>
      </c>
      <c r="K83" s="2">
        <f t="shared" si="37"/>
        <v>217.42667639599614</v>
      </c>
      <c r="N83" s="10" t="s">
        <v>92</v>
      </c>
      <c r="O83" s="2">
        <f t="shared" si="38"/>
        <v>21.865465468308891</v>
      </c>
      <c r="P83" s="2">
        <f t="shared" si="39"/>
        <v>-81.602939167451581</v>
      </c>
      <c r="Q83" s="15">
        <f t="shared" si="40"/>
        <v>30.748775458092382</v>
      </c>
      <c r="S83" s="5">
        <f t="shared" si="51"/>
        <v>1</v>
      </c>
      <c r="T83" s="5">
        <f t="shared" si="52"/>
        <v>-3.7320467421891514</v>
      </c>
      <c r="U83" s="5">
        <f t="shared" si="53"/>
        <v>1.4062712500979537</v>
      </c>
      <c r="W83">
        <f t="shared" si="43"/>
        <v>140.96296957097761</v>
      </c>
      <c r="Y83">
        <f t="shared" si="54"/>
        <v>-1.3089966666666668</v>
      </c>
      <c r="Z83">
        <f t="shared" si="55"/>
        <v>0.34906577777777775</v>
      </c>
      <c r="AD83">
        <f t="shared" si="44"/>
        <v>4.2882517951066589E-2</v>
      </c>
      <c r="AF83">
        <f t="shared" si="45"/>
        <v>0.93969264562378085</v>
      </c>
    </row>
    <row r="84" spans="1:32" x14ac:dyDescent="0.2">
      <c r="A84" s="10" t="s">
        <v>93</v>
      </c>
      <c r="B84">
        <f t="shared" si="56"/>
        <v>-90</v>
      </c>
      <c r="C84" s="14">
        <f t="shared" si="57"/>
        <v>20</v>
      </c>
      <c r="D84" s="4">
        <f t="shared" si="46"/>
        <v>3.0708676090429654E-7</v>
      </c>
      <c r="E84" s="4">
        <f t="shared" si="47"/>
        <v>-0.93969264562373067</v>
      </c>
      <c r="F84" s="16">
        <f t="shared" si="48"/>
        <v>0.34202007508416715</v>
      </c>
      <c r="H84" s="10" t="s">
        <v>93</v>
      </c>
      <c r="I84" s="2">
        <f t="shared" si="35"/>
        <v>1.9521910745210521E-4</v>
      </c>
      <c r="J84" s="2">
        <f t="shared" si="36"/>
        <v>-597.37501876592773</v>
      </c>
      <c r="K84" s="2">
        <f t="shared" si="37"/>
        <v>217.42667639599614</v>
      </c>
      <c r="N84" s="10" t="s">
        <v>93</v>
      </c>
      <c r="O84" s="2">
        <f t="shared" si="38"/>
        <v>2.7608150939313773E-5</v>
      </c>
      <c r="P84" s="2">
        <f t="shared" si="39"/>
        <v>-84.481585336165722</v>
      </c>
      <c r="Q84" s="15">
        <f t="shared" si="40"/>
        <v>30.748775458092382</v>
      </c>
      <c r="S84" s="5">
        <v>0</v>
      </c>
      <c r="T84" s="5">
        <f>E84/MIN(ABS(E84),ABS(F84))</f>
        <v>-2.7474780402655701</v>
      </c>
      <c r="U84" s="5">
        <f>F84/MIN(ABS(E84),ABS(F84))</f>
        <v>1</v>
      </c>
      <c r="W84">
        <f t="shared" si="43"/>
        <v>140.96296957097761</v>
      </c>
      <c r="Y84">
        <f t="shared" si="54"/>
        <v>-1.5707960000000001</v>
      </c>
      <c r="Z84">
        <f t="shared" si="55"/>
        <v>0.34906577777777775</v>
      </c>
      <c r="AD84">
        <f t="shared" si="44"/>
        <v>4.2882517951066589E-2</v>
      </c>
      <c r="AF84">
        <f t="shared" si="45"/>
        <v>0.93969264562378085</v>
      </c>
    </row>
    <row r="85" spans="1:32" x14ac:dyDescent="0.2">
      <c r="A85" s="10" t="s">
        <v>94</v>
      </c>
      <c r="B85">
        <f t="shared" ref="B85:B90" si="58">B25*-1</f>
        <v>-15</v>
      </c>
      <c r="C85" s="14">
        <f t="shared" ref="C85:C90" si="59">C25</f>
        <v>30</v>
      </c>
      <c r="D85" s="4">
        <f t="shared" si="46"/>
        <v>0.8365163685559196</v>
      </c>
      <c r="E85" s="4">
        <f t="shared" si="47"/>
        <v>-0.22414383657725617</v>
      </c>
      <c r="F85" s="16">
        <f t="shared" si="48"/>
        <v>0.49999990566243624</v>
      </c>
      <c r="H85" s="10" t="s">
        <v>94</v>
      </c>
      <c r="I85" s="2">
        <f t="shared" si="35"/>
        <v>531.78449750706295</v>
      </c>
      <c r="J85" s="2">
        <f t="shared" si="36"/>
        <v>-142.49119561080454</v>
      </c>
      <c r="K85" s="2">
        <f t="shared" si="37"/>
        <v>317.85654002836543</v>
      </c>
      <c r="N85" s="10" t="s">
        <v>94</v>
      </c>
      <c r="O85" s="2">
        <f t="shared" si="38"/>
        <v>75.205684863424977</v>
      </c>
      <c r="P85" s="2">
        <f t="shared" si="39"/>
        <v>-20.151298135155741</v>
      </c>
      <c r="Q85" s="15">
        <f t="shared" si="40"/>
        <v>44.951702979710092</v>
      </c>
      <c r="S85" s="5">
        <f t="shared" si="51"/>
        <v>3.732051620645815</v>
      </c>
      <c r="T85" s="5">
        <f t="shared" si="52"/>
        <v>-1</v>
      </c>
      <c r="U85" s="5">
        <f t="shared" si="53"/>
        <v>2.230710035562812</v>
      </c>
      <c r="W85">
        <f t="shared" si="43"/>
        <v>129.92371416081943</v>
      </c>
      <c r="Y85">
        <f t="shared" si="54"/>
        <v>-0.26179933333333333</v>
      </c>
      <c r="Z85">
        <f t="shared" si="55"/>
        <v>0.52359866666666666</v>
      </c>
      <c r="AD85">
        <f t="shared" si="44"/>
        <v>3.9520743758555979E-2</v>
      </c>
      <c r="AF85">
        <f t="shared" si="45"/>
        <v>0.86602545825024957</v>
      </c>
    </row>
    <row r="86" spans="1:32" x14ac:dyDescent="0.2">
      <c r="A86" s="10" t="s">
        <v>95</v>
      </c>
      <c r="B86">
        <f t="shared" si="58"/>
        <v>-30</v>
      </c>
      <c r="C86" s="14">
        <f t="shared" si="59"/>
        <v>30</v>
      </c>
      <c r="D86" s="4">
        <f t="shared" si="46"/>
        <v>0.75000009433755477</v>
      </c>
      <c r="E86" s="4">
        <f t="shared" si="47"/>
        <v>-0.43301264742639289</v>
      </c>
      <c r="F86" s="16">
        <f t="shared" si="48"/>
        <v>0.49999990566243624</v>
      </c>
      <c r="H86" s="10" t="s">
        <v>95</v>
      </c>
      <c r="I86" s="2">
        <f t="shared" si="35"/>
        <v>476.78495997162878</v>
      </c>
      <c r="J86" s="2">
        <f t="shared" si="36"/>
        <v>-275.27185573590396</v>
      </c>
      <c r="K86" s="2">
        <f t="shared" si="37"/>
        <v>317.85654002836543</v>
      </c>
      <c r="N86" s="10" t="s">
        <v>95</v>
      </c>
      <c r="O86" s="2">
        <f t="shared" si="38"/>
        <v>67.427575672739067</v>
      </c>
      <c r="P86" s="2">
        <f t="shared" si="39"/>
        <v>-38.929319172132544</v>
      </c>
      <c r="Q86" s="15">
        <f t="shared" si="40"/>
        <v>44.951702979710092</v>
      </c>
      <c r="S86" s="5">
        <f t="shared" si="51"/>
        <v>1.7320512432954884</v>
      </c>
      <c r="T86" s="5">
        <f t="shared" si="52"/>
        <v>-1</v>
      </c>
      <c r="U86" s="5">
        <f t="shared" si="53"/>
        <v>1.154700465758175</v>
      </c>
      <c r="W86">
        <f t="shared" si="43"/>
        <v>129.92371416081943</v>
      </c>
      <c r="Y86">
        <f t="shared" si="54"/>
        <v>-0.52359866666666666</v>
      </c>
      <c r="Z86">
        <f t="shared" si="55"/>
        <v>0.52359866666666666</v>
      </c>
      <c r="AD86">
        <f t="shared" si="44"/>
        <v>3.9520743758555979E-2</v>
      </c>
      <c r="AF86">
        <f t="shared" si="45"/>
        <v>0.86602545825024957</v>
      </c>
    </row>
    <row r="87" spans="1:32" x14ac:dyDescent="0.2">
      <c r="A87" s="10" t="s">
        <v>96</v>
      </c>
      <c r="B87">
        <f t="shared" si="58"/>
        <v>-45</v>
      </c>
      <c r="C87" s="14">
        <f t="shared" si="59"/>
        <v>30</v>
      </c>
      <c r="D87" s="4">
        <f t="shared" si="46"/>
        <v>0.61237257426903025</v>
      </c>
      <c r="E87" s="4">
        <f t="shared" si="47"/>
        <v>-0.61237237414883083</v>
      </c>
      <c r="F87" s="16">
        <f t="shared" si="48"/>
        <v>0.49999990566243624</v>
      </c>
      <c r="H87" s="10" t="s">
        <v>96</v>
      </c>
      <c r="I87" s="2">
        <f t="shared" si="35"/>
        <v>389.29332878080282</v>
      </c>
      <c r="J87" s="2">
        <f t="shared" si="36"/>
        <v>-389.29320156175049</v>
      </c>
      <c r="K87" s="2">
        <f t="shared" si="37"/>
        <v>317.85654002836543</v>
      </c>
      <c r="N87" s="10" t="s">
        <v>96</v>
      </c>
      <c r="O87" s="2">
        <f t="shared" si="38"/>
        <v>55.054390530317967</v>
      </c>
      <c r="P87" s="2">
        <f t="shared" si="39"/>
        <v>-55.054372538827046</v>
      </c>
      <c r="Q87" s="15">
        <f t="shared" si="40"/>
        <v>44.951702979710092</v>
      </c>
      <c r="S87" s="5">
        <f t="shared" si="51"/>
        <v>1.2247453796170511</v>
      </c>
      <c r="T87" s="5">
        <f t="shared" si="52"/>
        <v>-1.2247449793765768</v>
      </c>
      <c r="U87" s="5">
        <f t="shared" si="53"/>
        <v>1</v>
      </c>
      <c r="W87">
        <f t="shared" si="43"/>
        <v>129.92371416081943</v>
      </c>
      <c r="Y87">
        <f t="shared" si="54"/>
        <v>-0.78539800000000004</v>
      </c>
      <c r="Z87">
        <f t="shared" si="55"/>
        <v>0.52359866666666666</v>
      </c>
      <c r="AD87">
        <f t="shared" si="44"/>
        <v>3.9520743758555979E-2</v>
      </c>
      <c r="AF87">
        <f t="shared" si="45"/>
        <v>0.86602545825024957</v>
      </c>
    </row>
    <row r="88" spans="1:32" x14ac:dyDescent="0.2">
      <c r="A88" s="10" t="s">
        <v>97</v>
      </c>
      <c r="B88">
        <f t="shared" si="58"/>
        <v>-60</v>
      </c>
      <c r="C88" s="14">
        <f t="shared" si="59"/>
        <v>30</v>
      </c>
      <c r="D88" s="4">
        <f t="shared" si="46"/>
        <v>0.43301289252257308</v>
      </c>
      <c r="E88" s="4">
        <f t="shared" si="47"/>
        <v>-0.74999995283119136</v>
      </c>
      <c r="F88" s="16">
        <f t="shared" si="48"/>
        <v>0.49999990566243624</v>
      </c>
      <c r="H88" s="10" t="s">
        <v>97</v>
      </c>
      <c r="I88" s="2">
        <f t="shared" si="35"/>
        <v>275.27201154678096</v>
      </c>
      <c r="J88" s="2">
        <f t="shared" si="36"/>
        <v>-476.78487001416568</v>
      </c>
      <c r="K88" s="2">
        <f t="shared" si="37"/>
        <v>317.85654002836543</v>
      </c>
      <c r="N88" s="10" t="s">
        <v>97</v>
      </c>
      <c r="O88" s="2">
        <f t="shared" si="38"/>
        <v>38.929341207118085</v>
      </c>
      <c r="P88" s="2">
        <f t="shared" si="39"/>
        <v>-67.427562950832623</v>
      </c>
      <c r="Q88" s="15">
        <f t="shared" si="40"/>
        <v>44.951702979710092</v>
      </c>
      <c r="S88" s="5">
        <f t="shared" si="51"/>
        <v>1</v>
      </c>
      <c r="T88" s="5">
        <f t="shared" si="52"/>
        <v>-1.7320499361161485</v>
      </c>
      <c r="U88" s="5">
        <f t="shared" si="53"/>
        <v>1.15469981216869</v>
      </c>
      <c r="W88">
        <f t="shared" si="43"/>
        <v>129.92371416081943</v>
      </c>
      <c r="Y88">
        <f t="shared" si="54"/>
        <v>-1.0471973333333333</v>
      </c>
      <c r="Z88">
        <f t="shared" si="55"/>
        <v>0.52359866666666666</v>
      </c>
      <c r="AD88">
        <f t="shared" si="44"/>
        <v>3.9520743758555979E-2</v>
      </c>
      <c r="AF88">
        <f t="shared" si="45"/>
        <v>0.86602545825024957</v>
      </c>
    </row>
    <row r="89" spans="1:32" x14ac:dyDescent="0.2">
      <c r="A89" s="10" t="s">
        <v>98</v>
      </c>
      <c r="B89">
        <f t="shared" si="58"/>
        <v>-75</v>
      </c>
      <c r="C89" s="14">
        <f t="shared" si="59"/>
        <v>30</v>
      </c>
      <c r="D89" s="4">
        <f t="shared" si="46"/>
        <v>0.22414410994652431</v>
      </c>
      <c r="E89" s="4">
        <f t="shared" si="47"/>
        <v>-0.83651629530681293</v>
      </c>
      <c r="F89" s="16">
        <f t="shared" si="48"/>
        <v>0.49999990566243624</v>
      </c>
      <c r="H89" s="10" t="s">
        <v>98</v>
      </c>
      <c r="I89" s="2">
        <f t="shared" si="35"/>
        <v>142.49136939525678</v>
      </c>
      <c r="J89" s="2">
        <f t="shared" si="36"/>
        <v>-531.78445094163897</v>
      </c>
      <c r="K89" s="2">
        <f t="shared" si="37"/>
        <v>317.85654002836543</v>
      </c>
      <c r="N89" s="10" t="s">
        <v>98</v>
      </c>
      <c r="O89" s="2">
        <f t="shared" si="38"/>
        <v>20.151322711988669</v>
      </c>
      <c r="P89" s="2">
        <f t="shared" si="39"/>
        <v>-75.20567827807956</v>
      </c>
      <c r="Q89" s="15">
        <f t="shared" si="40"/>
        <v>44.951702979710092</v>
      </c>
      <c r="S89" s="5">
        <f t="shared" si="51"/>
        <v>1</v>
      </c>
      <c r="T89" s="5">
        <f t="shared" si="52"/>
        <v>-3.732046742189151</v>
      </c>
      <c r="U89" s="5">
        <f t="shared" si="53"/>
        <v>2.2307073149578853</v>
      </c>
      <c r="W89">
        <f t="shared" si="43"/>
        <v>129.92371416081943</v>
      </c>
      <c r="Y89">
        <f t="shared" si="54"/>
        <v>-1.3089966666666668</v>
      </c>
      <c r="Z89">
        <f t="shared" si="55"/>
        <v>0.52359866666666666</v>
      </c>
      <c r="AD89">
        <f t="shared" si="44"/>
        <v>3.9520743758555979E-2</v>
      </c>
      <c r="AF89">
        <f t="shared" si="45"/>
        <v>0.86602545825024957</v>
      </c>
    </row>
    <row r="90" spans="1:32" x14ac:dyDescent="0.2">
      <c r="A90" s="10" t="s">
        <v>99</v>
      </c>
      <c r="B90">
        <f t="shared" si="58"/>
        <v>-90</v>
      </c>
      <c r="C90" s="14">
        <f t="shared" si="59"/>
        <v>30</v>
      </c>
      <c r="D90" s="4">
        <f t="shared" si="46"/>
        <v>2.8301270002830587E-7</v>
      </c>
      <c r="E90" s="4">
        <f t="shared" si="47"/>
        <v>-0.86602545825020327</v>
      </c>
      <c r="F90" s="16">
        <f t="shared" si="48"/>
        <v>0.49999990566243624</v>
      </c>
      <c r="H90" s="10" t="s">
        <v>99</v>
      </c>
      <c r="I90" s="2">
        <f t="shared" si="35"/>
        <v>1.7991490917563439E-4</v>
      </c>
      <c r="J90" s="2">
        <f t="shared" si="36"/>
        <v>-550.54381534570302</v>
      </c>
      <c r="K90" s="2">
        <f t="shared" si="37"/>
        <v>317.85654002836543</v>
      </c>
      <c r="N90" s="10" t="s">
        <v>99</v>
      </c>
      <c r="O90" s="2">
        <f t="shared" si="38"/>
        <v>2.5443810462930576E-5</v>
      </c>
      <c r="P90" s="2">
        <f t="shared" si="39"/>
        <v>-77.858653034252214</v>
      </c>
      <c r="Q90" s="15">
        <f t="shared" si="40"/>
        <v>44.951702979710092</v>
      </c>
      <c r="S90" s="5">
        <f>D90/MIN(ABS(F90),ABS(E90))</f>
        <v>5.6602550685154641E-7</v>
      </c>
      <c r="T90" s="5">
        <f>E90/MIN(ABS(E90),ABS(F90))</f>
        <v>-1.7320512432953958</v>
      </c>
      <c r="U90" s="5">
        <f>F90/MIN(ABS(E90),ABS(F90))</f>
        <v>1</v>
      </c>
      <c r="W90">
        <f t="shared" si="43"/>
        <v>129.92371416081943</v>
      </c>
      <c r="Y90">
        <f t="shared" si="54"/>
        <v>-1.5707960000000001</v>
      </c>
      <c r="Z90">
        <f t="shared" si="55"/>
        <v>0.52359866666666666</v>
      </c>
      <c r="AD90">
        <f t="shared" si="44"/>
        <v>3.9520743758555979E-2</v>
      </c>
      <c r="AF90">
        <f t="shared" si="45"/>
        <v>0.86602545825024957</v>
      </c>
    </row>
    <row r="91" spans="1:32" x14ac:dyDescent="0.2">
      <c r="A91" s="10" t="s">
        <v>100</v>
      </c>
      <c r="B91">
        <f t="shared" ref="B91:B96" si="60">B32*-1</f>
        <v>-15</v>
      </c>
      <c r="C91" s="14">
        <f t="shared" ref="C91:C96" si="61">C32</f>
        <v>40</v>
      </c>
      <c r="D91" s="4">
        <f t="shared" si="46"/>
        <v>0.73994221267131932</v>
      </c>
      <c r="E91" s="4">
        <f t="shared" si="47"/>
        <v>-0.19826687513590063</v>
      </c>
      <c r="F91" s="16">
        <f t="shared" si="48"/>
        <v>0.6427874984245705</v>
      </c>
      <c r="H91" s="10" t="s">
        <v>100</v>
      </c>
      <c r="I91" s="2">
        <f t="shared" si="35"/>
        <v>470.39103183236489</v>
      </c>
      <c r="J91" s="2">
        <f t="shared" si="36"/>
        <v>-126.04086964664381</v>
      </c>
      <c r="K91" s="2">
        <f t="shared" si="37"/>
        <v>408.6284975434786</v>
      </c>
      <c r="N91" s="10" t="s">
        <v>100</v>
      </c>
      <c r="O91" s="2">
        <f t="shared" si="38"/>
        <v>66.523337683600474</v>
      </c>
      <c r="P91" s="2">
        <f t="shared" si="39"/>
        <v>-17.824870726758306</v>
      </c>
      <c r="Q91" s="15">
        <f t="shared" si="40"/>
        <v>57.788796319812839</v>
      </c>
      <c r="S91" s="5">
        <f t="shared" si="51"/>
        <v>3.7320516206458145</v>
      </c>
      <c r="T91" s="5">
        <f t="shared" si="52"/>
        <v>-1</v>
      </c>
      <c r="U91" s="5">
        <f t="shared" si="53"/>
        <v>3.2420317210526282</v>
      </c>
      <c r="W91">
        <f t="shared" si="43"/>
        <v>114.94078387024484</v>
      </c>
      <c r="Y91">
        <f t="shared" si="54"/>
        <v>-0.26179933333333333</v>
      </c>
      <c r="Z91">
        <f t="shared" si="55"/>
        <v>0.69813155555555551</v>
      </c>
      <c r="AD91">
        <f t="shared" si="44"/>
        <v>3.4958152263780011E-2</v>
      </c>
      <c r="AF91">
        <f t="shared" si="45"/>
        <v>0.76604453647884152</v>
      </c>
    </row>
    <row r="92" spans="1:32" x14ac:dyDescent="0.2">
      <c r="A92" s="10" t="s">
        <v>101</v>
      </c>
      <c r="B92">
        <f t="shared" si="60"/>
        <v>-30</v>
      </c>
      <c r="C92" s="14">
        <f t="shared" si="61"/>
        <v>40</v>
      </c>
      <c r="D92" s="4">
        <f t="shared" si="46"/>
        <v>0.66341407074418857</v>
      </c>
      <c r="E92" s="4">
        <f t="shared" si="47"/>
        <v>-0.38302219597264536</v>
      </c>
      <c r="F92" s="16">
        <f t="shared" si="48"/>
        <v>0.6427874984245705</v>
      </c>
      <c r="H92" s="10" t="s">
        <v>101</v>
      </c>
      <c r="I92" s="2">
        <f t="shared" si="35"/>
        <v>421.74108183781442</v>
      </c>
      <c r="J92" s="2">
        <f t="shared" si="36"/>
        <v>-243.49226587279747</v>
      </c>
      <c r="K92" s="2">
        <f t="shared" si="37"/>
        <v>408.6284975434786</v>
      </c>
      <c r="N92" s="10" t="s">
        <v>101</v>
      </c>
      <c r="O92" s="2">
        <f t="shared" si="38"/>
        <v>59.643195774493854</v>
      </c>
      <c r="P92" s="2">
        <f t="shared" si="39"/>
        <v>-34.435006473026569</v>
      </c>
      <c r="Q92" s="15">
        <f t="shared" si="40"/>
        <v>57.788796319812839</v>
      </c>
      <c r="S92" s="5">
        <f t="shared" si="51"/>
        <v>1.7320512432954882</v>
      </c>
      <c r="T92" s="5">
        <f t="shared" si="52"/>
        <v>-1</v>
      </c>
      <c r="U92" s="5">
        <f t="shared" si="53"/>
        <v>1.6781990839780916</v>
      </c>
      <c r="W92">
        <f t="shared" si="43"/>
        <v>114.94078387024484</v>
      </c>
      <c r="Y92">
        <f t="shared" si="54"/>
        <v>-0.52359866666666666</v>
      </c>
      <c r="Z92">
        <f t="shared" si="55"/>
        <v>0.69813155555555551</v>
      </c>
      <c r="AD92">
        <f t="shared" si="44"/>
        <v>3.4958152263780011E-2</v>
      </c>
      <c r="AF92">
        <f t="shared" si="45"/>
        <v>0.76604453647884152</v>
      </c>
    </row>
    <row r="93" spans="1:32" x14ac:dyDescent="0.2">
      <c r="A93" s="10" t="s">
        <v>102</v>
      </c>
      <c r="B93">
        <f t="shared" si="60"/>
        <v>-45</v>
      </c>
      <c r="C93" s="14">
        <f t="shared" si="61"/>
        <v>40</v>
      </c>
      <c r="D93" s="4">
        <f t="shared" si="46"/>
        <v>0.54167537494344664</v>
      </c>
      <c r="E93" s="4">
        <f t="shared" si="47"/>
        <v>-0.54167519792672736</v>
      </c>
      <c r="F93" s="16">
        <f t="shared" si="48"/>
        <v>0.6427874984245705</v>
      </c>
      <c r="H93" s="10" t="s">
        <v>102</v>
      </c>
      <c r="I93" s="2">
        <f t="shared" si="35"/>
        <v>344.35018596649826</v>
      </c>
      <c r="J93" s="2">
        <f t="shared" si="36"/>
        <v>-344.35007343463315</v>
      </c>
      <c r="K93" s="2">
        <f t="shared" si="37"/>
        <v>408.6284975434786</v>
      </c>
      <c r="N93" s="10" t="s">
        <v>102</v>
      </c>
      <c r="O93" s="2">
        <f t="shared" si="38"/>
        <v>48.698470319951923</v>
      </c>
      <c r="P93" s="2">
        <f t="shared" si="39"/>
        <v>-48.69845440554294</v>
      </c>
      <c r="Q93" s="15">
        <f t="shared" si="40"/>
        <v>57.788796319812839</v>
      </c>
      <c r="S93" s="5">
        <f t="shared" si="51"/>
        <v>1.0000003267949502</v>
      </c>
      <c r="T93" s="5">
        <f t="shared" si="52"/>
        <v>-1</v>
      </c>
      <c r="U93" s="5">
        <f t="shared" si="53"/>
        <v>1.1866659224658107</v>
      </c>
      <c r="W93">
        <f t="shared" si="43"/>
        <v>114.94078387024484</v>
      </c>
      <c r="Y93">
        <f t="shared" si="54"/>
        <v>-0.78539800000000004</v>
      </c>
      <c r="Z93">
        <f t="shared" si="55"/>
        <v>0.69813155555555551</v>
      </c>
      <c r="AD93">
        <f t="shared" si="44"/>
        <v>3.4958152263780011E-2</v>
      </c>
      <c r="AF93">
        <f t="shared" si="45"/>
        <v>0.76604453647884152</v>
      </c>
    </row>
    <row r="94" spans="1:32" x14ac:dyDescent="0.2">
      <c r="A94" s="10" t="s">
        <v>103</v>
      </c>
      <c r="B94">
        <f t="shared" si="60"/>
        <v>-60</v>
      </c>
      <c r="C94" s="14">
        <f t="shared" si="61"/>
        <v>40</v>
      </c>
      <c r="D94" s="4">
        <f t="shared" si="46"/>
        <v>0.38302241277295757</v>
      </c>
      <c r="E94" s="4">
        <f t="shared" si="47"/>
        <v>-0.66341394557445421</v>
      </c>
      <c r="F94" s="16">
        <f t="shared" si="48"/>
        <v>0.6427874984245705</v>
      </c>
      <c r="H94" s="10" t="s">
        <v>103</v>
      </c>
      <c r="I94" s="2">
        <f t="shared" si="35"/>
        <v>243.4924036956177</v>
      </c>
      <c r="J94" s="2">
        <f t="shared" si="36"/>
        <v>-421.74100226576206</v>
      </c>
      <c r="K94" s="2">
        <f t="shared" si="37"/>
        <v>408.6284975434786</v>
      </c>
      <c r="N94" s="10" t="s">
        <v>103</v>
      </c>
      <c r="O94" s="2">
        <f t="shared" si="38"/>
        <v>34.435025964116726</v>
      </c>
      <c r="P94" s="2">
        <f t="shared" si="39"/>
        <v>-59.643184521306289</v>
      </c>
      <c r="Q94" s="15">
        <f t="shared" si="40"/>
        <v>57.788796319812839</v>
      </c>
      <c r="S94" s="5">
        <f t="shared" si="51"/>
        <v>1</v>
      </c>
      <c r="T94" s="5">
        <f t="shared" si="52"/>
        <v>-1.7320499361161485</v>
      </c>
      <c r="U94" s="5">
        <f t="shared" si="53"/>
        <v>1.6781981340752314</v>
      </c>
      <c r="W94">
        <f t="shared" si="43"/>
        <v>114.94078387024484</v>
      </c>
      <c r="Y94">
        <f t="shared" si="54"/>
        <v>-1.0471973333333333</v>
      </c>
      <c r="Z94">
        <f t="shared" si="55"/>
        <v>0.69813155555555551</v>
      </c>
      <c r="AD94">
        <f t="shared" si="44"/>
        <v>3.4958152263780011E-2</v>
      </c>
      <c r="AF94">
        <f t="shared" si="45"/>
        <v>0.76604453647884152</v>
      </c>
    </row>
    <row r="95" spans="1:32" x14ac:dyDescent="0.2">
      <c r="A95" s="10" t="s">
        <v>104</v>
      </c>
      <c r="B95">
        <f t="shared" si="60"/>
        <v>-75</v>
      </c>
      <c r="C95" s="14">
        <f t="shared" si="61"/>
        <v>40</v>
      </c>
      <c r="D95" s="4">
        <f t="shared" si="46"/>
        <v>0.19826711694522886</v>
      </c>
      <c r="E95" s="4">
        <f t="shared" si="47"/>
        <v>-0.73994214787867685</v>
      </c>
      <c r="F95" s="16">
        <f t="shared" si="48"/>
        <v>0.6427874984245705</v>
      </c>
      <c r="H95" s="10" t="s">
        <v>104</v>
      </c>
      <c r="I95" s="2">
        <f t="shared" si="35"/>
        <v>126.04102336802565</v>
      </c>
      <c r="J95" s="2">
        <f t="shared" si="36"/>
        <v>-470.39099064282681</v>
      </c>
      <c r="K95" s="2">
        <f t="shared" si="37"/>
        <v>408.6284975434786</v>
      </c>
      <c r="N95" s="10" t="s">
        <v>104</v>
      </c>
      <c r="O95" s="2">
        <f t="shared" si="38"/>
        <v>17.824892466244606</v>
      </c>
      <c r="P95" s="2">
        <f t="shared" si="39"/>
        <v>-66.523331858520137</v>
      </c>
      <c r="Q95" s="15">
        <f t="shared" si="40"/>
        <v>57.788796319812839</v>
      </c>
      <c r="S95" s="5">
        <f t="shared" si="51"/>
        <v>1</v>
      </c>
      <c r="T95" s="5">
        <f t="shared" si="52"/>
        <v>-3.7320467421891514</v>
      </c>
      <c r="U95" s="5">
        <f t="shared" si="53"/>
        <v>3.2420277670257347</v>
      </c>
      <c r="W95">
        <f t="shared" si="43"/>
        <v>114.94078387024484</v>
      </c>
      <c r="Y95">
        <f t="shared" si="54"/>
        <v>-1.3089966666666668</v>
      </c>
      <c r="Z95">
        <f t="shared" si="55"/>
        <v>0.69813155555555551</v>
      </c>
      <c r="AD95">
        <f t="shared" si="44"/>
        <v>3.4958152263780011E-2</v>
      </c>
      <c r="AF95">
        <f t="shared" si="45"/>
        <v>0.76604453647884152</v>
      </c>
    </row>
    <row r="96" spans="1:32" x14ac:dyDescent="0.2">
      <c r="A96" s="10" t="s">
        <v>105</v>
      </c>
      <c r="B96">
        <f t="shared" si="60"/>
        <v>-90</v>
      </c>
      <c r="C96" s="14">
        <f t="shared" si="61"/>
        <v>40</v>
      </c>
      <c r="D96" s="4">
        <f t="shared" si="46"/>
        <v>2.503394450422283E-7</v>
      </c>
      <c r="E96" s="4">
        <f t="shared" si="47"/>
        <v>-0.76604453647880044</v>
      </c>
      <c r="F96" s="16">
        <f t="shared" si="48"/>
        <v>0.6427874984245705</v>
      </c>
      <c r="H96" s="10" t="s">
        <v>105</v>
      </c>
      <c r="I96" s="2">
        <f t="shared" si="35"/>
        <v>1.5914408969401906E-4</v>
      </c>
      <c r="J96" s="2">
        <f t="shared" si="36"/>
        <v>-486.98462362745488</v>
      </c>
      <c r="K96" s="2">
        <f t="shared" si="37"/>
        <v>408.6284975434786</v>
      </c>
      <c r="N96" s="10" t="s">
        <v>105</v>
      </c>
      <c r="O96" s="2">
        <f t="shared" si="38"/>
        <v>2.2506373001680206E-5</v>
      </c>
      <c r="P96" s="2">
        <f t="shared" si="39"/>
        <v>-68.870025940110381</v>
      </c>
      <c r="Q96" s="15">
        <f t="shared" si="40"/>
        <v>57.788796319812839</v>
      </c>
      <c r="S96" s="5">
        <f>D96/MIN(ABS(F96),ABS(E96))</f>
        <v>3.8945910686781192E-7</v>
      </c>
      <c r="T96" s="5">
        <f>E96/MIN(ABS(E96),ABS(F96))</f>
        <v>-1.1917539441204517</v>
      </c>
      <c r="U96" s="5">
        <f>F96/MIN(ABS(E96),ABS(F96))</f>
        <v>1</v>
      </c>
      <c r="W96">
        <f t="shared" si="43"/>
        <v>114.94078387024484</v>
      </c>
      <c r="Y96">
        <f t="shared" si="54"/>
        <v>-1.5707960000000001</v>
      </c>
      <c r="Z96">
        <f t="shared" si="55"/>
        <v>0.69813155555555551</v>
      </c>
      <c r="AD96">
        <f t="shared" si="44"/>
        <v>3.4958152263780011E-2</v>
      </c>
      <c r="AF96">
        <f t="shared" si="45"/>
        <v>0.76604453647884152</v>
      </c>
    </row>
    <row r="97" spans="1:32" x14ac:dyDescent="0.2">
      <c r="A97" s="10" t="s">
        <v>106</v>
      </c>
      <c r="B97">
        <f t="shared" ref="B97:B102" si="62">B39*-1</f>
        <v>-15</v>
      </c>
      <c r="C97" s="14">
        <f t="shared" ref="C97:C102" si="63">C39</f>
        <v>50</v>
      </c>
      <c r="D97" s="4">
        <f t="shared" si="46"/>
        <v>0.62088529641458201</v>
      </c>
      <c r="E97" s="4">
        <f t="shared" si="47"/>
        <v>-0.1663656775216685</v>
      </c>
      <c r="F97" s="16">
        <f t="shared" si="48"/>
        <v>0.76604432641912623</v>
      </c>
      <c r="H97" s="10" t="s">
        <v>106</v>
      </c>
      <c r="I97" s="2">
        <f t="shared" si="35"/>
        <v>394.7049786166624</v>
      </c>
      <c r="J97" s="2">
        <f t="shared" si="36"/>
        <v>-105.76085722746794</v>
      </c>
      <c r="K97" s="2">
        <f t="shared" si="37"/>
        <v>486.98449008974723</v>
      </c>
      <c r="N97" s="10" t="s">
        <v>106</v>
      </c>
      <c r="O97" s="2">
        <f t="shared" si="38"/>
        <v>55.819713389586646</v>
      </c>
      <c r="P97" s="2">
        <f t="shared" si="39"/>
        <v>-14.956843865928972</v>
      </c>
      <c r="Q97" s="15">
        <f t="shared" si="40"/>
        <v>68.870007055026662</v>
      </c>
      <c r="S97" s="5">
        <f t="shared" si="51"/>
        <v>3.7320516206458154</v>
      </c>
      <c r="T97" s="5">
        <f t="shared" si="52"/>
        <v>-1</v>
      </c>
      <c r="U97" s="5">
        <f t="shared" si="53"/>
        <v>4.6045815328666686</v>
      </c>
      <c r="W97">
        <f t="shared" si="43"/>
        <v>96.468967158801888</v>
      </c>
      <c r="Y97">
        <f t="shared" si="54"/>
        <v>-0.26179933333333333</v>
      </c>
      <c r="Z97">
        <f t="shared" si="55"/>
        <v>0.87266444444444446</v>
      </c>
      <c r="AD97">
        <f t="shared" si="44"/>
        <v>2.9333375442988082E-2</v>
      </c>
      <c r="AF97">
        <f t="shared" si="45"/>
        <v>0.64278774876398148</v>
      </c>
    </row>
    <row r="98" spans="1:32" x14ac:dyDescent="0.2">
      <c r="A98" s="10" t="s">
        <v>107</v>
      </c>
      <c r="B98">
        <f t="shared" si="62"/>
        <v>-30</v>
      </c>
      <c r="C98" s="14">
        <f t="shared" si="63"/>
        <v>50</v>
      </c>
      <c r="D98" s="4">
        <f t="shared" si="46"/>
        <v>0.55667055468097315</v>
      </c>
      <c r="E98" s="4">
        <f t="shared" si="47"/>
        <v>-0.32139381374296039</v>
      </c>
      <c r="F98" s="16">
        <f t="shared" si="48"/>
        <v>0.76604432641912623</v>
      </c>
      <c r="H98" s="10" t="s">
        <v>107</v>
      </c>
      <c r="I98" s="2">
        <f t="shared" si="35"/>
        <v>353.88281966201635</v>
      </c>
      <c r="J98" s="2">
        <f t="shared" si="36"/>
        <v>-204.31428979474128</v>
      </c>
      <c r="K98" s="2">
        <f t="shared" si="37"/>
        <v>486.98449008974723</v>
      </c>
      <c r="N98" s="10" t="s">
        <v>107</v>
      </c>
      <c r="O98" s="2">
        <f t="shared" si="38"/>
        <v>50.046588305685567</v>
      </c>
      <c r="P98" s="2">
        <f t="shared" si="39"/>
        <v>-28.894403961434996</v>
      </c>
      <c r="Q98" s="15">
        <f t="shared" si="40"/>
        <v>68.870007055026662</v>
      </c>
      <c r="S98" s="5">
        <f t="shared" si="51"/>
        <v>1.7320512432954884</v>
      </c>
      <c r="T98" s="5">
        <f t="shared" si="52"/>
        <v>-1</v>
      </c>
      <c r="U98" s="5">
        <f t="shared" si="53"/>
        <v>2.3835067560814407</v>
      </c>
      <c r="W98">
        <f t="shared" si="43"/>
        <v>96.468967158801888</v>
      </c>
      <c r="Y98">
        <f t="shared" si="54"/>
        <v>-0.52359866666666666</v>
      </c>
      <c r="Z98">
        <f t="shared" si="55"/>
        <v>0.87266444444444446</v>
      </c>
      <c r="AD98">
        <f t="shared" si="44"/>
        <v>2.9333375442988082E-2</v>
      </c>
      <c r="AF98">
        <f t="shared" si="45"/>
        <v>0.64278774876398148</v>
      </c>
    </row>
    <row r="99" spans="1:32" x14ac:dyDescent="0.2">
      <c r="A99" s="10" t="s">
        <v>108</v>
      </c>
      <c r="B99">
        <f t="shared" si="62"/>
        <v>-45</v>
      </c>
      <c r="C99" s="14">
        <f t="shared" si="63"/>
        <v>50</v>
      </c>
      <c r="D99" s="4">
        <f t="shared" si="46"/>
        <v>0.45451965028197883</v>
      </c>
      <c r="E99" s="4">
        <f t="shared" si="47"/>
        <v>-0.45451950174730099</v>
      </c>
      <c r="F99" s="16">
        <f t="shared" si="48"/>
        <v>0.76604432641912623</v>
      </c>
      <c r="H99" s="10" t="s">
        <v>108</v>
      </c>
      <c r="I99" s="2">
        <f t="shared" si="35"/>
        <v>288.94414134363763</v>
      </c>
      <c r="J99" s="2">
        <f t="shared" si="36"/>
        <v>-288.94404691818227</v>
      </c>
      <c r="K99" s="2">
        <f t="shared" si="37"/>
        <v>486.98449008974723</v>
      </c>
      <c r="N99" s="10" t="s">
        <v>108</v>
      </c>
      <c r="O99" s="2">
        <f t="shared" si="38"/>
        <v>40.862872345642089</v>
      </c>
      <c r="P99" s="2">
        <f t="shared" si="39"/>
        <v>-40.862858991866126</v>
      </c>
      <c r="Q99" s="15">
        <f t="shared" si="40"/>
        <v>68.870007055026662</v>
      </c>
      <c r="S99" s="5">
        <f t="shared" si="51"/>
        <v>1.00000032679495</v>
      </c>
      <c r="T99" s="5">
        <f t="shared" si="52"/>
        <v>-1</v>
      </c>
      <c r="U99" s="5">
        <f t="shared" si="53"/>
        <v>1.6853937476263088</v>
      </c>
      <c r="W99">
        <f t="shared" si="43"/>
        <v>96.468967158801888</v>
      </c>
      <c r="Y99">
        <f t="shared" si="54"/>
        <v>-0.78539800000000004</v>
      </c>
      <c r="Z99">
        <f t="shared" si="55"/>
        <v>0.87266444444444446</v>
      </c>
      <c r="AD99">
        <f t="shared" si="44"/>
        <v>2.9333375442988082E-2</v>
      </c>
      <c r="AF99">
        <f t="shared" si="45"/>
        <v>0.64278774876398148</v>
      </c>
    </row>
    <row r="100" spans="1:32" x14ac:dyDescent="0.2">
      <c r="A100" s="10" t="s">
        <v>109</v>
      </c>
      <c r="B100">
        <f t="shared" si="62"/>
        <v>-60</v>
      </c>
      <c r="C100" s="14">
        <f t="shared" si="63"/>
        <v>50</v>
      </c>
      <c r="D100" s="4">
        <f t="shared" si="46"/>
        <v>0.32139399566003962</v>
      </c>
      <c r="E100" s="4">
        <f t="shared" si="47"/>
        <v>-0.55667044965108536</v>
      </c>
      <c r="F100" s="16">
        <f t="shared" si="48"/>
        <v>0.76604432641912623</v>
      </c>
      <c r="H100" s="10" t="s">
        <v>109</v>
      </c>
      <c r="I100" s="2">
        <f t="shared" si="35"/>
        <v>204.31440544182988</v>
      </c>
      <c r="J100" s="2">
        <f t="shared" si="36"/>
        <v>-353.88275289313032</v>
      </c>
      <c r="K100" s="2">
        <f t="shared" si="37"/>
        <v>486.98449008974723</v>
      </c>
      <c r="N100" s="10" t="s">
        <v>109</v>
      </c>
      <c r="O100" s="2">
        <f t="shared" si="38"/>
        <v>28.89442031640311</v>
      </c>
      <c r="P100" s="2">
        <f t="shared" si="39"/>
        <v>-50.046578863139153</v>
      </c>
      <c r="Q100" s="15">
        <f t="shared" si="40"/>
        <v>68.870007055026662</v>
      </c>
      <c r="S100" s="5">
        <f t="shared" si="51"/>
        <v>1</v>
      </c>
      <c r="T100" s="5">
        <f t="shared" si="52"/>
        <v>-1.7320499361161485</v>
      </c>
      <c r="U100" s="5">
        <f t="shared" si="53"/>
        <v>2.3835054069567114</v>
      </c>
      <c r="W100">
        <f t="shared" si="43"/>
        <v>96.468967158801888</v>
      </c>
      <c r="Y100">
        <f t="shared" si="54"/>
        <v>-1.0471973333333333</v>
      </c>
      <c r="Z100">
        <f t="shared" si="55"/>
        <v>0.87266444444444446</v>
      </c>
      <c r="AD100">
        <f t="shared" si="44"/>
        <v>2.9333375442988082E-2</v>
      </c>
      <c r="AF100">
        <f t="shared" si="45"/>
        <v>0.64278774876398148</v>
      </c>
    </row>
    <row r="101" spans="1:32" x14ac:dyDescent="0.2">
      <c r="A101" s="10" t="s">
        <v>110</v>
      </c>
      <c r="B101">
        <f t="shared" si="62"/>
        <v>-75</v>
      </c>
      <c r="C101" s="14">
        <f t="shared" si="63"/>
        <v>50</v>
      </c>
      <c r="D101" s="4">
        <f t="shared" si="46"/>
        <v>0.16636588042380582</v>
      </c>
      <c r="E101" s="4">
        <f t="shared" si="47"/>
        <v>-0.62088524204709439</v>
      </c>
      <c r="F101" s="16">
        <f t="shared" si="48"/>
        <v>0.76604432641912623</v>
      </c>
      <c r="H101" s="10" t="s">
        <v>110</v>
      </c>
      <c r="I101" s="2">
        <f t="shared" si="35"/>
        <v>105.76098621503493</v>
      </c>
      <c r="J101" s="2">
        <f t="shared" si="36"/>
        <v>-394.70494405453286</v>
      </c>
      <c r="K101" s="2">
        <f t="shared" si="37"/>
        <v>486.98449008974723</v>
      </c>
      <c r="N101" s="10" t="s">
        <v>110</v>
      </c>
      <c r="O101" s="2">
        <f t="shared" si="38"/>
        <v>14.956862107525636</v>
      </c>
      <c r="P101" s="2">
        <f t="shared" si="39"/>
        <v>-55.819708501763408</v>
      </c>
      <c r="Q101" s="15">
        <f t="shared" si="40"/>
        <v>68.870007055026662</v>
      </c>
      <c r="S101" s="5">
        <f t="shared" si="51"/>
        <v>1</v>
      </c>
      <c r="T101" s="5">
        <f t="shared" si="52"/>
        <v>-3.732046742189151</v>
      </c>
      <c r="U101" s="5">
        <f t="shared" si="53"/>
        <v>4.6045759170551088</v>
      </c>
      <c r="W101">
        <f t="shared" si="43"/>
        <v>96.468967158801888</v>
      </c>
      <c r="Y101">
        <f t="shared" si="54"/>
        <v>-1.3089966666666668</v>
      </c>
      <c r="Z101">
        <f t="shared" si="55"/>
        <v>0.87266444444444446</v>
      </c>
      <c r="AD101">
        <f t="shared" si="44"/>
        <v>2.9333375442988082E-2</v>
      </c>
      <c r="AF101">
        <f t="shared" si="45"/>
        <v>0.64278774876398148</v>
      </c>
    </row>
    <row r="102" spans="1:32" x14ac:dyDescent="0.2">
      <c r="A102" s="10" t="s">
        <v>111</v>
      </c>
      <c r="B102">
        <f t="shared" si="62"/>
        <v>-90</v>
      </c>
      <c r="C102" s="14">
        <f t="shared" si="63"/>
        <v>50</v>
      </c>
      <c r="D102" s="4">
        <f t="shared" si="46"/>
        <v>2.1005975585332426E-7</v>
      </c>
      <c r="E102" s="4">
        <f t="shared" si="47"/>
        <v>-0.64278774876394695</v>
      </c>
      <c r="F102" s="16">
        <f t="shared" si="48"/>
        <v>0.76604432641912623</v>
      </c>
      <c r="H102" s="10" t="s">
        <v>111</v>
      </c>
      <c r="I102" s="2">
        <f t="shared" si="35"/>
        <v>1.3353775958473548E-4</v>
      </c>
      <c r="J102" s="2">
        <f t="shared" si="36"/>
        <v>-408.62865668752471</v>
      </c>
      <c r="K102" s="2">
        <f t="shared" si="37"/>
        <v>486.98449008974723</v>
      </c>
      <c r="N102" s="10" t="s">
        <v>111</v>
      </c>
      <c r="O102" s="2">
        <f t="shared" si="38"/>
        <v>1.8885091069365068E-5</v>
      </c>
      <c r="P102" s="2">
        <f t="shared" si="39"/>
        <v>-57.788818826179678</v>
      </c>
      <c r="Q102" s="15">
        <f t="shared" si="40"/>
        <v>68.870007055026662</v>
      </c>
      <c r="S102" s="5">
        <f>D102/MIN(ABS(F102),ABS(E102))</f>
        <v>3.2679489653818091E-7</v>
      </c>
      <c r="T102" s="5">
        <f>E102/MIN(ABS(E102),ABS(F102))</f>
        <v>-1</v>
      </c>
      <c r="U102" s="5">
        <f>F102/MIN(ABS(E102),ABS(F102))</f>
        <v>1.1917531531865633</v>
      </c>
      <c r="W102">
        <f t="shared" si="43"/>
        <v>96.468967158801888</v>
      </c>
      <c r="Y102">
        <f t="shared" si="54"/>
        <v>-1.5707960000000001</v>
      </c>
      <c r="Z102">
        <f t="shared" si="55"/>
        <v>0.87266444444444446</v>
      </c>
      <c r="AD102">
        <f t="shared" si="44"/>
        <v>2.9333375442988082E-2</v>
      </c>
      <c r="AF102">
        <f t="shared" si="45"/>
        <v>0.64278774876398148</v>
      </c>
    </row>
    <row r="103" spans="1:32" x14ac:dyDescent="0.2">
      <c r="A103" s="10" t="s">
        <v>112</v>
      </c>
      <c r="B103">
        <f t="shared" ref="B103:B108" si="64">B46*-1</f>
        <v>-15</v>
      </c>
      <c r="C103" s="14">
        <f t="shared" ref="C103:C108" si="65">C46</f>
        <v>60</v>
      </c>
      <c r="D103" s="4">
        <f t="shared" si="46"/>
        <v>0.48296310243909252</v>
      </c>
      <c r="E103" s="4">
        <f t="shared" si="47"/>
        <v>-0.12940954507899277</v>
      </c>
      <c r="F103" s="16">
        <f t="shared" si="48"/>
        <v>0.8660252948527859</v>
      </c>
      <c r="H103" s="10" t="s">
        <v>112</v>
      </c>
      <c r="I103" s="2">
        <f t="shared" si="35"/>
        <v>307.02601933348325</v>
      </c>
      <c r="J103" s="2">
        <f t="shared" si="36"/>
        <v>-82.267356012710735</v>
      </c>
      <c r="K103" s="2">
        <f t="shared" si="37"/>
        <v>550.54371147180802</v>
      </c>
      <c r="N103" s="10" t="s">
        <v>112</v>
      </c>
      <c r="O103" s="2">
        <f t="shared" si="38"/>
        <v>43.420036054283607</v>
      </c>
      <c r="P103" s="2">
        <f t="shared" si="39"/>
        <v>-11.634361061375131</v>
      </c>
      <c r="Q103" s="15">
        <f t="shared" si="40"/>
        <v>77.858638344265103</v>
      </c>
      <c r="S103" s="5">
        <f t="shared" si="51"/>
        <v>3.7320516206458141</v>
      </c>
      <c r="T103" s="5">
        <f t="shared" si="52"/>
        <v>-1</v>
      </c>
      <c r="U103" s="5">
        <f t="shared" si="53"/>
        <v>6.6921284231712281</v>
      </c>
      <c r="W103">
        <f t="shared" si="43"/>
        <v>75.068953351230874</v>
      </c>
      <c r="Y103">
        <f t="shared" si="54"/>
        <v>-0.26179933333333333</v>
      </c>
      <c r="Z103">
        <f t="shared" si="55"/>
        <v>1.0471973333333333</v>
      </c>
      <c r="AD103">
        <f t="shared" si="44"/>
        <v>2.2817319222674184E-2</v>
      </c>
      <c r="AF103">
        <f t="shared" si="45"/>
        <v>0.50000018867510931</v>
      </c>
    </row>
    <row r="104" spans="1:32" x14ac:dyDescent="0.2">
      <c r="A104" s="10" t="s">
        <v>113</v>
      </c>
      <c r="B104">
        <f t="shared" si="64"/>
        <v>-30</v>
      </c>
      <c r="C104" s="14">
        <f t="shared" si="65"/>
        <v>60</v>
      </c>
      <c r="D104" s="4">
        <f t="shared" si="46"/>
        <v>0.43301289252257308</v>
      </c>
      <c r="E104" s="4">
        <f t="shared" si="47"/>
        <v>-0.25000004716875512</v>
      </c>
      <c r="F104" s="16">
        <f t="shared" si="48"/>
        <v>0.8660252948527859</v>
      </c>
      <c r="H104" s="10" t="s">
        <v>113</v>
      </c>
      <c r="I104" s="2">
        <f t="shared" si="35"/>
        <v>275.27201154678096</v>
      </c>
      <c r="J104" s="2">
        <f t="shared" si="36"/>
        <v>-158.92832998580025</v>
      </c>
      <c r="K104" s="2">
        <f t="shared" si="37"/>
        <v>550.54371147180802</v>
      </c>
      <c r="N104" s="10" t="s">
        <v>113</v>
      </c>
      <c r="O104" s="2">
        <f t="shared" si="38"/>
        <v>38.929341207118085</v>
      </c>
      <c r="P104" s="2">
        <f t="shared" si="39"/>
        <v>-22.475859971122535</v>
      </c>
      <c r="Q104" s="15">
        <f t="shared" si="40"/>
        <v>77.858638344265103</v>
      </c>
      <c r="S104" s="5">
        <f t="shared" si="51"/>
        <v>1.7320512432954884</v>
      </c>
      <c r="T104" s="5">
        <f t="shared" si="52"/>
        <v>-1</v>
      </c>
      <c r="U104" s="5">
        <f t="shared" si="53"/>
        <v>3.4641005258219058</v>
      </c>
      <c r="W104">
        <f t="shared" si="43"/>
        <v>75.068953351230874</v>
      </c>
      <c r="Y104">
        <f t="shared" si="54"/>
        <v>-0.52359866666666666</v>
      </c>
      <c r="Z104">
        <f t="shared" si="55"/>
        <v>1.0471973333333333</v>
      </c>
      <c r="AD104">
        <f t="shared" si="44"/>
        <v>2.2817319222674184E-2</v>
      </c>
      <c r="AF104">
        <f t="shared" si="45"/>
        <v>0.50000018867510931</v>
      </c>
    </row>
    <row r="105" spans="1:32" x14ac:dyDescent="0.2">
      <c r="A105" s="10" t="s">
        <v>114</v>
      </c>
      <c r="B105">
        <f t="shared" si="64"/>
        <v>-45</v>
      </c>
      <c r="C105" s="14">
        <f t="shared" si="65"/>
        <v>60</v>
      </c>
      <c r="D105" s="4">
        <f t="shared" ref="D105:D112" si="66">COS(B105*3.141592/180)*COS(C105*3.141592/180)</f>
        <v>0.35355358177646218</v>
      </c>
      <c r="E105" s="4">
        <f t="shared" ref="E105:E112" si="67">SIN(B105*3.141592/180)*COS(C105*3.141592/180)</f>
        <v>-0.35355346623697487</v>
      </c>
      <c r="F105" s="16">
        <f t="shared" ref="F105:F112" si="68">SIN(C105*3.141592/180)</f>
        <v>0.8660252948527859</v>
      </c>
      <c r="H105" s="10" t="s">
        <v>114</v>
      </c>
      <c r="I105" s="2">
        <f t="shared" si="35"/>
        <v>224.75867884257642</v>
      </c>
      <c r="J105" s="2">
        <f t="shared" si="36"/>
        <v>-224.75860539259921</v>
      </c>
      <c r="K105" s="2">
        <f t="shared" si="37"/>
        <v>550.54371147180802</v>
      </c>
      <c r="N105" s="10" t="s">
        <v>114</v>
      </c>
      <c r="O105" s="2">
        <f t="shared" si="38"/>
        <v>31.785677188023037</v>
      </c>
      <c r="P105" s="2">
        <f t="shared" si="39"/>
        <v>-31.785666800627645</v>
      </c>
      <c r="Q105" s="15">
        <f t="shared" si="40"/>
        <v>77.858638344265103</v>
      </c>
      <c r="S105" s="5">
        <f t="shared" si="51"/>
        <v>1.00000032679495</v>
      </c>
      <c r="T105" s="5">
        <f t="shared" si="52"/>
        <v>-1</v>
      </c>
      <c r="U105" s="5">
        <f t="shared" si="53"/>
        <v>2.4494889106031805</v>
      </c>
      <c r="W105">
        <f t="shared" si="43"/>
        <v>75.068953351230874</v>
      </c>
      <c r="Y105">
        <f t="shared" si="54"/>
        <v>-0.78539800000000004</v>
      </c>
      <c r="Z105">
        <f t="shared" si="55"/>
        <v>1.0471973333333333</v>
      </c>
      <c r="AD105">
        <f t="shared" si="44"/>
        <v>2.2817319222674184E-2</v>
      </c>
      <c r="AF105">
        <f t="shared" si="45"/>
        <v>0.50000018867510931</v>
      </c>
    </row>
    <row r="106" spans="1:32" x14ac:dyDescent="0.2">
      <c r="A106" s="10" t="s">
        <v>115</v>
      </c>
      <c r="B106">
        <f t="shared" si="64"/>
        <v>-60</v>
      </c>
      <c r="C106" s="14">
        <f t="shared" si="65"/>
        <v>60</v>
      </c>
      <c r="D106" s="4">
        <f t="shared" si="66"/>
        <v>0.25000018867514523</v>
      </c>
      <c r="E106" s="4">
        <f t="shared" si="67"/>
        <v>-0.43301281082381043</v>
      </c>
      <c r="F106" s="16">
        <f t="shared" si="68"/>
        <v>0.8660252948527859</v>
      </c>
      <c r="H106" s="10" t="s">
        <v>115</v>
      </c>
      <c r="I106" s="2">
        <f t="shared" si="35"/>
        <v>158.92841994328032</v>
      </c>
      <c r="J106" s="2">
        <f t="shared" si="36"/>
        <v>-275.27195960979913</v>
      </c>
      <c r="K106" s="2">
        <f t="shared" si="37"/>
        <v>550.54371147180802</v>
      </c>
      <c r="N106" s="10" t="s">
        <v>115</v>
      </c>
      <c r="O106" s="2">
        <f t="shared" si="38"/>
        <v>22.47587269303137</v>
      </c>
      <c r="P106" s="2">
        <f t="shared" si="39"/>
        <v>-38.929333862119677</v>
      </c>
      <c r="Q106" s="15">
        <f t="shared" si="40"/>
        <v>77.858638344265103</v>
      </c>
      <c r="S106" s="5">
        <f t="shared" si="51"/>
        <v>1</v>
      </c>
      <c r="T106" s="5">
        <f>E106/MIN(ABS(D106),ABS(E106),ABS(F106))</f>
        <v>-1.7320499361161488</v>
      </c>
      <c r="U106" s="5">
        <f t="shared" si="53"/>
        <v>3.464098565053944</v>
      </c>
      <c r="W106">
        <f t="shared" si="43"/>
        <v>75.068953351230874</v>
      </c>
      <c r="Y106">
        <f t="shared" si="54"/>
        <v>-1.0471973333333333</v>
      </c>
      <c r="Z106">
        <f t="shared" si="55"/>
        <v>1.0471973333333333</v>
      </c>
      <c r="AD106">
        <f t="shared" si="44"/>
        <v>2.2817319222674184E-2</v>
      </c>
      <c r="AF106">
        <f t="shared" si="45"/>
        <v>0.50000018867510931</v>
      </c>
    </row>
    <row r="107" spans="1:32" x14ac:dyDescent="0.2">
      <c r="A107" s="10" t="s">
        <v>116</v>
      </c>
      <c r="B107">
        <f t="shared" si="64"/>
        <v>-75</v>
      </c>
      <c r="C107" s="14">
        <f t="shared" si="65"/>
        <v>60</v>
      </c>
      <c r="D107" s="4">
        <f t="shared" si="66"/>
        <v>0.12940970290886292</v>
      </c>
      <c r="E107" s="4">
        <f t="shared" si="67"/>
        <v>-0.48296306014868784</v>
      </c>
      <c r="F107" s="16">
        <f t="shared" si="68"/>
        <v>0.8660252948527859</v>
      </c>
      <c r="H107" s="10" t="s">
        <v>116</v>
      </c>
      <c r="I107" s="2">
        <f t="shared" si="35"/>
        <v>82.267456347242543</v>
      </c>
      <c r="J107" s="2">
        <f t="shared" si="36"/>
        <v>-307.02599244891479</v>
      </c>
      <c r="K107" s="2">
        <f t="shared" si="37"/>
        <v>550.54371147180802</v>
      </c>
      <c r="N107" s="10" t="s">
        <v>116</v>
      </c>
      <c r="O107" s="2">
        <f t="shared" si="38"/>
        <v>11.634375250820696</v>
      </c>
      <c r="P107" s="2">
        <f t="shared" si="39"/>
        <v>-43.420032252231479</v>
      </c>
      <c r="Q107" s="15">
        <f t="shared" si="40"/>
        <v>77.858638344265103</v>
      </c>
      <c r="S107" s="5">
        <f t="shared" si="51"/>
        <v>1</v>
      </c>
      <c r="T107" s="5">
        <f t="shared" ref="T107:T119" si="69">E107/MIN(ABS(D107),ABS(E107),ABS(F107))</f>
        <v>-3.7320467421891519</v>
      </c>
      <c r="U107" s="5">
        <f t="shared" si="53"/>
        <v>6.6921202613585029</v>
      </c>
      <c r="W107">
        <f t="shared" si="43"/>
        <v>75.068953351230874</v>
      </c>
      <c r="Y107">
        <f t="shared" si="54"/>
        <v>-1.3089966666666668</v>
      </c>
      <c r="Z107">
        <f t="shared" si="55"/>
        <v>1.0471973333333333</v>
      </c>
      <c r="AD107">
        <f t="shared" si="44"/>
        <v>2.2817319222674184E-2</v>
      </c>
      <c r="AF107">
        <f t="shared" si="45"/>
        <v>0.50000018867510931</v>
      </c>
    </row>
    <row r="108" spans="1:32" x14ac:dyDescent="0.2">
      <c r="A108" s="10" t="s">
        <v>117</v>
      </c>
      <c r="B108">
        <f t="shared" si="64"/>
        <v>-90</v>
      </c>
      <c r="C108" s="14">
        <f t="shared" si="65"/>
        <v>60</v>
      </c>
      <c r="D108" s="4">
        <f t="shared" si="66"/>
        <v>1.6339750992714465E-7</v>
      </c>
      <c r="E108" s="4">
        <f t="shared" si="67"/>
        <v>-0.50000018867508289</v>
      </c>
      <c r="F108" s="16">
        <f t="shared" si="68"/>
        <v>0.8660252948527859</v>
      </c>
      <c r="H108" s="10" t="s">
        <v>117</v>
      </c>
      <c r="I108" s="2">
        <f t="shared" si="35"/>
        <v>1.0387395390781687E-4</v>
      </c>
      <c r="J108" s="2">
        <f t="shared" si="36"/>
        <v>-317.85671994324065</v>
      </c>
      <c r="K108" s="2">
        <f t="shared" si="37"/>
        <v>550.54371147180802</v>
      </c>
      <c r="N108" s="10" t="s">
        <v>117</v>
      </c>
      <c r="O108" s="2">
        <f t="shared" si="38"/>
        <v>1.4689995439375237E-5</v>
      </c>
      <c r="P108" s="2">
        <f t="shared" si="39"/>
        <v>-44.951728423515753</v>
      </c>
      <c r="Q108" s="15">
        <f t="shared" si="40"/>
        <v>77.858638344265103</v>
      </c>
      <c r="S108" s="5">
        <f>D108/MIN(ABS(F108),ABS(E108))</f>
        <v>3.2679489653818091E-7</v>
      </c>
      <c r="T108" s="5">
        <f>E108/MIN(ABS(E108),ABS(F108))</f>
        <v>-1</v>
      </c>
      <c r="U108" s="5">
        <f>F108/MIN(ABS(E108),ABS(F108))</f>
        <v>1.7320499361162414</v>
      </c>
      <c r="W108">
        <f t="shared" si="43"/>
        <v>75.068953351230874</v>
      </c>
      <c r="Y108">
        <f t="shared" si="54"/>
        <v>-1.5707960000000001</v>
      </c>
      <c r="Z108">
        <f t="shared" si="55"/>
        <v>1.0471973333333333</v>
      </c>
      <c r="AD108">
        <f t="shared" si="44"/>
        <v>2.2817319222674184E-2</v>
      </c>
      <c r="AF108">
        <f t="shared" si="45"/>
        <v>0.50000018867510931</v>
      </c>
    </row>
    <row r="109" spans="1:32" x14ac:dyDescent="0.2">
      <c r="A109" s="10" t="s">
        <v>118</v>
      </c>
      <c r="B109">
        <f t="shared" ref="B109:B114" si="70">B53*-1</f>
        <v>-15</v>
      </c>
      <c r="C109" s="14">
        <f t="shared" ref="C109:C114" si="71">C53</f>
        <v>70</v>
      </c>
      <c r="D109" s="4">
        <f t="shared" si="66"/>
        <v>0.33036632507752833</v>
      </c>
      <c r="E109" s="4">
        <f t="shared" si="67"/>
        <v>-8.8521370725402754E-2</v>
      </c>
      <c r="F109" s="16">
        <f t="shared" si="68"/>
        <v>0.93969253385331564</v>
      </c>
      <c r="H109" s="10" t="s">
        <v>118</v>
      </c>
      <c r="I109" s="2">
        <f t="shared" si="35"/>
        <v>210.01823368727577</v>
      </c>
      <c r="J109" s="2">
        <f t="shared" si="36"/>
        <v>-56.274203852232098</v>
      </c>
      <c r="K109" s="2">
        <f t="shared" si="37"/>
        <v>597.37494771199954</v>
      </c>
      <c r="N109" s="10" t="s">
        <v>118</v>
      </c>
      <c r="O109" s="2">
        <f t="shared" si="38"/>
        <v>29.701063442618743</v>
      </c>
      <c r="P109" s="2">
        <f t="shared" si="39"/>
        <v>-7.9583742299574904</v>
      </c>
      <c r="Q109" s="15">
        <f t="shared" si="40"/>
        <v>84.481575287622817</v>
      </c>
      <c r="S109" s="5">
        <f t="shared" si="51"/>
        <v>3.732051620645815</v>
      </c>
      <c r="T109" s="5">
        <f t="shared" si="69"/>
        <v>-1</v>
      </c>
      <c r="U109" s="5">
        <f t="shared" si="53"/>
        <v>10.615431348982201</v>
      </c>
      <c r="W109">
        <f t="shared" si="43"/>
        <v>51.390313601178264</v>
      </c>
      <c r="Y109">
        <f t="shared" si="54"/>
        <v>-0.26179933333333333</v>
      </c>
      <c r="Z109">
        <f t="shared" si="55"/>
        <v>1.2217302222222222</v>
      </c>
      <c r="AD109">
        <f t="shared" si="44"/>
        <v>1.5607970591638241E-2</v>
      </c>
      <c r="AF109">
        <f t="shared" si="45"/>
        <v>0.34202038217091008</v>
      </c>
    </row>
    <row r="110" spans="1:32" x14ac:dyDescent="0.2">
      <c r="A110" s="10" t="s">
        <v>119</v>
      </c>
      <c r="B110">
        <f t="shared" si="70"/>
        <v>-30</v>
      </c>
      <c r="C110" s="14">
        <f t="shared" si="71"/>
        <v>70</v>
      </c>
      <c r="D110" s="4">
        <f t="shared" si="66"/>
        <v>0.29619835820048779</v>
      </c>
      <c r="E110" s="4">
        <f t="shared" si="67"/>
        <v>-0.17101015882008538</v>
      </c>
      <c r="F110" s="16">
        <f t="shared" si="68"/>
        <v>0.93969253385331564</v>
      </c>
      <c r="H110" s="10" t="s">
        <v>119</v>
      </c>
      <c r="I110" s="2">
        <f t="shared" si="35"/>
        <v>188.29720612637831</v>
      </c>
      <c r="J110" s="2">
        <f t="shared" si="36"/>
        <v>-108.71341529602469</v>
      </c>
      <c r="K110" s="2">
        <f t="shared" si="37"/>
        <v>597.37494771199954</v>
      </c>
      <c r="N110" s="10" t="s">
        <v>119</v>
      </c>
      <c r="O110" s="2">
        <f t="shared" si="38"/>
        <v>26.629246266088646</v>
      </c>
      <c r="P110" s="2">
        <f t="shared" si="39"/>
        <v>-15.37439863235368</v>
      </c>
      <c r="Q110" s="15">
        <f t="shared" si="40"/>
        <v>84.481575287622817</v>
      </c>
      <c r="S110" s="5">
        <f t="shared" si="51"/>
        <v>1.7320512432954882</v>
      </c>
      <c r="T110" s="5">
        <f t="shared" si="69"/>
        <v>-1</v>
      </c>
      <c r="U110" s="5">
        <f t="shared" si="53"/>
        <v>5.4949515299961664</v>
      </c>
      <c r="W110">
        <f t="shared" si="43"/>
        <v>51.390313601178264</v>
      </c>
      <c r="Y110">
        <f t="shared" si="54"/>
        <v>-0.52359866666666666</v>
      </c>
      <c r="Z110">
        <f t="shared" si="55"/>
        <v>1.2217302222222222</v>
      </c>
      <c r="AD110">
        <f t="shared" si="44"/>
        <v>1.5607970591638241E-2</v>
      </c>
      <c r="AF110">
        <f t="shared" si="45"/>
        <v>0.34202038217091008</v>
      </c>
    </row>
    <row r="111" spans="1:32" x14ac:dyDescent="0.2">
      <c r="A111" s="10" t="s">
        <v>120</v>
      </c>
      <c r="B111">
        <f t="shared" si="70"/>
        <v>-45</v>
      </c>
      <c r="C111" s="14">
        <f t="shared" si="71"/>
        <v>70</v>
      </c>
      <c r="D111" s="4">
        <f t="shared" si="66"/>
        <v>0.24184497105390645</v>
      </c>
      <c r="E111" s="4">
        <f t="shared" si="67"/>
        <v>-0.24184489202021706</v>
      </c>
      <c r="F111" s="16">
        <f t="shared" si="68"/>
        <v>0.93969253385331564</v>
      </c>
      <c r="H111" s="10" t="s">
        <v>120</v>
      </c>
      <c r="I111" s="2">
        <f t="shared" si="35"/>
        <v>153.74404045258623</v>
      </c>
      <c r="J111" s="2">
        <f t="shared" si="36"/>
        <v>-153.74399020982662</v>
      </c>
      <c r="K111" s="2">
        <f t="shared" si="37"/>
        <v>597.37494771199954</v>
      </c>
      <c r="N111" s="10" t="s">
        <v>120</v>
      </c>
      <c r="O111" s="2">
        <f t="shared" si="38"/>
        <v>21.742690714208521</v>
      </c>
      <c r="P111" s="2">
        <f t="shared" si="39"/>
        <v>-21.742683608809315</v>
      </c>
      <c r="Q111" s="15">
        <f t="shared" si="40"/>
        <v>84.481575287622817</v>
      </c>
      <c r="S111" s="5">
        <f t="shared" si="51"/>
        <v>1.00000032679495</v>
      </c>
      <c r="T111" s="5">
        <f t="shared" si="69"/>
        <v>-1</v>
      </c>
      <c r="U111" s="5">
        <f t="shared" si="53"/>
        <v>3.8855173909348557</v>
      </c>
      <c r="W111">
        <f t="shared" si="43"/>
        <v>51.390313601178264</v>
      </c>
      <c r="Y111">
        <f t="shared" si="54"/>
        <v>-0.78539800000000004</v>
      </c>
      <c r="Z111">
        <f t="shared" si="55"/>
        <v>1.2217302222222222</v>
      </c>
      <c r="AD111">
        <f t="shared" si="44"/>
        <v>1.5607970591638241E-2</v>
      </c>
      <c r="AF111">
        <f t="shared" si="45"/>
        <v>0.34202038217091008</v>
      </c>
    </row>
    <row r="112" spans="1:32" x14ac:dyDescent="0.2">
      <c r="A112" s="10" t="s">
        <v>121</v>
      </c>
      <c r="B112">
        <f t="shared" si="70"/>
        <v>-60</v>
      </c>
      <c r="C112" s="14">
        <f t="shared" si="71"/>
        <v>70</v>
      </c>
      <c r="D112" s="4">
        <f t="shared" si="66"/>
        <v>0.1710102556161881</v>
      </c>
      <c r="E112" s="4">
        <f t="shared" si="67"/>
        <v>-0.29619830231522482</v>
      </c>
      <c r="F112" s="16">
        <f t="shared" si="68"/>
        <v>0.93969253385331564</v>
      </c>
      <c r="H112" s="10" t="s">
        <v>121</v>
      </c>
      <c r="I112" s="2">
        <f t="shared" si="35"/>
        <v>108.7134768305849</v>
      </c>
      <c r="J112" s="2">
        <f t="shared" si="36"/>
        <v>-188.29717059937894</v>
      </c>
      <c r="K112" s="2">
        <f t="shared" si="37"/>
        <v>597.37494771199954</v>
      </c>
      <c r="N112" s="10" t="s">
        <v>121</v>
      </c>
      <c r="O112" s="2">
        <f t="shared" si="38"/>
        <v>15.37440733465464</v>
      </c>
      <c r="P112" s="2">
        <f t="shared" si="39"/>
        <v>-26.62924124181221</v>
      </c>
      <c r="Q112" s="15">
        <f t="shared" si="40"/>
        <v>84.481575287622817</v>
      </c>
      <c r="S112" s="5">
        <f t="shared" si="51"/>
        <v>1</v>
      </c>
      <c r="T112" s="5">
        <f t="shared" si="69"/>
        <v>-1.7320499361161485</v>
      </c>
      <c r="U112" s="5">
        <f t="shared" si="53"/>
        <v>5.4949484197154952</v>
      </c>
      <c r="W112">
        <f t="shared" si="43"/>
        <v>51.390313601178264</v>
      </c>
      <c r="Y112">
        <f t="shared" si="54"/>
        <v>-1.0471973333333333</v>
      </c>
      <c r="Z112">
        <f t="shared" si="55"/>
        <v>1.2217302222222222</v>
      </c>
      <c r="AD112">
        <f t="shared" si="44"/>
        <v>1.5607970591638241E-2</v>
      </c>
      <c r="AF112">
        <f t="shared" si="45"/>
        <v>0.34202038217091008</v>
      </c>
    </row>
    <row r="113" spans="1:32" x14ac:dyDescent="0.2">
      <c r="A113" s="10" t="s">
        <v>122</v>
      </c>
      <c r="B113">
        <f t="shared" si="70"/>
        <v>-75</v>
      </c>
      <c r="C113" s="14">
        <f t="shared" si="71"/>
        <v>70</v>
      </c>
      <c r="D113" s="4">
        <f t="shared" ref="D113:D114" si="72">COS(B113*3.141592/180)*COS(C113*3.141592/180)</f>
        <v>8.8521478687427033E-2</v>
      </c>
      <c r="E113" s="4">
        <f t="shared" ref="E113:E114" si="73">SIN(B113*3.141592/180)*COS(C113*3.141592/180)</f>
        <v>-0.33036629614917845</v>
      </c>
      <c r="F113" s="16">
        <f t="shared" ref="F113:F114" si="74">SIN(C113*3.141592/180)</f>
        <v>0.93969253385331564</v>
      </c>
      <c r="H113" s="10" t="s">
        <v>122</v>
      </c>
      <c r="I113" s="2">
        <f t="shared" ref="I113:I114" si="75">D113*$M$3</f>
        <v>56.274272485116029</v>
      </c>
      <c r="J113" s="2">
        <f t="shared" ref="J113:J114" si="76">E113*$M$3</f>
        <v>-210.01821529714189</v>
      </c>
      <c r="K113" s="2">
        <f t="shared" ref="K113:K114" si="77">F113*$M$3</f>
        <v>597.37494771199954</v>
      </c>
      <c r="N113" s="10" t="s">
        <v>122</v>
      </c>
      <c r="O113" s="2">
        <f t="shared" ref="O113:O114" si="78">I113*SQRT(0.02)</f>
        <v>7.9583839361130186</v>
      </c>
      <c r="P113" s="2">
        <f t="shared" ref="P113:P114" si="79">J113*SQRT(0.02)</f>
        <v>-29.701060841861068</v>
      </c>
      <c r="Q113" s="15">
        <f t="shared" ref="Q113:Q114" si="80">K113*SQRT(0.02)</f>
        <v>84.481575287622817</v>
      </c>
      <c r="S113" s="5">
        <f t="shared" si="51"/>
        <v>1</v>
      </c>
      <c r="T113" s="5">
        <f t="shared" si="69"/>
        <v>-3.7320467421891514</v>
      </c>
      <c r="U113" s="5">
        <f t="shared" si="53"/>
        <v>10.615418402254763</v>
      </c>
      <c r="W113">
        <f t="shared" si="43"/>
        <v>51.390313601178264</v>
      </c>
      <c r="Y113">
        <f t="shared" si="54"/>
        <v>-1.3089966666666668</v>
      </c>
      <c r="Z113">
        <f t="shared" si="55"/>
        <v>1.2217302222222222</v>
      </c>
      <c r="AD113">
        <f t="shared" si="44"/>
        <v>1.5607970591638241E-2</v>
      </c>
      <c r="AF113">
        <f t="shared" si="45"/>
        <v>0.34202038217091008</v>
      </c>
    </row>
    <row r="114" spans="1:32" x14ac:dyDescent="0.2">
      <c r="A114" s="10" t="s">
        <v>123</v>
      </c>
      <c r="B114">
        <f t="shared" si="70"/>
        <v>-90</v>
      </c>
      <c r="C114" s="14">
        <f t="shared" si="71"/>
        <v>70</v>
      </c>
      <c r="D114" s="4">
        <f t="shared" si="72"/>
        <v>1.1177051540548565E-7</v>
      </c>
      <c r="E114" s="4">
        <f t="shared" si="73"/>
        <v>-0.3420203821708917</v>
      </c>
      <c r="F114" s="16">
        <f t="shared" si="74"/>
        <v>0.93969253385331564</v>
      </c>
      <c r="H114" s="10" t="s">
        <v>123</v>
      </c>
      <c r="I114" s="2">
        <f t="shared" si="75"/>
        <v>7.1053992014070565E-5</v>
      </c>
      <c r="J114" s="2">
        <f t="shared" si="76"/>
        <v>-217.42687161508047</v>
      </c>
      <c r="K114" s="2">
        <f t="shared" si="77"/>
        <v>597.37494771199954</v>
      </c>
      <c r="N114" s="10" t="s">
        <v>123</v>
      </c>
      <c r="O114" s="2">
        <f t="shared" si="78"/>
        <v>1.0048551916704817E-5</v>
      </c>
      <c r="P114" s="2">
        <f t="shared" si="79"/>
        <v>-30.748803066240054</v>
      </c>
      <c r="Q114" s="15">
        <f t="shared" si="80"/>
        <v>84.481575287622817</v>
      </c>
      <c r="S114" s="5">
        <f>D114/MIN(ABS(F114),ABS(E114))</f>
        <v>3.2679489653818091E-7</v>
      </c>
      <c r="T114" s="5">
        <f>E114/MIN(ABS(E114),ABS(F114))</f>
        <v>-1</v>
      </c>
      <c r="U114" s="5">
        <f>F114/MIN(ABS(E114),ABS(F114))</f>
        <v>2.7474752466178898</v>
      </c>
      <c r="W114">
        <f t="shared" si="43"/>
        <v>51.390313601178264</v>
      </c>
      <c r="Y114">
        <f t="shared" si="54"/>
        <v>-1.5707960000000001</v>
      </c>
      <c r="Z114">
        <f t="shared" si="55"/>
        <v>1.2217302222222222</v>
      </c>
      <c r="AD114">
        <f t="shared" si="44"/>
        <v>1.5607970591638241E-2</v>
      </c>
      <c r="AF114">
        <f t="shared" si="45"/>
        <v>0.34202038217091008</v>
      </c>
    </row>
    <row r="115" spans="1:32" x14ac:dyDescent="0.2">
      <c r="A115" s="10" t="s">
        <v>124</v>
      </c>
      <c r="B115">
        <f t="shared" ref="B115:B120" si="81">B60*-1</f>
        <v>-15</v>
      </c>
      <c r="C115" s="14">
        <f t="shared" ref="C115:C120" si="82">C60</f>
        <v>80</v>
      </c>
      <c r="D115" s="4">
        <f t="shared" ref="D115:D120" si="83">COS(B115*3.141592/180)*COS(C115*3.141592/180)</f>
        <v>0.16773153826800072</v>
      </c>
      <c r="E115" s="4">
        <f t="shared" ref="E115:E120" si="84">SIN(B115*3.141592/180)*COS(C115*3.141592/180)</f>
        <v>-4.4943520432596681E-2</v>
      </c>
      <c r="F115" s="16">
        <f t="shared" ref="F115:F120" si="85">SIN(C115*3.141592/180)</f>
        <v>0.98480770257008798</v>
      </c>
      <c r="H115" s="10" t="s">
        <v>124</v>
      </c>
      <c r="I115" s="2">
        <f t="shared" ref="I115:I120" si="86">D115*$M$3</f>
        <v>106.62915293327318</v>
      </c>
      <c r="J115" s="2">
        <f t="shared" ref="J115:J120" si="87">E115*$M$3</f>
        <v>-28.571189193471415</v>
      </c>
      <c r="K115" s="2">
        <f t="shared" ref="K115:K120" si="88">F115*$M$3</f>
        <v>626.05525598547877</v>
      </c>
      <c r="N115" s="10" t="s">
        <v>124</v>
      </c>
      <c r="O115" s="2">
        <f t="shared" ref="O115:O120" si="89">I115*SQRT(0.02)</f>
        <v>15.079639422258982</v>
      </c>
      <c r="P115" s="2">
        <f t="shared" ref="P115:P120" si="90">J115*SQRT(0.02)</f>
        <v>-4.0405763250534887</v>
      </c>
      <c r="Q115" s="15">
        <f t="shared" ref="Q115:Q120" si="91">K115*SQRT(0.02)</f>
        <v>88.537583380962388</v>
      </c>
      <c r="S115" s="5">
        <f t="shared" si="51"/>
        <v>3.7320516206458145</v>
      </c>
      <c r="T115" s="5">
        <f t="shared" si="69"/>
        <v>-1</v>
      </c>
      <c r="U115" s="5">
        <f t="shared" si="53"/>
        <v>21.91211754421947</v>
      </c>
      <c r="W115">
        <f t="shared" si="43"/>
        <v>26.151783956084426</v>
      </c>
      <c r="Y115">
        <f t="shared" si="54"/>
        <v>-0.26179933333333333</v>
      </c>
      <c r="Z115">
        <f t="shared" si="55"/>
        <v>1.396263111111111</v>
      </c>
      <c r="AD115">
        <f t="shared" si="44"/>
        <v>7.9243818690141396E-3</v>
      </c>
      <c r="AF115">
        <f t="shared" si="45"/>
        <v>0.1736484637381655</v>
      </c>
    </row>
    <row r="116" spans="1:32" x14ac:dyDescent="0.2">
      <c r="A116" s="10" t="s">
        <v>125</v>
      </c>
      <c r="B116">
        <f t="shared" si="81"/>
        <v>-30</v>
      </c>
      <c r="C116" s="14">
        <f t="shared" si="82"/>
        <v>80</v>
      </c>
      <c r="D116" s="4">
        <f t="shared" si="83"/>
        <v>0.15038399038329675</v>
      </c>
      <c r="E116" s="4">
        <f t="shared" si="84"/>
        <v>-8.6824215487509807E-2</v>
      </c>
      <c r="F116" s="16">
        <f t="shared" si="85"/>
        <v>0.98480770257008798</v>
      </c>
      <c r="H116" s="10" t="s">
        <v>125</v>
      </c>
      <c r="I116" s="2">
        <f t="shared" si="86"/>
        <v>95.601087755334788</v>
      </c>
      <c r="J116" s="2">
        <f t="shared" si="87"/>
        <v>-55.195299865054409</v>
      </c>
      <c r="K116" s="2">
        <f t="shared" si="88"/>
        <v>626.05525598547877</v>
      </c>
      <c r="N116" s="10" t="s">
        <v>125</v>
      </c>
      <c r="O116" s="2">
        <f t="shared" si="89"/>
        <v>13.520035488121488</v>
      </c>
      <c r="P116" s="2">
        <f t="shared" si="90"/>
        <v>-7.8057941648409805</v>
      </c>
      <c r="Q116" s="15">
        <f t="shared" si="91"/>
        <v>88.537583380962388</v>
      </c>
      <c r="S116" s="5">
        <f t="shared" si="51"/>
        <v>1.7320512432954882</v>
      </c>
      <c r="T116" s="5">
        <f t="shared" si="69"/>
        <v>-1</v>
      </c>
      <c r="U116" s="5">
        <f t="shared" si="53"/>
        <v>11.342546512404233</v>
      </c>
      <c r="W116">
        <f t="shared" si="43"/>
        <v>26.151783956084426</v>
      </c>
      <c r="Y116">
        <f t="shared" si="54"/>
        <v>-0.52359866666666666</v>
      </c>
      <c r="Z116">
        <f t="shared" si="55"/>
        <v>1.396263111111111</v>
      </c>
      <c r="AD116">
        <f t="shared" si="44"/>
        <v>7.9243818690141396E-3</v>
      </c>
      <c r="AF116">
        <f t="shared" si="45"/>
        <v>0.1736484637381655</v>
      </c>
    </row>
    <row r="117" spans="1:32" x14ac:dyDescent="0.2">
      <c r="A117" s="10" t="s">
        <v>126</v>
      </c>
      <c r="B117">
        <f t="shared" si="81"/>
        <v>-45</v>
      </c>
      <c r="C117" s="14">
        <f t="shared" si="82"/>
        <v>80</v>
      </c>
      <c r="D117" s="4">
        <f t="shared" si="83"/>
        <v>0.12278802631512849</v>
      </c>
      <c r="E117" s="4">
        <f t="shared" si="84"/>
        <v>-0.12278798618863468</v>
      </c>
      <c r="F117" s="16">
        <f t="shared" si="85"/>
        <v>0.98480770257008798</v>
      </c>
      <c r="H117" s="10" t="s">
        <v>126</v>
      </c>
      <c r="I117" s="2">
        <f t="shared" si="86"/>
        <v>78.057969130474532</v>
      </c>
      <c r="J117" s="2">
        <f t="shared" si="87"/>
        <v>-78.057943621532743</v>
      </c>
      <c r="K117" s="2">
        <f t="shared" si="88"/>
        <v>626.05525598547877</v>
      </c>
      <c r="N117" s="10" t="s">
        <v>126</v>
      </c>
      <c r="O117" s="2">
        <f t="shared" si="89"/>
        <v>11.039063859561747</v>
      </c>
      <c r="P117" s="2">
        <f t="shared" si="90"/>
        <v>-11.039060252052604</v>
      </c>
      <c r="Q117" s="15">
        <f t="shared" si="91"/>
        <v>88.537583380962388</v>
      </c>
      <c r="S117" s="5">
        <f t="shared" si="51"/>
        <v>1.00000032679495</v>
      </c>
      <c r="T117" s="5">
        <f t="shared" si="69"/>
        <v>-1</v>
      </c>
      <c r="U117" s="5">
        <f t="shared" si="53"/>
        <v>8.0203913521080477</v>
      </c>
      <c r="W117">
        <f t="shared" si="43"/>
        <v>26.151783956084426</v>
      </c>
      <c r="Y117">
        <f t="shared" si="54"/>
        <v>-0.78539800000000004</v>
      </c>
      <c r="Z117">
        <f t="shared" si="55"/>
        <v>1.396263111111111</v>
      </c>
      <c r="AD117">
        <f t="shared" si="44"/>
        <v>7.9243818690141396E-3</v>
      </c>
      <c r="AF117">
        <f t="shared" si="45"/>
        <v>0.1736484637381655</v>
      </c>
    </row>
    <row r="118" spans="1:32" x14ac:dyDescent="0.2">
      <c r="A118" s="10" t="s">
        <v>127</v>
      </c>
      <c r="B118">
        <f t="shared" si="81"/>
        <v>-60</v>
      </c>
      <c r="C118" s="14">
        <f t="shared" si="82"/>
        <v>80</v>
      </c>
      <c r="D118" s="4">
        <f t="shared" si="83"/>
        <v>8.6824264632225756E-2</v>
      </c>
      <c r="E118" s="4">
        <f t="shared" si="84"/>
        <v>-0.15038396200957821</v>
      </c>
      <c r="F118" s="16">
        <f t="shared" si="85"/>
        <v>0.98480770257008798</v>
      </c>
      <c r="H118" s="10" t="s">
        <v>127</v>
      </c>
      <c r="I118" s="2">
        <f t="shared" si="86"/>
        <v>55.195331106999049</v>
      </c>
      <c r="J118" s="2">
        <f t="shared" si="87"/>
        <v>-95.601069717787382</v>
      </c>
      <c r="K118" s="2">
        <f t="shared" si="88"/>
        <v>626.05525598547877</v>
      </c>
      <c r="N118" s="10" t="s">
        <v>127</v>
      </c>
      <c r="O118" s="2">
        <f t="shared" si="89"/>
        <v>7.805798583119163</v>
      </c>
      <c r="P118" s="2">
        <f t="shared" si="90"/>
        <v>-13.520032937227072</v>
      </c>
      <c r="Q118" s="15">
        <f t="shared" si="91"/>
        <v>88.537583380962388</v>
      </c>
      <c r="S118" s="5">
        <f t="shared" si="51"/>
        <v>1</v>
      </c>
      <c r="T118" s="5">
        <f t="shared" si="69"/>
        <v>-1.7320499361161488</v>
      </c>
      <c r="U118" s="5">
        <f t="shared" si="53"/>
        <v>11.342540092237833</v>
      </c>
      <c r="W118">
        <f t="shared" si="43"/>
        <v>26.151783956084426</v>
      </c>
      <c r="Y118">
        <f t="shared" si="54"/>
        <v>-1.0471973333333333</v>
      </c>
      <c r="Z118">
        <f t="shared" si="55"/>
        <v>1.396263111111111</v>
      </c>
      <c r="AD118">
        <f t="shared" si="44"/>
        <v>7.9243818690141396E-3</v>
      </c>
      <c r="AF118">
        <f t="shared" si="45"/>
        <v>0.1736484637381655</v>
      </c>
    </row>
    <row r="119" spans="1:32" x14ac:dyDescent="0.2">
      <c r="A119" s="10" t="s">
        <v>128</v>
      </c>
      <c r="B119">
        <f t="shared" si="81"/>
        <v>-75</v>
      </c>
      <c r="C119" s="14">
        <f t="shared" si="82"/>
        <v>80</v>
      </c>
      <c r="D119" s="4">
        <f t="shared" si="83"/>
        <v>4.4943575246404972E-2</v>
      </c>
      <c r="E119" s="4">
        <f t="shared" si="84"/>
        <v>-0.16773152358067867</v>
      </c>
      <c r="F119" s="16">
        <f t="shared" si="85"/>
        <v>0.98480770257008798</v>
      </c>
      <c r="H119" s="10" t="s">
        <v>128</v>
      </c>
      <c r="I119" s="2">
        <f t="shared" si="86"/>
        <v>28.57122403933289</v>
      </c>
      <c r="J119" s="2">
        <f t="shared" si="87"/>
        <v>-106.62914359634868</v>
      </c>
      <c r="K119" s="2">
        <f t="shared" si="88"/>
        <v>626.05525598547877</v>
      </c>
      <c r="N119" s="10" t="s">
        <v>128</v>
      </c>
      <c r="O119" s="2">
        <f t="shared" si="89"/>
        <v>4.0405812530024772</v>
      </c>
      <c r="P119" s="2">
        <f t="shared" si="90"/>
        <v>-15.079638101818457</v>
      </c>
      <c r="Q119" s="15">
        <f t="shared" si="91"/>
        <v>88.537583380962388</v>
      </c>
      <c r="S119" s="5">
        <f t="shared" si="51"/>
        <v>1</v>
      </c>
      <c r="T119" s="5">
        <f t="shared" si="69"/>
        <v>-3.7320467421891514</v>
      </c>
      <c r="U119" s="5">
        <f t="shared" si="53"/>
        <v>21.912090819896722</v>
      </c>
      <c r="W119">
        <f t="shared" si="43"/>
        <v>26.151783956084426</v>
      </c>
      <c r="Y119">
        <f t="shared" si="54"/>
        <v>-1.3089966666666668</v>
      </c>
      <c r="Z119">
        <f t="shared" si="55"/>
        <v>1.396263111111111</v>
      </c>
      <c r="AD119">
        <f t="shared" si="44"/>
        <v>7.9243818690141396E-3</v>
      </c>
      <c r="AF119">
        <f t="shared" si="45"/>
        <v>0.1736484637381655</v>
      </c>
    </row>
    <row r="120" spans="1:32" x14ac:dyDescent="0.2">
      <c r="A120" s="10" t="s">
        <v>129</v>
      </c>
      <c r="B120">
        <f t="shared" si="81"/>
        <v>-90</v>
      </c>
      <c r="C120" s="14">
        <f t="shared" si="82"/>
        <v>80</v>
      </c>
      <c r="D120" s="4">
        <f t="shared" si="83"/>
        <v>5.674743174132487E-8</v>
      </c>
      <c r="E120" s="4">
        <f t="shared" si="84"/>
        <v>-0.17364846373815637</v>
      </c>
      <c r="F120" s="16">
        <f t="shared" si="85"/>
        <v>0.98480770257008798</v>
      </c>
      <c r="H120" s="10" t="s">
        <v>129</v>
      </c>
      <c r="I120" s="2">
        <f t="shared" si="86"/>
        <v>3.6075091424059203E-5</v>
      </c>
      <c r="J120" s="2">
        <f t="shared" si="87"/>
        <v>-110.39062055806734</v>
      </c>
      <c r="K120" s="2">
        <f t="shared" si="88"/>
        <v>626.05525598547877</v>
      </c>
      <c r="N120" s="10" t="s">
        <v>129</v>
      </c>
      <c r="O120" s="2">
        <f t="shared" si="89"/>
        <v>5.1017883555753855E-6</v>
      </c>
      <c r="P120" s="2">
        <f t="shared" si="90"/>
        <v>-15.611591275200103</v>
      </c>
      <c r="Q120" s="15">
        <f t="shared" si="91"/>
        <v>88.537583380962388</v>
      </c>
      <c r="S120" s="5">
        <f>D120/MIN(ABS(F120),ABS(E120))</f>
        <v>3.2679489653818091E-7</v>
      </c>
      <c r="T120" s="5">
        <f>E120/MIN(ABS(E120),ABS(F120))</f>
        <v>-1</v>
      </c>
      <c r="U120" s="5">
        <f>F120/MIN(ABS(E120),ABS(F120))</f>
        <v>5.6712721861742148</v>
      </c>
      <c r="W120">
        <f t="shared" si="43"/>
        <v>26.151783956084426</v>
      </c>
      <c r="Y120">
        <f>B120*3.141592/180</f>
        <v>-1.5707960000000001</v>
      </c>
      <c r="Z120">
        <f t="shared" si="55"/>
        <v>1.396263111111111</v>
      </c>
      <c r="AD120">
        <f t="shared" si="44"/>
        <v>7.9243818690141396E-3</v>
      </c>
      <c r="AF120">
        <f t="shared" si="45"/>
        <v>0.1736484637381655</v>
      </c>
    </row>
    <row r="121" spans="1:32" x14ac:dyDescent="0.2">
      <c r="C121" s="14"/>
    </row>
    <row r="124" spans="1:32" x14ac:dyDescent="0.2">
      <c r="B124">
        <v>100</v>
      </c>
      <c r="C124" s="2">
        <v>15.37440733465464</v>
      </c>
      <c r="D124" s="2">
        <v>-26.62924124181221</v>
      </c>
      <c r="E124" s="15">
        <v>84.481575287622817</v>
      </c>
    </row>
    <row r="125" spans="1:32" x14ac:dyDescent="0.2">
      <c r="B125">
        <v>80</v>
      </c>
      <c r="C125" s="2">
        <f>C$124*SQRT($B125/$B$124)</f>
        <v>13.751287965623654</v>
      </c>
      <c r="D125" s="2">
        <f t="shared" ref="D125:E131" si="92">D$124*SQRT($B125/$B$124)</f>
        <v>-23.817917442373204</v>
      </c>
      <c r="E125" s="2">
        <f t="shared" si="92"/>
        <v>75.56261807575639</v>
      </c>
    </row>
    <row r="126" spans="1:32" x14ac:dyDescent="0.2">
      <c r="B126">
        <v>60</v>
      </c>
      <c r="C126" s="2">
        <f t="shared" ref="C126:C131" si="93">C$124*SQRT($B126/$B$124)</f>
        <v>11.908964712985316</v>
      </c>
      <c r="D126" s="2">
        <f t="shared" si="92"/>
        <v>-20.626921570335682</v>
      </c>
      <c r="E126" s="2">
        <f t="shared" si="92"/>
        <v>65.43914683006625</v>
      </c>
    </row>
    <row r="127" spans="1:32" x14ac:dyDescent="0.2">
      <c r="B127">
        <v>40</v>
      </c>
      <c r="C127" s="2">
        <f t="shared" si="93"/>
        <v>9.7236289705414496</v>
      </c>
      <c r="D127" s="2">
        <f t="shared" si="92"/>
        <v>-16.841810937243444</v>
      </c>
      <c r="E127" s="2">
        <f>E$124*SQRT($B127/$B$124)</f>
        <v>53.430839645576533</v>
      </c>
    </row>
    <row r="128" spans="1:32" x14ac:dyDescent="0.2">
      <c r="B128">
        <v>20</v>
      </c>
      <c r="C128" s="2">
        <f t="shared" si="93"/>
        <v>6.8756439828118268</v>
      </c>
      <c r="D128" s="2">
        <f t="shared" si="92"/>
        <v>-11.908958721186602</v>
      </c>
      <c r="E128" s="2">
        <f t="shared" si="92"/>
        <v>37.781309037878195</v>
      </c>
    </row>
    <row r="129" spans="2:5" x14ac:dyDescent="0.2">
      <c r="B129">
        <v>120</v>
      </c>
      <c r="C129" s="2">
        <f t="shared" si="93"/>
        <v>16.841819410926448</v>
      </c>
      <c r="D129" s="2">
        <f t="shared" si="92"/>
        <v>-29.170872234774855</v>
      </c>
      <c r="E129" s="2">
        <f t="shared" si="92"/>
        <v>92.544928957204007</v>
      </c>
    </row>
    <row r="130" spans="2:5" x14ac:dyDescent="0.2">
      <c r="B130">
        <v>140</v>
      </c>
      <c r="C130" s="2">
        <f t="shared" si="93"/>
        <v>18.191244081937754</v>
      </c>
      <c r="D130" s="2">
        <f t="shared" si="92"/>
        <v>-31.508143149993543</v>
      </c>
      <c r="E130" s="2">
        <f t="shared" si="92"/>
        <v>99.959947920702689</v>
      </c>
    </row>
    <row r="131" spans="2:5" x14ac:dyDescent="0.2">
      <c r="B131">
        <v>160</v>
      </c>
      <c r="C131" s="2">
        <f t="shared" si="93"/>
        <v>19.447257941082899</v>
      </c>
      <c r="D131" s="2">
        <f t="shared" si="92"/>
        <v>-33.683621874486889</v>
      </c>
      <c r="E131" s="2">
        <f t="shared" si="92"/>
        <v>106.86167929115307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N58"/>
  <sheetViews>
    <sheetView workbookViewId="0">
      <selection activeCell="J29" sqref="J29"/>
    </sheetView>
  </sheetViews>
  <sheetFormatPr baseColWidth="10" defaultRowHeight="16" x14ac:dyDescent="0.2"/>
  <sheetData>
    <row r="1" spans="2:14" ht="17" thickBot="1" x14ac:dyDescent="0.25">
      <c r="D1" s="6">
        <v>35.264400000000002</v>
      </c>
      <c r="E1">
        <f>D1/10</f>
        <v>3.52644</v>
      </c>
      <c r="F1">
        <f>$E$1*2</f>
        <v>7.05288</v>
      </c>
      <c r="G1">
        <f>$E$1*3</f>
        <v>10.579319999999999</v>
      </c>
      <c r="H1">
        <f>$E$1*4</f>
        <v>14.10576</v>
      </c>
      <c r="I1">
        <f>$E$1*5</f>
        <v>17.632200000000001</v>
      </c>
      <c r="J1">
        <f>$E$1*6</f>
        <v>21.158639999999998</v>
      </c>
      <c r="K1">
        <f>$E$1*7</f>
        <v>24.685079999999999</v>
      </c>
      <c r="L1">
        <f>$E$1*8</f>
        <v>28.21152</v>
      </c>
      <c r="M1">
        <f>$E$1*9</f>
        <v>31.737960000000001</v>
      </c>
      <c r="N1">
        <f>$E$1*10</f>
        <v>35.264400000000002</v>
      </c>
    </row>
    <row r="3" spans="2:14" x14ac:dyDescent="0.2">
      <c r="B3" t="s">
        <v>7</v>
      </c>
      <c r="C3" t="s">
        <v>3</v>
      </c>
      <c r="D3" t="s">
        <v>4</v>
      </c>
      <c r="E3" t="s">
        <v>0</v>
      </c>
      <c r="F3" t="s">
        <v>1</v>
      </c>
      <c r="G3" t="s">
        <v>2</v>
      </c>
    </row>
    <row r="4" spans="2:14" x14ac:dyDescent="0.2">
      <c r="B4" t="s">
        <v>8</v>
      </c>
      <c r="C4">
        <v>0</v>
      </c>
      <c r="D4">
        <v>0</v>
      </c>
      <c r="E4" s="4">
        <f>COS(C4*3.141592/180)*COS(D4*3.141592/180)</f>
        <v>1</v>
      </c>
      <c r="F4" s="4">
        <f>SIN(C4*3.141592/180)*COS(D4*3.141592/180)</f>
        <v>0</v>
      </c>
      <c r="G4" s="4">
        <f>SIN(D4*3.141592/180)</f>
        <v>0</v>
      </c>
      <c r="H4">
        <f t="shared" ref="H4:H13" si="0">SQRT(E4^2+F4^2+G4^2)</f>
        <v>1</v>
      </c>
    </row>
    <row r="5" spans="2:14" x14ac:dyDescent="0.2">
      <c r="B5" t="s">
        <v>9</v>
      </c>
      <c r="C5">
        <v>5</v>
      </c>
      <c r="D5">
        <v>0</v>
      </c>
      <c r="E5" s="4">
        <f t="shared" ref="E5:E58" si="1">COS(C5*3.141592/180)*COS(D5*3.141592/180)</f>
        <v>0.99619469967408159</v>
      </c>
      <c r="F5" s="4">
        <f t="shared" ref="F5:F58" si="2">SIN(C5*3.141592/180)*COS(D5*3.141592/180)</f>
        <v>8.7155724661472408E-2</v>
      </c>
      <c r="G5" s="4">
        <f t="shared" ref="G5:G58" si="3">SIN(D5*3.141592/180)</f>
        <v>0</v>
      </c>
      <c r="H5">
        <f t="shared" si="0"/>
        <v>1</v>
      </c>
    </row>
    <row r="6" spans="2:14" x14ac:dyDescent="0.2">
      <c r="B6" t="s">
        <v>10</v>
      </c>
      <c r="C6">
        <v>10</v>
      </c>
      <c r="D6">
        <v>0</v>
      </c>
      <c r="E6" s="4">
        <f t="shared" si="1"/>
        <v>0.98480775931746722</v>
      </c>
      <c r="F6" s="4">
        <f t="shared" si="2"/>
        <v>0.17364814190802491</v>
      </c>
      <c r="G6" s="4">
        <f t="shared" si="3"/>
        <v>0</v>
      </c>
      <c r="H6">
        <f t="shared" si="0"/>
        <v>1</v>
      </c>
    </row>
    <row r="7" spans="2:14" x14ac:dyDescent="0.2">
      <c r="B7" t="s">
        <v>11</v>
      </c>
      <c r="C7">
        <v>15</v>
      </c>
      <c r="D7">
        <v>0</v>
      </c>
      <c r="E7" s="4">
        <f t="shared" si="1"/>
        <v>0.96592584038585738</v>
      </c>
      <c r="F7" s="4">
        <f t="shared" si="2"/>
        <v>0.25881899249258195</v>
      </c>
      <c r="G7" s="4">
        <f t="shared" si="3"/>
        <v>0</v>
      </c>
      <c r="H7">
        <f t="shared" si="0"/>
        <v>1</v>
      </c>
    </row>
    <row r="8" spans="2:14" x14ac:dyDescent="0.2">
      <c r="B8" t="s">
        <v>12</v>
      </c>
      <c r="C8">
        <v>20</v>
      </c>
      <c r="D8">
        <v>0</v>
      </c>
      <c r="E8" s="4">
        <f t="shared" si="1"/>
        <v>0.93969264562378085</v>
      </c>
      <c r="F8" s="4">
        <f t="shared" si="2"/>
        <v>0.34202007508416715</v>
      </c>
      <c r="G8" s="4">
        <f t="shared" si="3"/>
        <v>0</v>
      </c>
      <c r="H8">
        <f t="shared" si="0"/>
        <v>1</v>
      </c>
    </row>
    <row r="9" spans="2:14" x14ac:dyDescent="0.2">
      <c r="B9" t="s">
        <v>13</v>
      </c>
      <c r="C9">
        <v>25</v>
      </c>
      <c r="D9">
        <v>0</v>
      </c>
      <c r="E9" s="4">
        <f t="shared" si="1"/>
        <v>0.90630782540039379</v>
      </c>
      <c r="F9" s="4">
        <f t="shared" si="2"/>
        <v>0.42261817946937558</v>
      </c>
      <c r="G9" s="4">
        <f t="shared" si="3"/>
        <v>0</v>
      </c>
      <c r="H9">
        <f t="shared" si="0"/>
        <v>1</v>
      </c>
    </row>
    <row r="10" spans="2:14" x14ac:dyDescent="0.2">
      <c r="B10" t="s">
        <v>14</v>
      </c>
      <c r="C10">
        <v>30</v>
      </c>
      <c r="D10">
        <v>0</v>
      </c>
      <c r="E10" s="4">
        <f t="shared" si="1"/>
        <v>0.86602545825024957</v>
      </c>
      <c r="F10" s="4">
        <f t="shared" si="2"/>
        <v>0.49999990566243624</v>
      </c>
      <c r="G10" s="4">
        <f t="shared" si="3"/>
        <v>0</v>
      </c>
      <c r="H10">
        <f t="shared" si="0"/>
        <v>1</v>
      </c>
    </row>
    <row r="11" spans="2:14" x14ac:dyDescent="0.2">
      <c r="B11" t="s">
        <v>15</v>
      </c>
      <c r="C11">
        <v>35</v>
      </c>
      <c r="D11">
        <v>0</v>
      </c>
      <c r="E11" s="4">
        <f t="shared" si="1"/>
        <v>0.81915211718303882</v>
      </c>
      <c r="F11" s="4">
        <f t="shared" si="2"/>
        <v>0.57357633224754401</v>
      </c>
      <c r="G11" s="4">
        <f t="shared" si="3"/>
        <v>0</v>
      </c>
      <c r="H11">
        <f t="shared" si="0"/>
        <v>1</v>
      </c>
    </row>
    <row r="12" spans="2:14" x14ac:dyDescent="0.2">
      <c r="B12" t="s">
        <v>16</v>
      </c>
      <c r="C12">
        <v>40</v>
      </c>
      <c r="D12">
        <v>0</v>
      </c>
      <c r="E12" s="4">
        <f t="shared" si="1"/>
        <v>0.7660445364788413</v>
      </c>
      <c r="F12" s="4">
        <f t="shared" si="2"/>
        <v>0.6427874984245705</v>
      </c>
      <c r="G12" s="4">
        <f t="shared" si="3"/>
        <v>0</v>
      </c>
      <c r="H12">
        <f t="shared" si="0"/>
        <v>1</v>
      </c>
    </row>
    <row r="13" spans="2:14" x14ac:dyDescent="0.2">
      <c r="B13" t="s">
        <v>17</v>
      </c>
      <c r="C13">
        <v>45</v>
      </c>
      <c r="D13">
        <v>0</v>
      </c>
      <c r="E13" s="4">
        <f t="shared" si="1"/>
        <v>0.70710689672598181</v>
      </c>
      <c r="F13" s="4">
        <f t="shared" si="2"/>
        <v>0.70710666564709435</v>
      </c>
      <c r="G13" s="4">
        <f t="shared" si="3"/>
        <v>0</v>
      </c>
      <c r="H13">
        <f t="shared" si="0"/>
        <v>1</v>
      </c>
    </row>
    <row r="14" spans="2:14" x14ac:dyDescent="0.2">
      <c r="B14" t="s">
        <v>18</v>
      </c>
      <c r="C14">
        <v>5</v>
      </c>
      <c r="D14">
        <v>3.52644</v>
      </c>
      <c r="E14" s="4">
        <f>COS(C14*3.141592/180)*COS(D14*3.141592/180)</f>
        <v>0.99430842609617065</v>
      </c>
      <c r="F14" s="4">
        <f>SIN(C14*3.141592/180)*COS(D14*3.141592/180)</f>
        <v>8.699069714160465E-2</v>
      </c>
      <c r="G14" s="4">
        <f t="shared" si="3"/>
        <v>6.1509124566796067E-2</v>
      </c>
      <c r="H14">
        <f>SQRT(E14^2+F14^2+G14^2)</f>
        <v>1</v>
      </c>
    </row>
    <row r="15" spans="2:14" x14ac:dyDescent="0.2">
      <c r="B15" t="s">
        <v>19</v>
      </c>
      <c r="C15">
        <v>10</v>
      </c>
      <c r="D15">
        <v>3.52644</v>
      </c>
      <c r="E15" s="4">
        <f t="shared" si="1"/>
        <v>0.98294304667010024</v>
      </c>
      <c r="F15" s="4">
        <f t="shared" si="2"/>
        <v>0.17331934282683967</v>
      </c>
      <c r="G15" s="4">
        <f t="shared" si="3"/>
        <v>6.1509124566796067E-2</v>
      </c>
      <c r="H15">
        <f t="shared" ref="H15:H58" si="4">SQRT(E15^2+F15^2+G15^2)</f>
        <v>1</v>
      </c>
    </row>
    <row r="16" spans="2:14" x14ac:dyDescent="0.2">
      <c r="B16" t="s">
        <v>20</v>
      </c>
      <c r="C16">
        <v>15</v>
      </c>
      <c r="D16">
        <v>3.52644</v>
      </c>
      <c r="E16" s="4">
        <f t="shared" si="1"/>
        <v>0.96409688025232387</v>
      </c>
      <c r="F16" s="4">
        <f t="shared" si="2"/>
        <v>0.25832892420858083</v>
      </c>
      <c r="G16" s="4">
        <f t="shared" si="3"/>
        <v>6.1509124566796067E-2</v>
      </c>
      <c r="H16">
        <f t="shared" si="4"/>
        <v>1</v>
      </c>
    </row>
    <row r="17" spans="2:8" x14ac:dyDescent="0.2">
      <c r="B17" t="s">
        <v>21</v>
      </c>
      <c r="C17">
        <v>20</v>
      </c>
      <c r="D17">
        <v>3.52644</v>
      </c>
      <c r="E17" s="4">
        <f t="shared" si="1"/>
        <v>0.9379133574892653</v>
      </c>
      <c r="F17" s="4">
        <f t="shared" si="2"/>
        <v>0.34137246731135179</v>
      </c>
      <c r="G17" s="4">
        <f t="shared" si="3"/>
        <v>6.1509124566796067E-2</v>
      </c>
      <c r="H17">
        <f t="shared" si="4"/>
        <v>1</v>
      </c>
    </row>
    <row r="18" spans="2:8" x14ac:dyDescent="0.2">
      <c r="B18" t="s">
        <v>22</v>
      </c>
      <c r="C18">
        <v>25</v>
      </c>
      <c r="D18">
        <v>3.52644</v>
      </c>
      <c r="E18" s="4">
        <f t="shared" si="1"/>
        <v>0.90459175071633258</v>
      </c>
      <c r="F18" s="4">
        <f t="shared" si="2"/>
        <v>0.42181796089188395</v>
      </c>
      <c r="G18" s="4">
        <f t="shared" si="3"/>
        <v>6.1509124566796067E-2</v>
      </c>
      <c r="H18">
        <f>SQRT(E18^2+F18^2+G18^2)</f>
        <v>1</v>
      </c>
    </row>
    <row r="19" spans="2:8" x14ac:dyDescent="0.2">
      <c r="B19" t="s">
        <v>23</v>
      </c>
      <c r="C19">
        <v>30</v>
      </c>
      <c r="D19">
        <v>3.52644</v>
      </c>
      <c r="E19" s="4">
        <f t="shared" si="1"/>
        <v>0.86438565737575179</v>
      </c>
      <c r="F19" s="4">
        <f t="shared" si="2"/>
        <v>0.49905316642429576</v>
      </c>
      <c r="G19" s="4">
        <f t="shared" si="3"/>
        <v>6.1509124566796067E-2</v>
      </c>
      <c r="H19">
        <f t="shared" si="4"/>
        <v>1</v>
      </c>
    </row>
    <row r="20" spans="2:8" x14ac:dyDescent="0.2">
      <c r="B20" t="s">
        <v>24</v>
      </c>
      <c r="C20">
        <v>35</v>
      </c>
      <c r="D20">
        <v>3.52644</v>
      </c>
      <c r="E20" s="4">
        <f t="shared" si="1"/>
        <v>0.81760106998770876</v>
      </c>
      <c r="F20" s="4">
        <f t="shared" si="2"/>
        <v>0.57249027760301763</v>
      </c>
      <c r="G20" s="4">
        <f t="shared" si="3"/>
        <v>6.1509124566796067E-2</v>
      </c>
      <c r="H20">
        <f t="shared" si="4"/>
        <v>1</v>
      </c>
    </row>
    <row r="21" spans="2:8" x14ac:dyDescent="0.2">
      <c r="B21" t="s">
        <v>25</v>
      </c>
      <c r="C21">
        <v>40</v>
      </c>
      <c r="D21">
        <v>3.52644</v>
      </c>
      <c r="E21" s="4">
        <f t="shared" si="1"/>
        <v>0.7645940473634748</v>
      </c>
      <c r="F21" s="4">
        <f t="shared" si="2"/>
        <v>0.64157039390184378</v>
      </c>
      <c r="G21" s="4">
        <f t="shared" si="3"/>
        <v>6.1509124566796067E-2</v>
      </c>
      <c r="H21">
        <f t="shared" si="4"/>
        <v>1</v>
      </c>
    </row>
    <row r="22" spans="2:8" x14ac:dyDescent="0.2">
      <c r="B22" t="s">
        <v>26</v>
      </c>
      <c r="C22">
        <v>45</v>
      </c>
      <c r="D22">
        <v>3.52644</v>
      </c>
      <c r="E22" s="4">
        <f t="shared" si="1"/>
        <v>0.70576800478398571</v>
      </c>
      <c r="F22" s="4">
        <f t="shared" si="2"/>
        <v>0.70576777414264125</v>
      </c>
      <c r="G22" s="4">
        <f t="shared" si="3"/>
        <v>6.1509124566796067E-2</v>
      </c>
      <c r="H22">
        <f>SQRT(E22^2+F22^2+G22^2)</f>
        <v>1</v>
      </c>
    </row>
    <row r="23" spans="2:8" x14ac:dyDescent="0.2">
      <c r="B23" t="s">
        <v>27</v>
      </c>
      <c r="C23">
        <v>10</v>
      </c>
      <c r="D23">
        <f>7.053</f>
        <v>7.0529999999999999</v>
      </c>
      <c r="E23" s="4">
        <f t="shared" si="1"/>
        <v>0.97735571705965052</v>
      </c>
      <c r="F23" s="4">
        <f t="shared" si="2"/>
        <v>0.1723341460755928</v>
      </c>
      <c r="G23" s="4">
        <f t="shared" si="3"/>
        <v>0.12278739522936674</v>
      </c>
      <c r="H23">
        <f t="shared" si="4"/>
        <v>1</v>
      </c>
    </row>
    <row r="24" spans="2:8" x14ac:dyDescent="0.2">
      <c r="B24" t="s">
        <v>28</v>
      </c>
      <c r="C24">
        <v>15</v>
      </c>
      <c r="D24">
        <f t="shared" ref="D24:D30" si="5">7.053</f>
        <v>7.0529999999999999</v>
      </c>
      <c r="E24" s="4">
        <f t="shared" si="1"/>
        <v>0.9586166776458509</v>
      </c>
      <c r="F24" s="4">
        <f t="shared" si="2"/>
        <v>0.25686050866573129</v>
      </c>
      <c r="G24" s="4">
        <f t="shared" si="3"/>
        <v>0.12278739522936674</v>
      </c>
      <c r="H24">
        <f t="shared" si="4"/>
        <v>1</v>
      </c>
    </row>
    <row r="25" spans="2:8" x14ac:dyDescent="0.2">
      <c r="B25" t="s">
        <v>29</v>
      </c>
      <c r="C25">
        <v>20</v>
      </c>
      <c r="D25">
        <f t="shared" si="5"/>
        <v>7.0529999999999999</v>
      </c>
      <c r="E25" s="4">
        <f t="shared" si="1"/>
        <v>0.93258198952029803</v>
      </c>
      <c r="F25" s="4">
        <f t="shared" si="2"/>
        <v>0.33943200850118727</v>
      </c>
      <c r="G25" s="4">
        <f t="shared" si="3"/>
        <v>0.12278739522936674</v>
      </c>
      <c r="H25">
        <f t="shared" si="4"/>
        <v>1</v>
      </c>
    </row>
    <row r="26" spans="2:8" x14ac:dyDescent="0.2">
      <c r="B26" t="s">
        <v>30</v>
      </c>
      <c r="C26">
        <v>25</v>
      </c>
      <c r="D26">
        <f t="shared" si="5"/>
        <v>7.0529999999999999</v>
      </c>
      <c r="E26" s="4">
        <f t="shared" si="1"/>
        <v>0.89944979229741073</v>
      </c>
      <c r="F26" s="4">
        <f t="shared" si="2"/>
        <v>0.41942022687148983</v>
      </c>
      <c r="G26" s="4">
        <f t="shared" si="3"/>
        <v>0.12278739522936674</v>
      </c>
      <c r="H26">
        <f t="shared" si="4"/>
        <v>1</v>
      </c>
    </row>
    <row r="27" spans="2:8" x14ac:dyDescent="0.2">
      <c r="B27" t="s">
        <v>31</v>
      </c>
      <c r="C27">
        <v>30</v>
      </c>
      <c r="D27">
        <f t="shared" si="5"/>
        <v>7.0529999999999999</v>
      </c>
      <c r="E27" s="4">
        <f t="shared" si="1"/>
        <v>0.85947224189897031</v>
      </c>
      <c r="F27" s="4">
        <f t="shared" si="2"/>
        <v>0.49621640538977063</v>
      </c>
      <c r="G27" s="4">
        <f t="shared" si="3"/>
        <v>0.12278739522936674</v>
      </c>
      <c r="H27">
        <f t="shared" si="4"/>
        <v>1</v>
      </c>
    </row>
    <row r="28" spans="2:8" x14ac:dyDescent="0.2">
      <c r="B28" t="s">
        <v>32</v>
      </c>
      <c r="C28">
        <v>35</v>
      </c>
      <c r="D28">
        <f t="shared" si="5"/>
        <v>7.0529999999999999</v>
      </c>
      <c r="E28" s="4">
        <f t="shared" si="1"/>
        <v>0.81295359149609792</v>
      </c>
      <c r="F28" s="4">
        <f t="shared" si="2"/>
        <v>0.56923607900973994</v>
      </c>
      <c r="G28" s="4">
        <f t="shared" si="3"/>
        <v>0.12278739522936674</v>
      </c>
      <c r="H28">
        <f t="shared" si="4"/>
        <v>1</v>
      </c>
    </row>
    <row r="29" spans="2:8" x14ac:dyDescent="0.2">
      <c r="B29" t="s">
        <v>33</v>
      </c>
      <c r="C29">
        <v>40</v>
      </c>
      <c r="D29">
        <f t="shared" si="5"/>
        <v>7.0529999999999999</v>
      </c>
      <c r="E29" s="4">
        <f t="shared" si="1"/>
        <v>0.7602478759598722</v>
      </c>
      <c r="F29" s="4">
        <f t="shared" si="2"/>
        <v>0.63792352415574871</v>
      </c>
      <c r="G29" s="4">
        <f t="shared" si="3"/>
        <v>0.12278739522936674</v>
      </c>
      <c r="H29">
        <f t="shared" si="4"/>
        <v>1</v>
      </c>
    </row>
    <row r="30" spans="2:8" x14ac:dyDescent="0.2">
      <c r="B30" t="s">
        <v>34</v>
      </c>
      <c r="C30">
        <v>45</v>
      </c>
      <c r="D30">
        <f t="shared" si="5"/>
        <v>7.0529999999999999</v>
      </c>
      <c r="E30" s="4">
        <f>COS(C30*3.1415926/180)*COS(D30*3.1415926/180)</f>
        <v>0.70175611013867478</v>
      </c>
      <c r="F30" s="4">
        <f>SIN(C30*3.1415926/180)*COS(D30*3.1415926/180)</f>
        <v>0.70175609133519279</v>
      </c>
      <c r="G30" s="4">
        <f t="shared" si="3"/>
        <v>0.12278739522936674</v>
      </c>
      <c r="H30">
        <f t="shared" si="4"/>
        <v>0.99999999713511201</v>
      </c>
    </row>
    <row r="31" spans="2:8" x14ac:dyDescent="0.2">
      <c r="B31" t="s">
        <v>35</v>
      </c>
      <c r="C31">
        <v>15</v>
      </c>
      <c r="D31">
        <v>10.58</v>
      </c>
      <c r="E31" s="4">
        <f t="shared" si="1"/>
        <v>0.94950462533506907</v>
      </c>
      <c r="F31" s="4">
        <f t="shared" si="2"/>
        <v>0.25441894213959493</v>
      </c>
      <c r="G31" s="4">
        <f t="shared" si="3"/>
        <v>0.18360819248573779</v>
      </c>
      <c r="H31">
        <f t="shared" si="4"/>
        <v>1</v>
      </c>
    </row>
    <row r="32" spans="2:8" x14ac:dyDescent="0.2">
      <c r="B32" t="s">
        <v>36</v>
      </c>
      <c r="C32">
        <v>20</v>
      </c>
      <c r="D32">
        <v>10.58</v>
      </c>
      <c r="E32" s="4">
        <f t="shared" si="1"/>
        <v>0.92371740780503875</v>
      </c>
      <c r="F32" s="4">
        <f t="shared" si="2"/>
        <v>0.33620556534664908</v>
      </c>
      <c r="G32" s="4">
        <f t="shared" si="3"/>
        <v>0.18360819248573779</v>
      </c>
      <c r="H32">
        <f t="shared" si="4"/>
        <v>1</v>
      </c>
    </row>
    <row r="33" spans="2:8" x14ac:dyDescent="0.2">
      <c r="B33" t="s">
        <v>37</v>
      </c>
      <c r="C33">
        <v>25</v>
      </c>
      <c r="D33">
        <v>10.58</v>
      </c>
      <c r="E33" s="4">
        <f t="shared" si="1"/>
        <v>0.89090014596905454</v>
      </c>
      <c r="F33" s="4">
        <f t="shared" si="2"/>
        <v>0.41543346225892491</v>
      </c>
      <c r="G33" s="4">
        <f t="shared" si="3"/>
        <v>0.18360819248573779</v>
      </c>
      <c r="H33">
        <f t="shared" si="4"/>
        <v>1</v>
      </c>
    </row>
    <row r="34" spans="2:8" x14ac:dyDescent="0.2">
      <c r="B34" t="s">
        <v>38</v>
      </c>
      <c r="C34">
        <v>30</v>
      </c>
      <c r="D34">
        <v>10.58</v>
      </c>
      <c r="E34" s="4">
        <f t="shared" si="1"/>
        <v>0.85130259890143667</v>
      </c>
      <c r="F34" s="4">
        <f t="shared" si="2"/>
        <v>0.49149966099253811</v>
      </c>
      <c r="G34" s="4">
        <f t="shared" si="3"/>
        <v>0.18360819248573779</v>
      </c>
      <c r="H34">
        <f t="shared" si="4"/>
        <v>1</v>
      </c>
    </row>
    <row r="35" spans="2:8" x14ac:dyDescent="0.2">
      <c r="B35" t="s">
        <v>39</v>
      </c>
      <c r="C35">
        <v>35</v>
      </c>
      <c r="D35">
        <v>10.58</v>
      </c>
      <c r="E35" s="4">
        <f t="shared" si="1"/>
        <v>0.80522612771970925</v>
      </c>
      <c r="F35" s="4">
        <f t="shared" si="2"/>
        <v>0.5638252520858239</v>
      </c>
      <c r="G35" s="4">
        <f t="shared" si="3"/>
        <v>0.18360819248573779</v>
      </c>
      <c r="H35">
        <f t="shared" si="4"/>
        <v>1</v>
      </c>
    </row>
    <row r="36" spans="2:8" x14ac:dyDescent="0.2">
      <c r="B36" t="s">
        <v>40</v>
      </c>
      <c r="C36">
        <v>40</v>
      </c>
      <c r="D36">
        <v>10.58</v>
      </c>
      <c r="E36" s="4">
        <f t="shared" si="1"/>
        <v>0.75302140204548207</v>
      </c>
      <c r="F36" s="4">
        <f t="shared" si="2"/>
        <v>0.63185979434806339</v>
      </c>
      <c r="G36" s="4">
        <f t="shared" si="3"/>
        <v>0.18360819248573779</v>
      </c>
      <c r="H36">
        <f t="shared" si="4"/>
        <v>1</v>
      </c>
    </row>
    <row r="37" spans="2:8" x14ac:dyDescent="0.2">
      <c r="B37" t="s">
        <v>41</v>
      </c>
      <c r="C37">
        <v>45</v>
      </c>
      <c r="D37">
        <v>10.58</v>
      </c>
      <c r="E37" s="4">
        <f t="shared" si="1"/>
        <v>0.69508573119800043</v>
      </c>
      <c r="F37" s="4">
        <f t="shared" si="2"/>
        <v>0.69508550404756786</v>
      </c>
      <c r="G37" s="4">
        <f t="shared" si="3"/>
        <v>0.18360819248573779</v>
      </c>
      <c r="H37">
        <f t="shared" si="4"/>
        <v>1</v>
      </c>
    </row>
    <row r="38" spans="2:8" x14ac:dyDescent="0.2">
      <c r="B38" t="s">
        <v>42</v>
      </c>
      <c r="C38">
        <v>20</v>
      </c>
      <c r="D38">
        <v>14.106</v>
      </c>
      <c r="E38" s="4">
        <f t="shared" si="1"/>
        <v>0.91135763390737856</v>
      </c>
      <c r="F38" s="4">
        <f t="shared" si="2"/>
        <v>0.33170697656212694</v>
      </c>
      <c r="G38" s="4">
        <f t="shared" si="3"/>
        <v>0.24371652553480427</v>
      </c>
      <c r="H38">
        <f t="shared" si="4"/>
        <v>0.99999999999999989</v>
      </c>
    </row>
    <row r="39" spans="2:8" x14ac:dyDescent="0.2">
      <c r="B39" t="s">
        <v>43</v>
      </c>
      <c r="C39">
        <v>25</v>
      </c>
      <c r="D39">
        <v>14.106</v>
      </c>
      <c r="E39" s="4">
        <f t="shared" si="1"/>
        <v>0.87897948248850444</v>
      </c>
      <c r="F39" s="4">
        <f t="shared" si="2"/>
        <v>0.40987476690506819</v>
      </c>
      <c r="G39" s="4">
        <f t="shared" si="3"/>
        <v>0.24371652553480427</v>
      </c>
      <c r="H39">
        <f t="shared" si="4"/>
        <v>1</v>
      </c>
    </row>
    <row r="40" spans="2:8" x14ac:dyDescent="0.2">
      <c r="B40" t="s">
        <v>44</v>
      </c>
      <c r="C40">
        <v>30</v>
      </c>
      <c r="D40">
        <v>14.106</v>
      </c>
      <c r="E40" s="4">
        <f t="shared" si="1"/>
        <v>0.83991176924725197</v>
      </c>
      <c r="F40" s="4">
        <f t="shared" si="2"/>
        <v>0.48492316407983016</v>
      </c>
      <c r="G40" s="4">
        <f t="shared" si="3"/>
        <v>0.24371652553480427</v>
      </c>
      <c r="H40">
        <f t="shared" si="4"/>
        <v>1</v>
      </c>
    </row>
    <row r="41" spans="2:8" x14ac:dyDescent="0.2">
      <c r="B41" t="s">
        <v>45</v>
      </c>
      <c r="C41">
        <v>35</v>
      </c>
      <c r="D41">
        <v>14.106</v>
      </c>
      <c r="E41" s="4">
        <f t="shared" si="1"/>
        <v>0.79445182294748107</v>
      </c>
      <c r="F41" s="4">
        <f t="shared" si="2"/>
        <v>0.55628100470595543</v>
      </c>
      <c r="G41" s="4">
        <f t="shared" si="3"/>
        <v>0.24371652553480427</v>
      </c>
      <c r="H41">
        <f t="shared" si="4"/>
        <v>1</v>
      </c>
    </row>
    <row r="42" spans="2:8" x14ac:dyDescent="0.2">
      <c r="B42" t="s">
        <v>46</v>
      </c>
      <c r="C42">
        <v>40</v>
      </c>
      <c r="D42">
        <v>14.106</v>
      </c>
      <c r="E42" s="4">
        <f t="shared" si="1"/>
        <v>0.74294562108613305</v>
      </c>
      <c r="F42" s="4">
        <f t="shared" si="2"/>
        <v>0.62340521275506122</v>
      </c>
      <c r="G42" s="4">
        <f t="shared" si="3"/>
        <v>0.24371652553480427</v>
      </c>
      <c r="H42">
        <f t="shared" si="4"/>
        <v>1</v>
      </c>
    </row>
    <row r="43" spans="2:8" x14ac:dyDescent="0.2">
      <c r="B43" t="s">
        <v>47</v>
      </c>
      <c r="C43">
        <v>45</v>
      </c>
      <c r="D43">
        <v>14.106</v>
      </c>
      <c r="E43" s="4">
        <f t="shared" si="1"/>
        <v>0.68578515679666752</v>
      </c>
      <c r="F43" s="4">
        <f t="shared" si="2"/>
        <v>0.68578493268561469</v>
      </c>
      <c r="G43" s="4">
        <f t="shared" si="3"/>
        <v>0.24371652553480427</v>
      </c>
      <c r="H43">
        <f t="shared" si="4"/>
        <v>1</v>
      </c>
    </row>
    <row r="44" spans="2:8" x14ac:dyDescent="0.2">
      <c r="B44" t="s">
        <v>48</v>
      </c>
      <c r="C44">
        <v>25</v>
      </c>
      <c r="D44">
        <v>17.632000000000001</v>
      </c>
      <c r="E44" s="4">
        <f t="shared" si="1"/>
        <v>0.86373099124839769</v>
      </c>
      <c r="F44" s="4">
        <f t="shared" si="2"/>
        <v>0.40276428034968437</v>
      </c>
      <c r="G44" s="4">
        <f t="shared" si="3"/>
        <v>0.30290214464651999</v>
      </c>
      <c r="H44">
        <f t="shared" si="4"/>
        <v>1</v>
      </c>
    </row>
    <row r="45" spans="2:8" x14ac:dyDescent="0.2">
      <c r="B45" t="s">
        <v>49</v>
      </c>
      <c r="C45">
        <v>30</v>
      </c>
      <c r="D45">
        <v>17.632000000000001</v>
      </c>
      <c r="E45" s="4">
        <f t="shared" si="1"/>
        <v>0.82534102270426102</v>
      </c>
      <c r="F45" s="4">
        <f t="shared" si="2"/>
        <v>0.47651074175722741</v>
      </c>
      <c r="G45" s="4">
        <f t="shared" si="3"/>
        <v>0.30290214464651999</v>
      </c>
      <c r="H45">
        <f t="shared" si="4"/>
        <v>1</v>
      </c>
    </row>
    <row r="46" spans="2:8" x14ac:dyDescent="0.2">
      <c r="B46" t="s">
        <v>50</v>
      </c>
      <c r="C46">
        <v>35</v>
      </c>
      <c r="D46">
        <v>17.632000000000001</v>
      </c>
      <c r="E46" s="4">
        <f t="shared" si="1"/>
        <v>0.78066971323474388</v>
      </c>
      <c r="F46" s="4">
        <f t="shared" si="2"/>
        <v>0.54663067020294565</v>
      </c>
      <c r="G46" s="4">
        <f t="shared" si="3"/>
        <v>0.30290214464651999</v>
      </c>
      <c r="H46">
        <f t="shared" si="4"/>
        <v>1</v>
      </c>
    </row>
    <row r="47" spans="2:8" x14ac:dyDescent="0.2">
      <c r="B47" t="s">
        <v>51</v>
      </c>
      <c r="C47">
        <v>40</v>
      </c>
      <c r="D47">
        <v>17.632000000000001</v>
      </c>
      <c r="E47" s="4">
        <f t="shared" si="1"/>
        <v>0.73005703833681301</v>
      </c>
      <c r="F47" s="4">
        <f t="shared" si="2"/>
        <v>0.61259041091370336</v>
      </c>
      <c r="G47" s="4">
        <f t="shared" si="3"/>
        <v>0.30290214464651999</v>
      </c>
      <c r="H47">
        <f t="shared" si="4"/>
        <v>1</v>
      </c>
    </row>
    <row r="48" spans="2:8" x14ac:dyDescent="0.2">
      <c r="B48" t="s">
        <v>52</v>
      </c>
      <c r="C48">
        <v>45</v>
      </c>
      <c r="D48">
        <v>17.632000000000001</v>
      </c>
      <c r="E48" s="4">
        <f t="shared" si="1"/>
        <v>0.67388819086703788</v>
      </c>
      <c r="F48" s="4">
        <f t="shared" si="2"/>
        <v>0.6738879706438522</v>
      </c>
      <c r="G48" s="4">
        <f t="shared" si="3"/>
        <v>0.30290214464651999</v>
      </c>
      <c r="H48">
        <f t="shared" si="4"/>
        <v>1</v>
      </c>
    </row>
    <row r="49" spans="2:8" x14ac:dyDescent="0.2">
      <c r="B49" t="s">
        <v>53</v>
      </c>
      <c r="C49">
        <v>30</v>
      </c>
      <c r="D49">
        <v>21.16</v>
      </c>
      <c r="E49" s="4">
        <f t="shared" si="1"/>
        <v>0.80763461257626856</v>
      </c>
      <c r="F49" s="4">
        <f t="shared" si="2"/>
        <v>0.46628794367516641</v>
      </c>
      <c r="G49" s="4">
        <f t="shared" si="3"/>
        <v>0.36097352555549717</v>
      </c>
      <c r="H49">
        <f t="shared" si="4"/>
        <v>0.99999999999999978</v>
      </c>
    </row>
    <row r="50" spans="2:8" x14ac:dyDescent="0.2">
      <c r="B50" t="s">
        <v>54</v>
      </c>
      <c r="C50">
        <v>35</v>
      </c>
      <c r="D50">
        <v>21.16</v>
      </c>
      <c r="E50" s="4">
        <f t="shared" si="1"/>
        <v>0.7639216566898922</v>
      </c>
      <c r="F50" s="4">
        <f t="shared" si="2"/>
        <v>0.5349035579318997</v>
      </c>
      <c r="G50" s="4">
        <f t="shared" si="3"/>
        <v>0.36097352555549717</v>
      </c>
      <c r="H50">
        <f t="shared" si="4"/>
        <v>0.99999999999999989</v>
      </c>
    </row>
    <row r="51" spans="2:8" x14ac:dyDescent="0.2">
      <c r="B51" t="s">
        <v>55</v>
      </c>
      <c r="C51">
        <v>40</v>
      </c>
      <c r="D51">
        <v>21.16</v>
      </c>
      <c r="E51" s="4">
        <f t="shared" si="1"/>
        <v>0.71439479814515949</v>
      </c>
      <c r="F51" s="4">
        <f t="shared" si="2"/>
        <v>0.59944823482196663</v>
      </c>
      <c r="G51" s="4">
        <f t="shared" si="3"/>
        <v>0.36097352555549717</v>
      </c>
      <c r="H51">
        <f t="shared" si="4"/>
        <v>1</v>
      </c>
    </row>
    <row r="52" spans="2:8" x14ac:dyDescent="0.2">
      <c r="B52" t="s">
        <v>56</v>
      </c>
      <c r="C52">
        <v>45</v>
      </c>
      <c r="D52">
        <v>21.16</v>
      </c>
      <c r="E52" s="4">
        <f t="shared" si="1"/>
        <v>0.65943096608399421</v>
      </c>
      <c r="F52" s="4">
        <f t="shared" si="2"/>
        <v>0.65943075058535505</v>
      </c>
      <c r="G52" s="4">
        <f t="shared" si="3"/>
        <v>0.36097352555549717</v>
      </c>
      <c r="H52">
        <f t="shared" si="4"/>
        <v>0.99999999999999989</v>
      </c>
    </row>
    <row r="53" spans="2:8" x14ac:dyDescent="0.2">
      <c r="B53" t="s">
        <v>57</v>
      </c>
      <c r="C53">
        <v>35</v>
      </c>
      <c r="D53">
        <v>24.684999999999999</v>
      </c>
      <c r="E53" s="4">
        <f t="shared" si="1"/>
        <v>0.74429601532404754</v>
      </c>
      <c r="F53" s="4">
        <f t="shared" si="2"/>
        <v>0.52116153962236078</v>
      </c>
      <c r="G53" s="4">
        <f t="shared" si="3"/>
        <v>0.41762913115729333</v>
      </c>
      <c r="H53">
        <f t="shared" si="4"/>
        <v>1</v>
      </c>
    </row>
    <row r="54" spans="2:8" x14ac:dyDescent="0.2">
      <c r="B54" t="s">
        <v>58</v>
      </c>
      <c r="C54">
        <v>40</v>
      </c>
      <c r="D54">
        <v>24.684999999999999</v>
      </c>
      <c r="E54" s="4">
        <f t="shared" si="1"/>
        <v>0.6960415338028797</v>
      </c>
      <c r="F54" s="4">
        <f t="shared" si="2"/>
        <v>0.58404802202399342</v>
      </c>
      <c r="G54" s="4">
        <f t="shared" si="3"/>
        <v>0.41762913115729333</v>
      </c>
      <c r="H54">
        <f t="shared" si="4"/>
        <v>1</v>
      </c>
    </row>
    <row r="55" spans="2:8" x14ac:dyDescent="0.2">
      <c r="B55" t="s">
        <v>59</v>
      </c>
      <c r="C55">
        <v>45</v>
      </c>
      <c r="D55">
        <v>24.684999999999999</v>
      </c>
      <c r="E55" s="4">
        <f t="shared" si="1"/>
        <v>0.64248975813084608</v>
      </c>
      <c r="F55" s="4">
        <f t="shared" si="2"/>
        <v>0.64248954816850623</v>
      </c>
      <c r="G55" s="4">
        <f t="shared" si="3"/>
        <v>0.41762913115729333</v>
      </c>
      <c r="H55">
        <f t="shared" si="4"/>
        <v>1</v>
      </c>
    </row>
    <row r="56" spans="2:8" x14ac:dyDescent="0.2">
      <c r="B56" t="s">
        <v>60</v>
      </c>
      <c r="C56">
        <v>40</v>
      </c>
      <c r="D56">
        <v>31.738</v>
      </c>
      <c r="E56" s="4">
        <f t="shared" si="1"/>
        <v>0.65149213394974292</v>
      </c>
      <c r="F56" s="4">
        <f t="shared" si="2"/>
        <v>0.54666664806427645</v>
      </c>
      <c r="G56" s="4">
        <f t="shared" si="3"/>
        <v>0.52603571674913741</v>
      </c>
      <c r="H56">
        <f t="shared" si="4"/>
        <v>1</v>
      </c>
    </row>
    <row r="57" spans="2:8" x14ac:dyDescent="0.2">
      <c r="B57" s="10" t="s">
        <v>61</v>
      </c>
      <c r="C57" s="10">
        <v>45</v>
      </c>
      <c r="D57" s="10">
        <v>31.738</v>
      </c>
      <c r="E57" s="11">
        <f t="shared" si="1"/>
        <v>0.60136788285979059</v>
      </c>
      <c r="F57" s="11">
        <f t="shared" si="2"/>
        <v>0.60136768633586757</v>
      </c>
      <c r="G57" s="11">
        <f t="shared" si="3"/>
        <v>0.52603571674913741</v>
      </c>
      <c r="H57" s="10">
        <f t="shared" si="4"/>
        <v>1</v>
      </c>
    </row>
    <row r="58" spans="2:8" ht="17" thickBot="1" x14ac:dyDescent="0.25">
      <c r="B58" s="6" t="s">
        <v>62</v>
      </c>
      <c r="C58" s="6">
        <v>45</v>
      </c>
      <c r="D58" s="6">
        <v>35.264400000000002</v>
      </c>
      <c r="E58" s="7">
        <f t="shared" si="1"/>
        <v>0.57735034228889581</v>
      </c>
      <c r="F58" s="7">
        <f t="shared" si="2"/>
        <v>0.57735015361378117</v>
      </c>
      <c r="G58" s="7">
        <f t="shared" si="3"/>
        <v>0.57735031166618256</v>
      </c>
      <c r="H58" s="6">
        <f t="shared" si="4"/>
        <v>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bcc</vt:lpstr>
      <vt:lpstr>Sheet2</vt:lpstr>
      <vt:lpstr>alpha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 B</cp:lastModifiedBy>
  <dcterms:created xsi:type="dcterms:W3CDTF">2014-08-18T17:28:31Z</dcterms:created>
  <dcterms:modified xsi:type="dcterms:W3CDTF">2018-05-16T13:35:09Z</dcterms:modified>
</cp:coreProperties>
</file>