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kansas-my.sharepoint.com/personal/ben_neely_kansas_gov/Documents/Desktop/BCF pop character paper/pop models/big fish models/"/>
    </mc:Choice>
  </mc:AlternateContent>
  <xr:revisionPtr revIDLastSave="90" documentId="13_ncr:1_{ACCB4A6D-873E-4824-9281-37E5F645A6D1}" xr6:coauthVersionLast="47" xr6:coauthVersionMax="47" xr10:uidLastSave="{7E097AFC-5A95-4093-A1BF-158EB68D7124}"/>
  <bookViews>
    <workbookView xWindow="-120" yWindow="-120" windowWidth="29040" windowHeight="15720" xr2:uid="{00000000-000D-0000-FFFF-FFFF00000000}"/>
  </bookViews>
  <sheets>
    <sheet name="eldr_no_length" sheetId="1" r:id="rId1"/>
    <sheet name="eldr_protected_slot" sheetId="7" r:id="rId2"/>
    <sheet name="eldr_maximum" sheetId="8" r:id="rId3"/>
  </sheets>
  <definedNames>
    <definedName name="K" localSheetId="2">eldr_maximum!#REF!</definedName>
    <definedName name="K" localSheetId="0">eldr_no_length!#REF!</definedName>
    <definedName name="K" localSheetId="1">eldr_protected_slot!#REF!</definedName>
    <definedName name="Linf" localSheetId="2">eldr_maximum!#REF!</definedName>
    <definedName name="Linf" localSheetId="0">eldr_no_length!#REF!</definedName>
    <definedName name="Linf" localSheetId="1">eldr_protected_slot!#REF!</definedName>
    <definedName name="M" localSheetId="2">eldr_maximum!#REF!</definedName>
    <definedName name="M" localSheetId="0">eldr_no_length!#REF!</definedName>
    <definedName name="M" localSheetId="1">eldr_protected_slot!#REF!</definedName>
    <definedName name="tnot" localSheetId="2">eldr_maximum!#REF!</definedName>
    <definedName name="tnot" localSheetId="0">eldr_no_length!#REF!</definedName>
    <definedName name="tnot" localSheetId="1">eldr_protected_slot!#REF!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B15" i="8"/>
  <c r="B11" i="8"/>
  <c r="B6" i="8"/>
  <c r="B7" i="8" s="1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B19" i="7"/>
  <c r="B22" i="7"/>
  <c r="B15" i="7"/>
  <c r="B11" i="7"/>
  <c r="B6" i="7"/>
  <c r="B7" i="7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B15" i="1"/>
  <c r="B19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E4" i="1"/>
  <c r="B11" i="1"/>
  <c r="B6" i="1"/>
  <c r="B7" i="1" s="1"/>
  <c r="I5" i="8" l="1"/>
  <c r="I6" i="8" s="1"/>
  <c r="I7" i="8" s="1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V5" i="8"/>
  <c r="V6" i="8" s="1"/>
  <c r="V7" i="8" s="1"/>
  <c r="K5" i="8"/>
  <c r="K6" i="8" s="1"/>
  <c r="K7" i="8" s="1"/>
  <c r="W5" i="8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P5" i="7"/>
  <c r="P6" i="7" s="1"/>
  <c r="P7" i="7" s="1"/>
  <c r="I5" i="7"/>
  <c r="I6" i="7" s="1"/>
  <c r="I7" i="7" s="1"/>
  <c r="U5" i="7"/>
  <c r="U6" i="7" s="1"/>
  <c r="U7" i="7" s="1"/>
  <c r="J5" i="7"/>
  <c r="J6" i="7" s="1"/>
  <c r="J7" i="7" s="1"/>
  <c r="K5" i="7"/>
  <c r="K6" i="7" s="1"/>
  <c r="K7" i="7" s="1"/>
  <c r="L5" i="7"/>
  <c r="L6" i="7" s="1"/>
  <c r="L7" i="7" s="1"/>
  <c r="E5" i="8"/>
  <c r="E6" i="8" s="1"/>
  <c r="E7" i="8" s="1"/>
  <c r="E8" i="8" s="1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O5" i="8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W29" i="8"/>
  <c r="L5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R5" i="8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P5" i="8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S5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T5" i="8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V5" i="7"/>
  <c r="V6" i="7" s="1"/>
  <c r="V7" i="7" s="1"/>
  <c r="W5" i="7"/>
  <c r="W6" i="7" s="1"/>
  <c r="W7" i="7" s="1"/>
  <c r="X5" i="7"/>
  <c r="X6" i="7" s="1"/>
  <c r="X7" i="7" s="1"/>
  <c r="Q5" i="7"/>
  <c r="Q6" i="7" s="1"/>
  <c r="Q7" i="7" s="1"/>
  <c r="E5" i="7"/>
  <c r="E6" i="7" s="1"/>
  <c r="E7" i="7" s="1"/>
  <c r="E8" i="7" s="1"/>
  <c r="R5" i="7"/>
  <c r="R6" i="7" s="1"/>
  <c r="R7" i="7" s="1"/>
  <c r="M5" i="7"/>
  <c r="M6" i="7" s="1"/>
  <c r="M7" i="7" s="1"/>
  <c r="G5" i="7"/>
  <c r="G6" i="7" s="1"/>
  <c r="G7" i="7" s="1"/>
  <c r="H5" i="7"/>
  <c r="H6" i="7" s="1"/>
  <c r="H7" i="7" s="1"/>
  <c r="S5" i="7"/>
  <c r="S6" i="7" s="1"/>
  <c r="S7" i="7" s="1"/>
  <c r="F5" i="7"/>
  <c r="F6" i="7" s="1"/>
  <c r="F7" i="7" s="1"/>
  <c r="T5" i="7"/>
  <c r="T6" i="7" s="1"/>
  <c r="T7" i="7" s="1"/>
  <c r="N5" i="7"/>
  <c r="N6" i="7" s="1"/>
  <c r="N7" i="7" s="1"/>
  <c r="O5" i="7"/>
  <c r="O6" i="7" s="1"/>
  <c r="O7" i="7" s="1"/>
  <c r="Q5" i="1"/>
  <c r="Q6" i="1" s="1"/>
  <c r="Q7" i="1" s="1"/>
  <c r="Q8" i="1" s="1"/>
  <c r="P5" i="1"/>
  <c r="P6" i="1" s="1"/>
  <c r="P7" i="1" s="1"/>
  <c r="P8" i="1" s="1"/>
  <c r="W5" i="1"/>
  <c r="W6" i="1" s="1"/>
  <c r="W7" i="1" s="1"/>
  <c r="W8" i="1" s="1"/>
  <c r="K5" i="1"/>
  <c r="K6" i="1" s="1"/>
  <c r="K7" i="1" s="1"/>
  <c r="K8" i="1" s="1"/>
  <c r="V5" i="1"/>
  <c r="V6" i="1" s="1"/>
  <c r="V7" i="1" s="1"/>
  <c r="V8" i="1" s="1"/>
  <c r="J5" i="1"/>
  <c r="J6" i="1" s="1"/>
  <c r="J7" i="1" s="1"/>
  <c r="J8" i="1" s="1"/>
  <c r="I5" i="1"/>
  <c r="I6" i="1" s="1"/>
  <c r="I7" i="1" s="1"/>
  <c r="I8" i="1" s="1"/>
  <c r="U5" i="1"/>
  <c r="U6" i="1" s="1"/>
  <c r="U7" i="1" s="1"/>
  <c r="U8" i="1" s="1"/>
  <c r="U9" i="1" s="1"/>
  <c r="O5" i="1"/>
  <c r="O6" i="1" s="1"/>
  <c r="O7" i="1" s="1"/>
  <c r="O8" i="1" s="1"/>
  <c r="N5" i="1"/>
  <c r="N6" i="1" s="1"/>
  <c r="N7" i="1" s="1"/>
  <c r="N8" i="1" s="1"/>
  <c r="X5" i="1"/>
  <c r="X6" i="1" s="1"/>
  <c r="X7" i="1" s="1"/>
  <c r="X8" i="1" s="1"/>
  <c r="L5" i="1"/>
  <c r="L6" i="1" s="1"/>
  <c r="L7" i="1" s="1"/>
  <c r="L8" i="1" s="1"/>
  <c r="S5" i="1"/>
  <c r="S6" i="1" s="1"/>
  <c r="S7" i="1" s="1"/>
  <c r="S8" i="1" s="1"/>
  <c r="G5" i="1"/>
  <c r="G6" i="1" s="1"/>
  <c r="G7" i="1" s="1"/>
  <c r="G8" i="1" s="1"/>
  <c r="R5" i="1"/>
  <c r="R6" i="1" s="1"/>
  <c r="R7" i="1" s="1"/>
  <c r="R8" i="1" s="1"/>
  <c r="F5" i="1"/>
  <c r="F6" i="1" s="1"/>
  <c r="F7" i="1" s="1"/>
  <c r="F8" i="1" s="1"/>
  <c r="E5" i="1"/>
  <c r="E6" i="1" s="1"/>
  <c r="E7" i="1" s="1"/>
  <c r="E8" i="1" s="1"/>
  <c r="M5" i="1"/>
  <c r="M6" i="1" s="1"/>
  <c r="M7" i="1" s="1"/>
  <c r="M8" i="1" s="1"/>
  <c r="T5" i="1"/>
  <c r="T6" i="1" s="1"/>
  <c r="T7" i="1" s="1"/>
  <c r="T8" i="1" s="1"/>
  <c r="H5" i="1"/>
  <c r="H6" i="1" s="1"/>
  <c r="H7" i="1" s="1"/>
  <c r="H8" i="1" s="1"/>
  <c r="U10" i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K8" i="8" l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V8" i="8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G8" i="7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8" i="7"/>
  <c r="M9" i="7" s="1"/>
  <c r="I8" i="7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R8" i="7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K8" i="7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O8" i="7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V10" i="7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8" i="7"/>
  <c r="V9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H8" i="7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J8" i="7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X8" i="7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P8" i="7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F8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L8" i="7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E9" i="7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U8" i="7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W8" i="7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N8" i="7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S8" i="7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9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V9" i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9" i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9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O29" i="8"/>
  <c r="N29" i="8"/>
  <c r="Q29" i="8"/>
  <c r="F29" i="8"/>
  <c r="L29" i="8"/>
  <c r="T29" i="8"/>
  <c r="G29" i="8"/>
  <c r="S29" i="8"/>
  <c r="M29" i="8"/>
  <c r="R29" i="8"/>
  <c r="X29" i="8"/>
  <c r="H29" i="8"/>
  <c r="P29" i="8"/>
  <c r="E28" i="8" l="1"/>
  <c r="E2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tc={590BD2AA-9693-4E7D-9800-C2004063E746}</author>
    <author>tc={6AB6AE7A-BF90-415D-9273-DA03C871000D}</author>
  </authors>
  <commentList>
    <comment ref="B2" authorId="0" shapeId="0" xr:uid="{590BD2AA-9693-4E7D-9800-C2004063E746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10" authorId="1" shapeId="0" xr:uid="{6AB6AE7A-BF90-415D-9273-DA03C87100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tc={6426ECBA-1828-46CF-9C79-555F57A027D3}</author>
    <author>tc={A369747D-CB4B-4540-905C-3476147A6201}</author>
  </authors>
  <commentList>
    <comment ref="B2" authorId="0" shapeId="0" xr:uid="{6426ECBA-1828-46CF-9C79-555F57A027D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10" authorId="1" shapeId="0" xr:uid="{A369747D-CB4B-4540-905C-3476147A620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tc={8F0C7671-38DE-45AE-A0BA-EFAA7D2F0AC1}</author>
    <author>tc={9583AC3C-16D9-4936-A24C-E8DC077129B1}</author>
  </authors>
  <commentList>
    <comment ref="B2" authorId="0" shapeId="0" xr:uid="{8F0C7671-38DE-45AE-A0BA-EFAA7D2F0AC1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10" authorId="1" shapeId="0" xr:uid="{9583AC3C-16D9-4936-A24C-E8DC077129B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exploitation can begin to occur since there's a 15 inch MLL</t>
      </text>
    </comment>
  </commentList>
</comments>
</file>

<file path=xl/sharedStrings.xml><?xml version="1.0" encoding="utf-8"?>
<sst xmlns="http://schemas.openxmlformats.org/spreadsheetml/2006/main" count="71" uniqueCount="31">
  <si>
    <t>age</t>
  </si>
  <si>
    <t>M</t>
  </si>
  <si>
    <t>Linf</t>
  </si>
  <si>
    <t>K</t>
  </si>
  <si>
    <t>t0</t>
  </si>
  <si>
    <t>So</t>
  </si>
  <si>
    <t>recruits</t>
  </si>
  <si>
    <t>target TL (mm)</t>
  </si>
  <si>
    <t>target age</t>
  </si>
  <si>
    <t>Angling mortality rate</t>
  </si>
  <si>
    <t>MLL (mm)</t>
  </si>
  <si>
    <t>age at MLL</t>
  </si>
  <si>
    <t>These fish are susceptible to harvest</t>
  </si>
  <si>
    <t>These fish are not susceptible to harvest because they are too small for anglers to catch</t>
  </si>
  <si>
    <t>These fish are not susceptible to harvest because they are protected by regulation</t>
  </si>
  <si>
    <t>Population parameters</t>
  </si>
  <si>
    <t>Target size and age</t>
  </si>
  <si>
    <t>Susceptibility size and age</t>
  </si>
  <si>
    <t>susc TL (mm)</t>
  </si>
  <si>
    <t>susc age</t>
  </si>
  <si>
    <t>Size and age at MLL</t>
  </si>
  <si>
    <t>Number of fish to start</t>
  </si>
  <si>
    <t>Size and age at slot</t>
  </si>
  <si>
    <t>age at slot min</t>
  </si>
  <si>
    <t>slot max (mm)</t>
  </si>
  <si>
    <t>age at slot max</t>
  </si>
  <si>
    <t>slot min (mm)</t>
  </si>
  <si>
    <t>Maximum size and age</t>
  </si>
  <si>
    <t>Max size (mm)</t>
  </si>
  <si>
    <t>age at max size</t>
  </si>
  <si>
    <t>No fish reach target size since it exceeds Linf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</si>
</sst>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7" borderId="0" xfId="0" applyFill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ely, Ben [KDWP]" id="{9B3ECDD6-A6F6-4521-A522-3EA77C208384}" userId="S::ben.neely@kansas.gov::02a21eaf-56d1-4541-964a-c7464e98ede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590BD2AA-9693-4E7D-9800-C2004063E746}">
    <text>Growth parameters from aged fish sample taken in XXXX from X Reservoir.</text>
  </threadedComment>
  <threadedComment ref="D10" dT="2022-11-15T22:24:58.43" personId="{9B3ECDD6-A6F6-4521-A522-3EA77C208384}" id="{6AB6AE7A-BF90-415D-9273-DA03C871000D}">
    <text>This is the age where anglers start catching fish (15 inches).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6426ECBA-1828-46CF-9C79-555F57A027D3}">
    <text>Growth parameters from aged fish sample taken in XXXX from X Reservoir.</text>
  </threadedComment>
  <threadedComment ref="D10" dT="2022-11-15T22:26:42.36" personId="{9B3ECDD6-A6F6-4521-A522-3EA77C208384}" id="{A369747D-CB4B-4540-905C-3476147A6201}">
    <text>This is the age where anglers start catching fish (15 inches).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8F0C7671-38DE-45AE-A0BA-EFAA7D2F0AC1}">
    <text>Growth parameters from aged fish sample taken in XXXX from X Reservoir.</text>
  </threadedComment>
  <threadedComment ref="D10" dT="2022-11-15T22:29:47.71" personId="{9B3ECDD6-A6F6-4521-A522-3EA77C208384}" id="{9583AC3C-16D9-4936-A24C-E8DC077129B1}">
    <text>This is the age where exploitation can begin to occur since there's a 15 inch MLL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4"/>
  <sheetViews>
    <sheetView tabSelected="1"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720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0.11899999999999999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-0.95499999999999996</v>
      </c>
      <c r="D4" s="5">
        <v>0</v>
      </c>
      <c r="E4" s="5">
        <f>$B$22</f>
        <v>1000</v>
      </c>
      <c r="F4" s="5">
        <f t="shared" ref="F4:X4" si="0">$B$22</f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821.5</v>
      </c>
      <c r="F5" s="5">
        <f t="shared" ref="F5:X7" si="1">F4*$B$7</f>
        <v>821.5</v>
      </c>
      <c r="G5" s="5">
        <f t="shared" si="1"/>
        <v>821.5</v>
      </c>
      <c r="H5" s="5">
        <f t="shared" si="1"/>
        <v>821.5</v>
      </c>
      <c r="I5" s="5">
        <f t="shared" si="1"/>
        <v>821.5</v>
      </c>
      <c r="J5" s="5">
        <f t="shared" si="1"/>
        <v>821.5</v>
      </c>
      <c r="K5" s="5">
        <f t="shared" si="1"/>
        <v>821.5</v>
      </c>
      <c r="L5" s="5">
        <f t="shared" si="1"/>
        <v>821.5</v>
      </c>
      <c r="M5" s="5">
        <f t="shared" si="1"/>
        <v>821.5</v>
      </c>
      <c r="N5" s="5">
        <f t="shared" si="1"/>
        <v>821.5</v>
      </c>
      <c r="O5" s="5">
        <f t="shared" si="1"/>
        <v>821.5</v>
      </c>
      <c r="P5" s="5">
        <f t="shared" si="1"/>
        <v>821.5</v>
      </c>
      <c r="Q5" s="5">
        <f t="shared" si="1"/>
        <v>821.5</v>
      </c>
      <c r="R5" s="5">
        <f t="shared" si="1"/>
        <v>821.5</v>
      </c>
      <c r="S5" s="5">
        <f t="shared" si="1"/>
        <v>821.5</v>
      </c>
      <c r="T5" s="5">
        <f t="shared" si="1"/>
        <v>821.5</v>
      </c>
      <c r="U5" s="5">
        <f t="shared" si="1"/>
        <v>821.5</v>
      </c>
      <c r="V5" s="5">
        <f t="shared" si="1"/>
        <v>821.5</v>
      </c>
      <c r="W5" s="5">
        <f t="shared" si="1"/>
        <v>821.5</v>
      </c>
      <c r="X5" s="5">
        <f t="shared" si="1"/>
        <v>821.5</v>
      </c>
    </row>
    <row r="6" spans="1:24" x14ac:dyDescent="0.25">
      <c r="A6" t="s">
        <v>1</v>
      </c>
      <c r="B6">
        <f>1.5*B3</f>
        <v>0.17849999999999999</v>
      </c>
      <c r="D6" s="5">
        <v>2</v>
      </c>
      <c r="E6" s="5">
        <f t="shared" ref="E6:E7" si="2">E5*$B$7</f>
        <v>674.86225000000002</v>
      </c>
      <c r="F6" s="5">
        <f t="shared" si="1"/>
        <v>674.86225000000002</v>
      </c>
      <c r="G6" s="5">
        <f t="shared" si="1"/>
        <v>674.86225000000002</v>
      </c>
      <c r="H6" s="5">
        <f t="shared" si="1"/>
        <v>674.86225000000002</v>
      </c>
      <c r="I6" s="5">
        <f t="shared" si="1"/>
        <v>674.86225000000002</v>
      </c>
      <c r="J6" s="5">
        <f t="shared" si="1"/>
        <v>674.86225000000002</v>
      </c>
      <c r="K6" s="5">
        <f t="shared" si="1"/>
        <v>674.86225000000002</v>
      </c>
      <c r="L6" s="5">
        <f t="shared" si="1"/>
        <v>674.86225000000002</v>
      </c>
      <c r="M6" s="5">
        <f t="shared" si="1"/>
        <v>674.86225000000002</v>
      </c>
      <c r="N6" s="5">
        <f t="shared" si="1"/>
        <v>674.86225000000002</v>
      </c>
      <c r="O6" s="5">
        <f t="shared" si="1"/>
        <v>674.86225000000002</v>
      </c>
      <c r="P6" s="5">
        <f t="shared" si="1"/>
        <v>674.86225000000002</v>
      </c>
      <c r="Q6" s="5">
        <f t="shared" si="1"/>
        <v>674.86225000000002</v>
      </c>
      <c r="R6" s="5">
        <f t="shared" si="1"/>
        <v>674.86225000000002</v>
      </c>
      <c r="S6" s="5">
        <f t="shared" si="1"/>
        <v>674.86225000000002</v>
      </c>
      <c r="T6" s="5">
        <f t="shared" si="1"/>
        <v>674.86225000000002</v>
      </c>
      <c r="U6" s="5">
        <f t="shared" si="1"/>
        <v>674.86225000000002</v>
      </c>
      <c r="V6" s="5">
        <f t="shared" si="1"/>
        <v>674.86225000000002</v>
      </c>
      <c r="W6" s="5">
        <f t="shared" si="1"/>
        <v>674.86225000000002</v>
      </c>
      <c r="X6" s="5">
        <f t="shared" si="1"/>
        <v>674.86225000000002</v>
      </c>
    </row>
    <row r="7" spans="1:24" x14ac:dyDescent="0.25">
      <c r="A7" t="s">
        <v>5</v>
      </c>
      <c r="B7" s="2">
        <f>1-B6</f>
        <v>0.82150000000000001</v>
      </c>
      <c r="D7" s="5">
        <v>3</v>
      </c>
      <c r="E7" s="5">
        <f t="shared" si="2"/>
        <v>554.39933837500007</v>
      </c>
      <c r="F7" s="5">
        <f t="shared" si="1"/>
        <v>554.39933837500007</v>
      </c>
      <c r="G7" s="5">
        <f t="shared" si="1"/>
        <v>554.39933837500007</v>
      </c>
      <c r="H7" s="5">
        <f t="shared" si="1"/>
        <v>554.39933837500007</v>
      </c>
      <c r="I7" s="5">
        <f t="shared" si="1"/>
        <v>554.39933837500007</v>
      </c>
      <c r="J7" s="5">
        <f t="shared" si="1"/>
        <v>554.39933837500007</v>
      </c>
      <c r="K7" s="5">
        <f t="shared" si="1"/>
        <v>554.39933837500007</v>
      </c>
      <c r="L7" s="5">
        <f t="shared" si="1"/>
        <v>554.39933837500007</v>
      </c>
      <c r="M7" s="5">
        <f t="shared" si="1"/>
        <v>554.39933837500007</v>
      </c>
      <c r="N7" s="5">
        <f t="shared" si="1"/>
        <v>554.39933837500007</v>
      </c>
      <c r="O7" s="5">
        <f t="shared" si="1"/>
        <v>554.39933837500007</v>
      </c>
      <c r="P7" s="5">
        <f t="shared" si="1"/>
        <v>554.39933837500007</v>
      </c>
      <c r="Q7" s="5">
        <f t="shared" si="1"/>
        <v>554.39933837500007</v>
      </c>
      <c r="R7" s="5">
        <f t="shared" si="1"/>
        <v>554.39933837500007</v>
      </c>
      <c r="S7" s="5">
        <f t="shared" si="1"/>
        <v>554.39933837500007</v>
      </c>
      <c r="T7" s="5">
        <f t="shared" si="1"/>
        <v>554.39933837500007</v>
      </c>
      <c r="U7" s="5">
        <f t="shared" si="1"/>
        <v>554.39933837500007</v>
      </c>
      <c r="V7" s="5">
        <f t="shared" si="1"/>
        <v>554.39933837500007</v>
      </c>
      <c r="W7" s="5">
        <f t="shared" si="1"/>
        <v>554.39933837500007</v>
      </c>
      <c r="X7" s="5">
        <f t="shared" si="1"/>
        <v>554.39933837500007</v>
      </c>
    </row>
    <row r="8" spans="1:24" x14ac:dyDescent="0.25">
      <c r="B8" s="2"/>
      <c r="D8" s="5">
        <v>4</v>
      </c>
      <c r="E8" s="5">
        <f t="shared" ref="E8:X9" si="3">E7*$B$7</f>
        <v>455.43905647506256</v>
      </c>
      <c r="F8" s="5">
        <f t="shared" si="3"/>
        <v>455.43905647506256</v>
      </c>
      <c r="G8" s="5">
        <f t="shared" si="3"/>
        <v>455.43905647506256</v>
      </c>
      <c r="H8" s="5">
        <f t="shared" si="3"/>
        <v>455.43905647506256</v>
      </c>
      <c r="I8" s="5">
        <f t="shared" si="3"/>
        <v>455.43905647506256</v>
      </c>
      <c r="J8" s="5">
        <f t="shared" si="3"/>
        <v>455.43905647506256</v>
      </c>
      <c r="K8" s="5">
        <f t="shared" si="3"/>
        <v>455.43905647506256</v>
      </c>
      <c r="L8" s="5">
        <f t="shared" si="3"/>
        <v>455.43905647506256</v>
      </c>
      <c r="M8" s="5">
        <f t="shared" si="3"/>
        <v>455.43905647506256</v>
      </c>
      <c r="N8" s="5">
        <f t="shared" si="3"/>
        <v>455.43905647506256</v>
      </c>
      <c r="O8" s="5">
        <f t="shared" si="3"/>
        <v>455.43905647506256</v>
      </c>
      <c r="P8" s="5">
        <f t="shared" si="3"/>
        <v>455.43905647506256</v>
      </c>
      <c r="Q8" s="5">
        <f t="shared" si="3"/>
        <v>455.43905647506256</v>
      </c>
      <c r="R8" s="5">
        <f t="shared" si="3"/>
        <v>455.43905647506256</v>
      </c>
      <c r="S8" s="5">
        <f t="shared" si="3"/>
        <v>455.43905647506256</v>
      </c>
      <c r="T8" s="5">
        <f t="shared" si="3"/>
        <v>455.43905647506256</v>
      </c>
      <c r="U8" s="5">
        <f t="shared" si="3"/>
        <v>455.43905647506256</v>
      </c>
      <c r="V8" s="5">
        <f t="shared" si="3"/>
        <v>455.43905647506256</v>
      </c>
      <c r="W8" s="5">
        <f t="shared" si="3"/>
        <v>455.43905647506256</v>
      </c>
      <c r="X8" s="5">
        <f t="shared" si="3"/>
        <v>455.43905647506256</v>
      </c>
    </row>
    <row r="9" spans="1:24" x14ac:dyDescent="0.25">
      <c r="A9" s="16" t="s">
        <v>16</v>
      </c>
      <c r="B9" s="16"/>
      <c r="D9" s="5">
        <v>5</v>
      </c>
      <c r="E9" s="5">
        <f>E8*$B$7</f>
        <v>374.14318489426387</v>
      </c>
      <c r="F9" s="5">
        <f t="shared" si="3"/>
        <v>374.14318489426387</v>
      </c>
      <c r="G9" s="5">
        <f t="shared" si="3"/>
        <v>374.14318489426387</v>
      </c>
      <c r="H9" s="5">
        <f t="shared" si="3"/>
        <v>374.14318489426387</v>
      </c>
      <c r="I9" s="5">
        <f t="shared" si="3"/>
        <v>374.14318489426387</v>
      </c>
      <c r="J9" s="5">
        <f t="shared" si="3"/>
        <v>374.14318489426387</v>
      </c>
      <c r="K9" s="5">
        <f t="shared" si="3"/>
        <v>374.14318489426387</v>
      </c>
      <c r="L9" s="5">
        <f t="shared" si="3"/>
        <v>374.14318489426387</v>
      </c>
      <c r="M9" s="5">
        <f t="shared" si="3"/>
        <v>374.14318489426387</v>
      </c>
      <c r="N9" s="5">
        <f t="shared" si="3"/>
        <v>374.14318489426387</v>
      </c>
      <c r="O9" s="5">
        <f t="shared" si="3"/>
        <v>374.14318489426387</v>
      </c>
      <c r="P9" s="5">
        <f t="shared" si="3"/>
        <v>374.14318489426387</v>
      </c>
      <c r="Q9" s="5">
        <f t="shared" si="3"/>
        <v>374.14318489426387</v>
      </c>
      <c r="R9" s="5">
        <f t="shared" si="3"/>
        <v>374.14318489426387</v>
      </c>
      <c r="S9" s="5">
        <f t="shared" si="3"/>
        <v>374.14318489426387</v>
      </c>
      <c r="T9" s="5">
        <f t="shared" si="3"/>
        <v>374.14318489426387</v>
      </c>
      <c r="U9" s="5">
        <f t="shared" si="3"/>
        <v>374.14318489426387</v>
      </c>
      <c r="V9" s="5">
        <f t="shared" si="3"/>
        <v>374.14318489426387</v>
      </c>
      <c r="W9" s="5">
        <f t="shared" si="3"/>
        <v>374.14318489426387</v>
      </c>
      <c r="X9" s="5">
        <f t="shared" si="3"/>
        <v>374.14318489426387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ref="E10:E20" si="4">E9*$B$7*(1-E$3)</f>
        <v>307.35862639063777</v>
      </c>
      <c r="F10" s="11">
        <f t="shared" ref="F10:X18" si="5">F9*$B$7*(1-F$3)</f>
        <v>301.21145386282501</v>
      </c>
      <c r="G10" s="11">
        <f t="shared" si="5"/>
        <v>295.06428133501225</v>
      </c>
      <c r="H10" s="11">
        <f t="shared" si="5"/>
        <v>288.9171088071995</v>
      </c>
      <c r="I10" s="11">
        <f t="shared" si="5"/>
        <v>282.76993627938674</v>
      </c>
      <c r="J10" s="11">
        <f t="shared" si="5"/>
        <v>276.62276375157398</v>
      </c>
      <c r="K10" s="11">
        <f t="shared" si="5"/>
        <v>270.47559122376123</v>
      </c>
      <c r="L10" s="11">
        <f t="shared" si="5"/>
        <v>264.32841869594847</v>
      </c>
      <c r="M10" s="11">
        <f t="shared" si="5"/>
        <v>258.18124616813571</v>
      </c>
      <c r="N10" s="11">
        <f t="shared" si="5"/>
        <v>252.03407364032299</v>
      </c>
      <c r="O10" s="11">
        <f t="shared" si="5"/>
        <v>245.88690111251023</v>
      </c>
      <c r="P10" s="11">
        <f t="shared" si="5"/>
        <v>239.73972858469747</v>
      </c>
      <c r="Q10" s="11">
        <f t="shared" si="5"/>
        <v>233.59255605688472</v>
      </c>
      <c r="R10" s="11">
        <f t="shared" si="5"/>
        <v>227.44538352907193</v>
      </c>
      <c r="S10" s="11">
        <f t="shared" si="5"/>
        <v>221.29821100125918</v>
      </c>
      <c r="T10" s="11">
        <f t="shared" si="5"/>
        <v>215.15103847344642</v>
      </c>
      <c r="U10" s="11">
        <f t="shared" si="5"/>
        <v>209.00386594563366</v>
      </c>
      <c r="V10" s="11">
        <f t="shared" si="5"/>
        <v>202.85669341782091</v>
      </c>
      <c r="W10" s="11">
        <f t="shared" si="5"/>
        <v>196.70952089000818</v>
      </c>
      <c r="X10" s="11">
        <f t="shared" si="5"/>
        <v>190.56234836219542</v>
      </c>
    </row>
    <row r="11" spans="1:24" x14ac:dyDescent="0.25">
      <c r="A11" t="s">
        <v>8</v>
      </c>
      <c r="B11" s="4" t="e">
        <f>CEILING(B4+LN(1-B10/B2)/(-B3),1)</f>
        <v>#NUM!</v>
      </c>
      <c r="D11" s="11">
        <v>7</v>
      </c>
      <c r="E11" s="11">
        <f t="shared" ref="E11:X11" si="6">E10*$B$7*(1-E$3)</f>
        <v>252.49511157990892</v>
      </c>
      <c r="F11" s="11">
        <f t="shared" si="6"/>
        <v>242.49630516134454</v>
      </c>
      <c r="G11" s="11">
        <f t="shared" si="6"/>
        <v>232.69949483204405</v>
      </c>
      <c r="H11" s="11">
        <f t="shared" si="6"/>
        <v>223.10468059200753</v>
      </c>
      <c r="I11" s="11">
        <f t="shared" si="6"/>
        <v>213.71186244123493</v>
      </c>
      <c r="J11" s="11">
        <f t="shared" si="6"/>
        <v>204.52104037972623</v>
      </c>
      <c r="K11" s="11">
        <f t="shared" si="6"/>
        <v>195.53221440748149</v>
      </c>
      <c r="L11" s="11">
        <f t="shared" si="6"/>
        <v>186.74538452450062</v>
      </c>
      <c r="M11" s="11">
        <f t="shared" si="6"/>
        <v>178.16055073078374</v>
      </c>
      <c r="N11" s="11">
        <f t="shared" si="6"/>
        <v>169.77771302633079</v>
      </c>
      <c r="O11" s="11">
        <f t="shared" si="6"/>
        <v>161.59687141114173</v>
      </c>
      <c r="P11" s="11">
        <f t="shared" si="6"/>
        <v>153.61802588521661</v>
      </c>
      <c r="Q11" s="11">
        <f t="shared" si="6"/>
        <v>145.84117644855542</v>
      </c>
      <c r="R11" s="11">
        <f t="shared" si="6"/>
        <v>138.26632310115812</v>
      </c>
      <c r="S11" s="11">
        <f t="shared" si="6"/>
        <v>130.89346584302476</v>
      </c>
      <c r="T11" s="11">
        <f t="shared" si="6"/>
        <v>123.72260467415536</v>
      </c>
      <c r="U11" s="11">
        <f t="shared" si="6"/>
        <v>116.75373959454987</v>
      </c>
      <c r="V11" s="11">
        <f t="shared" si="6"/>
        <v>109.98687060420831</v>
      </c>
      <c r="W11" s="11">
        <f t="shared" si="6"/>
        <v>103.42199770313071</v>
      </c>
      <c r="X11" s="11">
        <f t="shared" si="6"/>
        <v>97.059120891316994</v>
      </c>
    </row>
    <row r="12" spans="1:24" x14ac:dyDescent="0.25">
      <c r="D12" s="11">
        <v>8</v>
      </c>
      <c r="E12" s="11">
        <f t="shared" si="4"/>
        <v>207.42473416289519</v>
      </c>
      <c r="F12" s="11">
        <f t="shared" si="5"/>
        <v>195.22650039624364</v>
      </c>
      <c r="G12" s="11">
        <f t="shared" si="5"/>
        <v>183.51612960434321</v>
      </c>
      <c r="H12" s="11">
        <f t="shared" si="5"/>
        <v>172.28366539995412</v>
      </c>
      <c r="I12" s="11">
        <f t="shared" si="5"/>
        <v>161.51915139583653</v>
      </c>
      <c r="J12" s="11">
        <f t="shared" si="5"/>
        <v>151.21263120475058</v>
      </c>
      <c r="K12" s="11">
        <f t="shared" si="5"/>
        <v>141.35414843945651</v>
      </c>
      <c r="L12" s="11">
        <f t="shared" si="5"/>
        <v>131.93374671271445</v>
      </c>
      <c r="M12" s="11">
        <f t="shared" si="5"/>
        <v>122.94146963728461</v>
      </c>
      <c r="N12" s="11">
        <f t="shared" si="5"/>
        <v>114.36736082592722</v>
      </c>
      <c r="O12" s="11">
        <f t="shared" si="5"/>
        <v>106.20146389140234</v>
      </c>
      <c r="P12" s="11">
        <f t="shared" si="5"/>
        <v>98.433822446470259</v>
      </c>
      <c r="Q12" s="11">
        <f t="shared" si="5"/>
        <v>91.054480103891095</v>
      </c>
      <c r="R12" s="11">
        <f t="shared" si="5"/>
        <v>84.053480476425037</v>
      </c>
      <c r="S12" s="11">
        <f t="shared" si="5"/>
        <v>77.420867176832289</v>
      </c>
      <c r="T12" s="11">
        <f t="shared" si="5"/>
        <v>71.14668381787304</v>
      </c>
      <c r="U12" s="11">
        <f t="shared" si="5"/>
        <v>65.220974012307437</v>
      </c>
      <c r="V12" s="11">
        <f t="shared" si="5"/>
        <v>59.633781372895697</v>
      </c>
      <c r="W12" s="11">
        <f t="shared" si="5"/>
        <v>54.375149512398004</v>
      </c>
      <c r="X12" s="11">
        <f t="shared" si="5"/>
        <v>49.435122043574481</v>
      </c>
    </row>
    <row r="13" spans="1:24" x14ac:dyDescent="0.25">
      <c r="A13" s="16" t="s">
        <v>17</v>
      </c>
      <c r="B13" s="16"/>
      <c r="D13" s="11">
        <v>9</v>
      </c>
      <c r="E13" s="11">
        <f t="shared" si="4"/>
        <v>170.39941911481841</v>
      </c>
      <c r="F13" s="11">
        <f t="shared" si="5"/>
        <v>157.17099867400387</v>
      </c>
      <c r="G13" s="11">
        <f t="shared" si="5"/>
        <v>144.72816045116923</v>
      </c>
      <c r="H13" s="11">
        <f t="shared" si="5"/>
        <v>133.03916925849856</v>
      </c>
      <c r="I13" s="11">
        <f t="shared" si="5"/>
        <v>122.07294424194534</v>
      </c>
      <c r="J13" s="11">
        <f t="shared" si="5"/>
        <v>111.79905888123236</v>
      </c>
      <c r="K13" s="11">
        <f t="shared" si="5"/>
        <v>102.1877409898519</v>
      </c>
      <c r="L13" s="11">
        <f t="shared" si="5"/>
        <v>93.209872715065643</v>
      </c>
      <c r="M13" s="11">
        <f t="shared" si="5"/>
        <v>84.836990537904612</v>
      </c>
      <c r="N13" s="11">
        <f t="shared" si="5"/>
        <v>77.041285273169365</v>
      </c>
      <c r="O13" s="11">
        <f t="shared" si="5"/>
        <v>69.79560206942962</v>
      </c>
      <c r="P13" s="11">
        <f t="shared" si="5"/>
        <v>63.073440409024748</v>
      </c>
      <c r="Q13" s="11">
        <f t="shared" si="5"/>
        <v>56.848954108063367</v>
      </c>
      <c r="R13" s="11">
        <f t="shared" si="5"/>
        <v>51.096951316423549</v>
      </c>
      <c r="S13" s="11">
        <f t="shared" si="5"/>
        <v>45.792894517752764</v>
      </c>
      <c r="T13" s="11">
        <f t="shared" si="5"/>
        <v>40.91290052946789</v>
      </c>
      <c r="U13" s="11">
        <f t="shared" si="5"/>
        <v>36.433740502755178</v>
      </c>
      <c r="V13" s="11">
        <f t="shared" si="5"/>
        <v>32.332839922570315</v>
      </c>
      <c r="W13" s="11">
        <f t="shared" si="5"/>
        <v>28.588278607638376</v>
      </c>
      <c r="X13" s="11">
        <f t="shared" si="5"/>
        <v>25.178790710453789</v>
      </c>
    </row>
    <row r="14" spans="1:24" x14ac:dyDescent="0.25">
      <c r="A14" t="s">
        <v>18</v>
      </c>
      <c r="B14" s="1">
        <v>381</v>
      </c>
      <c r="D14" s="11">
        <v>10</v>
      </c>
      <c r="E14" s="11">
        <f t="shared" si="4"/>
        <v>139.98312280282332</v>
      </c>
      <c r="F14" s="11">
        <f t="shared" si="5"/>
        <v>126.53365590248029</v>
      </c>
      <c r="G14" s="11">
        <f t="shared" si="5"/>
        <v>114.1384164582101</v>
      </c>
      <c r="H14" s="11">
        <f t="shared" si="5"/>
        <v>102.73417689310517</v>
      </c>
      <c r="I14" s="11">
        <f t="shared" si="5"/>
        <v>92.260289799177457</v>
      </c>
      <c r="J14" s="11">
        <f t="shared" si="5"/>
        <v>82.658634183839141</v>
      </c>
      <c r="K14" s="11">
        <f t="shared" si="5"/>
        <v>73.873561716383733</v>
      </c>
      <c r="L14" s="11">
        <f t="shared" si="5"/>
        <v>65.851842974466734</v>
      </c>
      <c r="M14" s="11">
        <f t="shared" si="5"/>
        <v>58.54261369058645</v>
      </c>
      <c r="N14" s="11">
        <f t="shared" si="5"/>
        <v>51.897320998565085</v>
      </c>
      <c r="O14" s="11">
        <f t="shared" si="5"/>
        <v>45.869669680029148</v>
      </c>
      <c r="P14" s="11">
        <f t="shared" si="5"/>
        <v>40.415568410890785</v>
      </c>
      <c r="Q14" s="11">
        <f t="shared" si="5"/>
        <v>35.493076007828279</v>
      </c>
      <c r="R14" s="11">
        <f t="shared" si="5"/>
        <v>31.06234767476704</v>
      </c>
      <c r="S14" s="11">
        <f t="shared" si="5"/>
        <v>27.085581249360406</v>
      </c>
      <c r="T14" s="11">
        <f t="shared" si="5"/>
        <v>23.526963449470511</v>
      </c>
      <c r="U14" s="11">
        <f t="shared" si="5"/>
        <v>20.352616119649095</v>
      </c>
      <c r="V14" s="11">
        <f t="shared" si="5"/>
        <v>17.530542477618397</v>
      </c>
      <c r="W14" s="11">
        <f t="shared" si="5"/>
        <v>15.030573360751953</v>
      </c>
      <c r="X14" s="11">
        <f t="shared" si="5"/>
        <v>12.824313472555428</v>
      </c>
    </row>
    <row r="15" spans="1:24" x14ac:dyDescent="0.25">
      <c r="A15" t="s">
        <v>19</v>
      </c>
      <c r="B15" s="5">
        <f>CEILING(B4+LN(1-B14/B2)/(-B3),1)</f>
        <v>6</v>
      </c>
      <c r="D15" s="11">
        <v>11</v>
      </c>
      <c r="E15" s="11">
        <f t="shared" si="4"/>
        <v>114.99613538251936</v>
      </c>
      <c r="F15" s="11">
        <f t="shared" si="5"/>
        <v>101.8684503574098</v>
      </c>
      <c r="G15" s="11">
        <f t="shared" si="5"/>
        <v>90.014120755602804</v>
      </c>
      <c r="H15" s="11">
        <f t="shared" si="5"/>
        <v>79.332358738624734</v>
      </c>
      <c r="I15" s="11">
        <f t="shared" si="5"/>
        <v>69.728481824422346</v>
      </c>
      <c r="J15" s="11">
        <f t="shared" si="5"/>
        <v>61.113661183821478</v>
      </c>
      <c r="K15" s="11">
        <f t="shared" si="5"/>
        <v>53.404675236008131</v>
      </c>
      <c r="L15" s="11">
        <f t="shared" si="5"/>
        <v>46.523668543031</v>
      </c>
      <c r="M15" s="11">
        <f t="shared" si="5"/>
        <v>40.397916003326081</v>
      </c>
      <c r="N15" s="11">
        <f t="shared" si="5"/>
        <v>34.959592344263399</v>
      </c>
      <c r="O15" s="11">
        <f t="shared" si="5"/>
        <v>30.145546913715158</v>
      </c>
      <c r="P15" s="11">
        <f t="shared" si="5"/>
        <v>25.897083770646489</v>
      </c>
      <c r="Q15" s="11">
        <f t="shared" si="5"/>
        <v>22.159747074727509</v>
      </c>
      <c r="R15" s="11">
        <f t="shared" si="5"/>
        <v>18.883111774967631</v>
      </c>
      <c r="S15" s="11">
        <f t="shared" si="5"/>
        <v>16.020579597371693</v>
      </c>
      <c r="T15" s="11">
        <f t="shared" si="5"/>
        <v>13.529180331618017</v>
      </c>
      <c r="U15" s="11">
        <f t="shared" si="5"/>
        <v>11.369378416758378</v>
      </c>
      <c r="V15" s="11">
        <f t="shared" si="5"/>
        <v>9.5048848259399179</v>
      </c>
      <c r="W15" s="11">
        <f t="shared" si="5"/>
        <v>7.9024742501489476</v>
      </c>
      <c r="X15" s="11">
        <f t="shared" si="5"/>
        <v>6.5318075809766558</v>
      </c>
    </row>
    <row r="16" spans="1:24" x14ac:dyDescent="0.25">
      <c r="D16" s="11">
        <v>12</v>
      </c>
      <c r="E16" s="11">
        <f t="shared" si="4"/>
        <v>94.469325216739648</v>
      </c>
      <c r="F16" s="11">
        <f t="shared" si="5"/>
        <v>82.0112333292399</v>
      </c>
      <c r="G16" s="11">
        <f t="shared" si="5"/>
        <v>70.988736192698596</v>
      </c>
      <c r="H16" s="11">
        <f t="shared" si="5"/>
        <v>61.261240741553401</v>
      </c>
      <c r="I16" s="11">
        <f t="shared" si="5"/>
        <v>52.699391993261926</v>
      </c>
      <c r="J16" s="11">
        <f t="shared" si="5"/>
        <v>45.184385396258413</v>
      </c>
      <c r="K16" s="11">
        <f t="shared" si="5"/>
        <v>38.607307821614995</v>
      </c>
      <c r="L16" s="11">
        <f t="shared" si="5"/>
        <v>32.868506588965971</v>
      </c>
      <c r="M16" s="11">
        <f t="shared" si="5"/>
        <v>27.876985917255194</v>
      </c>
      <c r="N16" s="11">
        <f t="shared" si="5"/>
        <v>23.549830190866153</v>
      </c>
      <c r="O16" s="11">
        <f t="shared" si="5"/>
        <v>19.811653431693603</v>
      </c>
      <c r="P16" s="11">
        <f t="shared" si="5"/>
        <v>16.594074367717152</v>
      </c>
      <c r="Q16" s="11">
        <f t="shared" si="5"/>
        <v>13.835216488635373</v>
      </c>
      <c r="R16" s="11">
        <f t="shared" si="5"/>
        <v>11.479232479120572</v>
      </c>
      <c r="S16" s="11">
        <f t="shared" si="5"/>
        <v>9.4758524202534087</v>
      </c>
      <c r="T16" s="11">
        <f t="shared" si="5"/>
        <v>7.7799551496969404</v>
      </c>
      <c r="U16" s="11">
        <f t="shared" si="5"/>
        <v>6.3511621711695643</v>
      </c>
      <c r="V16" s="11">
        <f t="shared" si="5"/>
        <v>5.1534535037763636</v>
      </c>
      <c r="W16" s="11">
        <f t="shared" si="5"/>
        <v>4.1548048617583104</v>
      </c>
      <c r="X16" s="11">
        <f t="shared" si="5"/>
        <v>3.3268455552188398</v>
      </c>
    </row>
    <row r="17" spans="1:24" x14ac:dyDescent="0.25">
      <c r="A17" s="16" t="s">
        <v>20</v>
      </c>
      <c r="B17" s="16"/>
      <c r="D17" s="11">
        <v>13</v>
      </c>
      <c r="E17" s="11">
        <f t="shared" si="4"/>
        <v>77.606550665551623</v>
      </c>
      <c r="F17" s="11">
        <f t="shared" si="5"/>
        <v>66.024783616371167</v>
      </c>
      <c r="G17" s="11">
        <f t="shared" si="5"/>
        <v>55.984556911009825</v>
      </c>
      <c r="H17" s="11">
        <f t="shared" si="5"/>
        <v>47.306542713034951</v>
      </c>
      <c r="I17" s="11">
        <f t="shared" si="5"/>
        <v>39.829146480667504</v>
      </c>
      <c r="J17" s="11">
        <f t="shared" si="5"/>
        <v>33.407075342723658</v>
      </c>
      <c r="K17" s="11">
        <f t="shared" si="5"/>
        <v>27.909994970401915</v>
      </c>
      <c r="L17" s="11">
        <f t="shared" si="5"/>
        <v>23.22127122003857</v>
      </c>
      <c r="M17" s="11">
        <f t="shared" si="5"/>
        <v>19.236792902061119</v>
      </c>
      <c r="N17" s="11">
        <f t="shared" si="5"/>
        <v>15.863872111473167</v>
      </c>
      <c r="O17" s="11">
        <f t="shared" si="5"/>
        <v>13.020218635309035</v>
      </c>
      <c r="P17" s="11">
        <f t="shared" si="5"/>
        <v>10.63298503260212</v>
      </c>
      <c r="Q17" s="11">
        <f t="shared" si="5"/>
        <v>8.6378790625146085</v>
      </c>
      <c r="R17" s="11">
        <f t="shared" si="5"/>
        <v>6.978340216382187</v>
      </c>
      <c r="S17" s="11">
        <f t="shared" si="5"/>
        <v>5.604777189531486</v>
      </c>
      <c r="T17" s="11">
        <f t="shared" si="5"/>
        <v>4.4738632088332251</v>
      </c>
      <c r="U17" s="11">
        <f t="shared" si="5"/>
        <v>3.5478862120587418</v>
      </c>
      <c r="V17" s="11">
        <f t="shared" si="5"/>
        <v>2.7941509552125061</v>
      </c>
      <c r="W17" s="11">
        <f t="shared" si="5"/>
        <v>2.1844302041180494</v>
      </c>
      <c r="X17" s="11">
        <f t="shared" si="5"/>
        <v>1.6944622466396118</v>
      </c>
    </row>
    <row r="18" spans="1:24" x14ac:dyDescent="0.25">
      <c r="A18" t="s">
        <v>10</v>
      </c>
      <c r="B18" s="1">
        <v>381</v>
      </c>
      <c r="D18" s="11">
        <v>14</v>
      </c>
      <c r="E18" s="11">
        <f t="shared" si="4"/>
        <v>63.753781371750662</v>
      </c>
      <c r="F18" s="11">
        <f t="shared" si="5"/>
        <v>53.154572546031929</v>
      </c>
      <c r="G18" s="11">
        <f t="shared" si="5"/>
        <v>44.151660962298784</v>
      </c>
      <c r="H18" s="11">
        <f t="shared" si="5"/>
        <v>36.530585348432716</v>
      </c>
      <c r="I18" s="11">
        <f t="shared" si="5"/>
        <v>30.102072327158886</v>
      </c>
      <c r="J18" s="11">
        <f t="shared" si="5"/>
        <v>24.699521154642738</v>
      </c>
      <c r="K18" s="11">
        <f t="shared" si="5"/>
        <v>20.176693564002953</v>
      </c>
      <c r="L18" s="11">
        <f t="shared" si="5"/>
        <v>16.405595904245047</v>
      </c>
      <c r="M18" s="11">
        <f t="shared" si="5"/>
        <v>13.274541309996295</v>
      </c>
      <c r="N18" s="11">
        <f t="shared" ref="N18:N21" si="7">N17*$B$7*(1-N$3)</f>
        <v>10.68638017045167</v>
      </c>
      <c r="O18" s="11">
        <f t="shared" ref="O18:O21" si="8">O17*$B$7*(1-O$3)</f>
        <v>8.5568876871250978</v>
      </c>
      <c r="P18" s="11">
        <f t="shared" ref="P18:P21" si="9">P17*$B$7*(1-P$3)</f>
        <v>6.8132978193404616</v>
      </c>
      <c r="Q18" s="11">
        <f t="shared" ref="Q18:Q21" si="10">Q17*$B$7*(1-Q$3)</f>
        <v>5.3929734138903713</v>
      </c>
      <c r="R18" s="11">
        <f t="shared" ref="R18:R21" si="11">R17*$B$7*(1-R$3)</f>
        <v>4.2422028009408956</v>
      </c>
      <c r="S18" s="11">
        <f t="shared" ref="S18:S21" si="12">S17*$B$7*(1-S$3)</f>
        <v>3.3151136120640832</v>
      </c>
      <c r="T18" s="11">
        <f t="shared" ref="T18:T21" si="13">T17*$B$7*(1-T$3)</f>
        <v>2.5726950382395457</v>
      </c>
      <c r="U18" s="11">
        <f t="shared" ref="U18:U21" si="14">U17*$B$7*(1-U$3)</f>
        <v>1.9819201957802541</v>
      </c>
      <c r="V18" s="11">
        <f t="shared" ref="V18:V21" si="15">V17*$B$7*(1-V$3)</f>
        <v>1.5149607064066686</v>
      </c>
      <c r="W18" s="11">
        <f t="shared" ref="W18:W21" si="16">W17*$B$7*(1-W$3)</f>
        <v>1.1484860241171058</v>
      </c>
      <c r="X18" s="11">
        <f t="shared" ref="X18:X21" si="17">X17*$B$7*(1-X$3)</f>
        <v>0.86304045608095348</v>
      </c>
    </row>
    <row r="19" spans="1:24" x14ac:dyDescent="0.25">
      <c r="A19" t="s">
        <v>11</v>
      </c>
      <c r="B19" s="6">
        <f>CEILING(B4+LN(1-B18/B2)/(-B3),1)</f>
        <v>6</v>
      </c>
      <c r="D19" s="11">
        <v>15</v>
      </c>
      <c r="E19" s="11">
        <f t="shared" si="4"/>
        <v>52.37373139689317</v>
      </c>
      <c r="F19" s="11">
        <f t="shared" ref="F19:F22" si="18">F18*$B$7*(1-F$3)</f>
        <v>42.793151719633919</v>
      </c>
      <c r="G19" s="11">
        <f t="shared" ref="G19:G22" si="19">G18*$B$7*(1-G$3)</f>
        <v>34.819765901307314</v>
      </c>
      <c r="H19" s="11">
        <f t="shared" ref="H19:H22" si="20">H18*$B$7*(1-H$3)</f>
        <v>28.209283311913229</v>
      </c>
      <c r="I19" s="11">
        <f t="shared" ref="I19:I22" si="21">I18*$B$7*(1-I$3)</f>
        <v>22.750544223420146</v>
      </c>
      <c r="J19" s="11">
        <f t="shared" ref="J19:J22" si="22">J18*$B$7*(1-J$3)</f>
        <v>18.261590965685112</v>
      </c>
      <c r="K19" s="11">
        <f t="shared" ref="K19:K22" si="23">K18*$B$7*(1-K$3)</f>
        <v>14.586135311289015</v>
      </c>
      <c r="L19" s="11">
        <f t="shared" ref="L19:L22" si="24">L18*$B$7*(1-L$3)</f>
        <v>11.590389450390084</v>
      </c>
      <c r="M19" s="11">
        <f t="shared" ref="M19:M22" si="25">M18*$B$7*(1-M$3)</f>
        <v>9.1602299763760424</v>
      </c>
      <c r="N19" s="11">
        <f t="shared" si="7"/>
        <v>7.1986662742213587</v>
      </c>
      <c r="O19" s="11">
        <f t="shared" si="8"/>
        <v>5.6235865879786147</v>
      </c>
      <c r="P19" s="11">
        <f t="shared" si="9"/>
        <v>4.3657568436987884</v>
      </c>
      <c r="Q19" s="11">
        <f t="shared" si="10"/>
        <v>3.3670490212283144</v>
      </c>
      <c r="R19" s="11">
        <f t="shared" si="11"/>
        <v>2.5788775047199799</v>
      </c>
      <c r="S19" s="11">
        <f t="shared" si="12"/>
        <v>1.9608233992636637</v>
      </c>
      <c r="T19" s="11">
        <f t="shared" si="13"/>
        <v>1.4794282817396505</v>
      </c>
      <c r="U19" s="11">
        <f t="shared" si="14"/>
        <v>1.1071402597667654</v>
      </c>
      <c r="V19" s="11">
        <f t="shared" si="15"/>
        <v>0.82139654540663154</v>
      </c>
      <c r="W19" s="11">
        <f t="shared" si="16"/>
        <v>0.60382801203980951</v>
      </c>
      <c r="X19" s="11">
        <f t="shared" si="17"/>
        <v>0.43957239549571203</v>
      </c>
    </row>
    <row r="20" spans="1:24" x14ac:dyDescent="0.25">
      <c r="D20" s="11">
        <v>16</v>
      </c>
      <c r="E20" s="11">
        <f t="shared" si="4"/>
        <v>43.025020342547741</v>
      </c>
      <c r="F20" s="11">
        <f t="shared" si="18"/>
        <v>34.451482654925677</v>
      </c>
      <c r="G20" s="11">
        <f t="shared" si="19"/>
        <v>27.460260180406998</v>
      </c>
      <c r="H20" s="11">
        <f t="shared" si="20"/>
        <v>21.783490666292515</v>
      </c>
      <c r="I20" s="11">
        <f t="shared" si="21"/>
        <v>17.194406313176479</v>
      </c>
      <c r="J20" s="11">
        <f t="shared" si="22"/>
        <v>13.501707280479289</v>
      </c>
      <c r="K20" s="11">
        <f t="shared" si="23"/>
        <v>10.544608939237055</v>
      </c>
      <c r="L20" s="11">
        <f t="shared" si="24"/>
        <v>8.1884942428060903</v>
      </c>
      <c r="M20" s="11">
        <f t="shared" si="25"/>
        <v>6.3211082974980517</v>
      </c>
      <c r="N20" s="11">
        <f t="shared" si="7"/>
        <v>4.8492375623037338</v>
      </c>
      <c r="O20" s="11">
        <f t="shared" si="8"/>
        <v>3.695821105619546</v>
      </c>
      <c r="P20" s="11">
        <f t="shared" si="9"/>
        <v>2.7974460127368728</v>
      </c>
      <c r="Q20" s="11">
        <f t="shared" si="10"/>
        <v>2.102183385913686</v>
      </c>
      <c r="R20" s="11">
        <f t="shared" si="11"/>
        <v>1.5677254238943228</v>
      </c>
      <c r="S20" s="11">
        <f t="shared" si="12"/>
        <v>1.1597878241964719</v>
      </c>
      <c r="T20" s="11">
        <f t="shared" si="13"/>
        <v>0.85074523341438602</v>
      </c>
      <c r="U20" s="11">
        <f t="shared" si="14"/>
        <v>0.61847069191091042</v>
      </c>
      <c r="V20" s="11">
        <f t="shared" si="15"/>
        <v>0.44535299295402153</v>
      </c>
      <c r="W20" s="11">
        <f t="shared" si="16"/>
        <v>0.3174686156100503</v>
      </c>
      <c r="X20" s="11">
        <f t="shared" si="17"/>
        <v>0.22388740819783101</v>
      </c>
    </row>
    <row r="21" spans="1:24" x14ac:dyDescent="0.25">
      <c r="A21" s="16" t="s">
        <v>21</v>
      </c>
      <c r="B21" s="16"/>
      <c r="D21" s="11">
        <v>17</v>
      </c>
      <c r="E21" s="11">
        <f t="shared" ref="E21:E29" si="26">E20*$B$7*(1-E$3)</f>
        <v>35.345054211402967</v>
      </c>
      <c r="F21" s="11">
        <f t="shared" si="18"/>
        <v>27.735855141001014</v>
      </c>
      <c r="G21" s="11">
        <f t="shared" si="19"/>
        <v>21.656259588676171</v>
      </c>
      <c r="H21" s="11">
        <f t="shared" si="20"/>
        <v>16.821429327417743</v>
      </c>
      <c r="I21" s="11">
        <f t="shared" si="21"/>
        <v>12.99518840337252</v>
      </c>
      <c r="J21" s="11">
        <f t="shared" si="22"/>
        <v>9.9824872778223632</v>
      </c>
      <c r="K21" s="11">
        <f t="shared" si="23"/>
        <v>7.6229086943532511</v>
      </c>
      <c r="L21" s="11">
        <f t="shared" si="24"/>
        <v>5.7850892976000745</v>
      </c>
      <c r="M21" s="11">
        <f t="shared" si="25"/>
        <v>4.361943991771505</v>
      </c>
      <c r="N21" s="11">
        <f t="shared" si="7"/>
        <v>3.2665918990946645</v>
      </c>
      <c r="O21" s="11">
        <f t="shared" si="8"/>
        <v>2.4288936306131657</v>
      </c>
      <c r="P21" s="11">
        <f t="shared" si="9"/>
        <v>1.7925194815814061</v>
      </c>
      <c r="Q21" s="11">
        <f t="shared" si="10"/>
        <v>1.3124771751613509</v>
      </c>
      <c r="R21" s="11">
        <f t="shared" si="11"/>
        <v>0.95303596243959776</v>
      </c>
      <c r="S21" s="11">
        <f t="shared" si="12"/>
        <v>0.68599130225572913</v>
      </c>
      <c r="T21" s="11">
        <f t="shared" si="13"/>
        <v>0.48922104647494263</v>
      </c>
      <c r="U21" s="11">
        <f t="shared" si="14"/>
        <v>0.34549009791527274</v>
      </c>
      <c r="V21" s="11">
        <f t="shared" si="15"/>
        <v>0.24146593924974091</v>
      </c>
      <c r="W21" s="11">
        <f t="shared" si="16"/>
        <v>0.16691229934314006</v>
      </c>
      <c r="X21" s="11">
        <f t="shared" si="17"/>
        <v>0.11403257361740127</v>
      </c>
    </row>
    <row r="22" spans="1:24" x14ac:dyDescent="0.25">
      <c r="A22" t="s">
        <v>6</v>
      </c>
      <c r="B22" s="1">
        <v>1000</v>
      </c>
      <c r="D22" s="11">
        <v>18</v>
      </c>
      <c r="E22" s="11">
        <f t="shared" si="26"/>
        <v>29.035962034667538</v>
      </c>
      <c r="F22" s="11">
        <f t="shared" si="18"/>
        <v>22.329304898365685</v>
      </c>
      <c r="G22" s="11">
        <f t="shared" si="19"/>
        <v>17.078992562013578</v>
      </c>
      <c r="H22" s="11">
        <f t="shared" si="20"/>
        <v>12.989675940925254</v>
      </c>
      <c r="I22" s="11">
        <f t="shared" si="21"/>
        <v>9.8215034915008843</v>
      </c>
      <c r="J22" s="11">
        <f t="shared" si="22"/>
        <v>7.3805519688579642</v>
      </c>
      <c r="K22" s="11">
        <f t="shared" si="23"/>
        <v>5.5107531533218523</v>
      </c>
      <c r="L22" s="11">
        <f t="shared" si="24"/>
        <v>4.0871077378614764</v>
      </c>
      <c r="M22" s="11">
        <f t="shared" si="25"/>
        <v>3.0100030709618446</v>
      </c>
      <c r="N22" s="11">
        <f t="shared" ref="N22:N29" si="27">N21*$B$7*(1-N$3)</f>
        <v>2.200474300987139</v>
      </c>
      <c r="O22" s="11">
        <f t="shared" ref="O22:O29" si="28">O21*$B$7*(1-O$3)</f>
        <v>1.5962688940389727</v>
      </c>
      <c r="P22" s="11">
        <f t="shared" ref="P22:P29" si="29">P21*$B$7*(1-P$3)</f>
        <v>1.1485927082129175</v>
      </c>
      <c r="Q22" s="11">
        <f t="shared" ref="Q22:Q29" si="30">Q21*$B$7*(1-Q$3)</f>
        <v>0.81943199954023782</v>
      </c>
      <c r="R22" s="11">
        <f t="shared" ref="R22:R29" si="31">R21*$B$7*(1-R$3)</f>
        <v>0.57936009192665583</v>
      </c>
      <c r="S22" s="11">
        <f t="shared" ref="S22:S29" si="32">S21*$B$7*(1-S$3)</f>
        <v>0.40575013545821864</v>
      </c>
      <c r="T22" s="11">
        <f t="shared" ref="T22:T29" si="33">T21*$B$7*(1-T$3)</f>
        <v>0.28132656277541573</v>
      </c>
      <c r="U22" s="11">
        <f t="shared" ref="U22:U29" si="34">U21*$B$7*(1-U$3)</f>
        <v>0.19299767849742963</v>
      </c>
      <c r="V22" s="11">
        <f t="shared" ref="V22:V29" si="35">V21*$B$7*(1-V$3)</f>
        <v>0.13092041760181702</v>
      </c>
      <c r="W22" s="11">
        <f t="shared" ref="W22:W29" si="36">W21*$B$7*(1-W$3)</f>
        <v>8.7755810502649328E-2</v>
      </c>
      <c r="X22" s="11">
        <f t="shared" ref="X22:X29" si="37">X21*$B$7*(1-X$3)</f>
        <v>5.8080210720550994E-2</v>
      </c>
    </row>
    <row r="23" spans="1:24" x14ac:dyDescent="0.25">
      <c r="D23" s="11">
        <v>19</v>
      </c>
      <c r="E23" s="11">
        <f t="shared" si="26"/>
        <v>23.853042811479384</v>
      </c>
      <c r="F23" s="11">
        <f t="shared" ref="F23:F29" si="38">F22*$B$7*(1-F$3)</f>
        <v>17.976653494527262</v>
      </c>
      <c r="G23" s="11">
        <f t="shared" ref="G23:G29" si="39">G22*$B$7*(1-G$3)</f>
        <v>13.469176694106389</v>
      </c>
      <c r="H23" s="11">
        <f t="shared" ref="H23:H29" si="40">H22*$B$7*(1-H$3)</f>
        <v>10.030757658341891</v>
      </c>
      <c r="I23" s="11">
        <f t="shared" ref="I23:I29" si="41">I22*$B$7*(1-I$3)</f>
        <v>7.4228959088065389</v>
      </c>
      <c r="J23" s="11">
        <f t="shared" ref="J23:J29" si="42">J22*$B$7*(1-J$3)</f>
        <v>5.4568110981751365</v>
      </c>
      <c r="K23" s="11">
        <f t="shared" ref="K23:K29" si="43">K22*$B$7*(1-K$3)</f>
        <v>3.9838336695994334</v>
      </c>
      <c r="L23" s="11">
        <f t="shared" ref="L23:L29" si="44">L22*$B$7*(1-L$3)</f>
        <v>2.8875007457217547</v>
      </c>
      <c r="M23" s="11">
        <f t="shared" ref="M23:M29" si="45">M22*$B$7*(1-M$3)</f>
        <v>2.0770827191479304</v>
      </c>
      <c r="N23" s="11">
        <f t="shared" si="27"/>
        <v>1.4823055033739665</v>
      </c>
      <c r="O23" s="11">
        <f t="shared" si="28"/>
        <v>1.0490679171624129</v>
      </c>
      <c r="P23" s="11">
        <f t="shared" si="29"/>
        <v>0.73598374964159119</v>
      </c>
      <c r="Q23" s="11">
        <f t="shared" si="30"/>
        <v>0.51160417459295215</v>
      </c>
      <c r="R23" s="11">
        <f t="shared" si="31"/>
        <v>0.35219879348313338</v>
      </c>
      <c r="S23" s="11">
        <f t="shared" si="32"/>
        <v>0.23999309012082717</v>
      </c>
      <c r="T23" s="11">
        <f t="shared" si="33"/>
        <v>0.1617768399240028</v>
      </c>
      <c r="U23" s="11">
        <f t="shared" si="34"/>
        <v>0.10781236316223412</v>
      </c>
      <c r="V23" s="11">
        <f t="shared" si="35"/>
        <v>7.0983741219529162E-2</v>
      </c>
      <c r="W23" s="11">
        <f t="shared" si="36"/>
        <v>4.613849492987291E-2</v>
      </c>
      <c r="X23" s="11">
        <f t="shared" si="37"/>
        <v>2.9581993726298238E-2</v>
      </c>
    </row>
    <row r="24" spans="1:24" x14ac:dyDescent="0.25">
      <c r="D24" s="11">
        <v>20</v>
      </c>
      <c r="E24" s="11">
        <f t="shared" si="26"/>
        <v>19.595274669630314</v>
      </c>
      <c r="F24" s="11">
        <f t="shared" si="38"/>
        <v>14.472464428839062</v>
      </c>
      <c r="G24" s="11">
        <f t="shared" si="39"/>
        <v>10.622331508040062</v>
      </c>
      <c r="H24" s="11">
        <f t="shared" si="40"/>
        <v>7.7458513713481913</v>
      </c>
      <c r="I24" s="11">
        <f t="shared" si="41"/>
        <v>5.6100762699578066</v>
      </c>
      <c r="J24" s="11">
        <f t="shared" si="42"/>
        <v>4.0344932854357873</v>
      </c>
      <c r="K24" s="11">
        <f t="shared" si="43"/>
        <v>2.8799930364268227</v>
      </c>
      <c r="L24" s="11">
        <f t="shared" si="44"/>
        <v>2.0399904018449626</v>
      </c>
      <c r="M24" s="11">
        <f t="shared" si="45"/>
        <v>1.4333117011752208</v>
      </c>
      <c r="N24" s="11">
        <f t="shared" si="27"/>
        <v>0.9985254562378052</v>
      </c>
      <c r="O24" s="11">
        <f t="shared" si="28"/>
        <v>0.68944743515913776</v>
      </c>
      <c r="P24" s="11">
        <f t="shared" si="29"/>
        <v>0.47159630725784241</v>
      </c>
      <c r="Q24" s="11">
        <f t="shared" si="30"/>
        <v>0.31941495036536377</v>
      </c>
      <c r="R24" s="11">
        <f t="shared" si="31"/>
        <v>0.2141051685463316</v>
      </c>
      <c r="S24" s="11">
        <f t="shared" si="32"/>
        <v>0.14195111294466684</v>
      </c>
      <c r="T24" s="11">
        <f t="shared" si="33"/>
        <v>9.30297717982978E-2</v>
      </c>
      <c r="U24" s="11">
        <f t="shared" si="34"/>
        <v>6.0226142309687224E-2</v>
      </c>
      <c r="V24" s="11">
        <f t="shared" si="35"/>
        <v>3.8486674651816516E-2</v>
      </c>
      <c r="W24" s="11">
        <f t="shared" si="36"/>
        <v>2.425777509432998E-2</v>
      </c>
      <c r="X24" s="11">
        <f t="shared" si="37"/>
        <v>1.5066996864615483E-2</v>
      </c>
    </row>
    <row r="25" spans="1:24" x14ac:dyDescent="0.25">
      <c r="D25" s="11">
        <v>21</v>
      </c>
      <c r="E25" s="11">
        <f t="shared" si="26"/>
        <v>16.097518141101304</v>
      </c>
      <c r="F25" s="11">
        <f t="shared" si="38"/>
        <v>11.651346937725464</v>
      </c>
      <c r="G25" s="11">
        <f t="shared" si="39"/>
        <v>8.3771955205007149</v>
      </c>
      <c r="H25" s="11">
        <f t="shared" si="40"/>
        <v>5.9814238874687859</v>
      </c>
      <c r="I25" s="11">
        <f t="shared" si="41"/>
        <v>4.239983443308712</v>
      </c>
      <c r="J25" s="11">
        <f t="shared" si="42"/>
        <v>2.9829026105869496</v>
      </c>
      <c r="K25" s="11">
        <f t="shared" si="43"/>
        <v>2.082004565893679</v>
      </c>
      <c r="L25" s="11">
        <f t="shared" si="44"/>
        <v>1.4412328189994474</v>
      </c>
      <c r="M25" s="11">
        <f t="shared" si="45"/>
        <v>0.98907107251297288</v>
      </c>
      <c r="N25" s="11">
        <f t="shared" si="27"/>
        <v>0.67263670308547274</v>
      </c>
      <c r="O25" s="11">
        <f t="shared" si="28"/>
        <v>0.45310485438658532</v>
      </c>
      <c r="P25" s="11">
        <f t="shared" si="29"/>
        <v>0.30218476580160769</v>
      </c>
      <c r="Q25" s="11">
        <f t="shared" si="30"/>
        <v>0.19942353011111119</v>
      </c>
      <c r="R25" s="11">
        <f t="shared" si="31"/>
        <v>0.13015667301100045</v>
      </c>
      <c r="S25" s="11">
        <f t="shared" si="32"/>
        <v>8.3961244284511544E-2</v>
      </c>
      <c r="T25" s="11">
        <f t="shared" si="33"/>
        <v>5.3496770272611148E-2</v>
      </c>
      <c r="U25" s="11">
        <f t="shared" si="34"/>
        <v>3.3643527617037476E-2</v>
      </c>
      <c r="V25" s="11">
        <f t="shared" si="35"/>
        <v>2.0867090129468396E-2</v>
      </c>
      <c r="W25" s="11">
        <f t="shared" si="36"/>
        <v>1.2753767833594932E-2</v>
      </c>
      <c r="X25" s="11">
        <f t="shared" si="37"/>
        <v>7.674073513054604E-3</v>
      </c>
    </row>
    <row r="26" spans="1:24" x14ac:dyDescent="0.25">
      <c r="D26" s="11">
        <v>22</v>
      </c>
      <c r="E26" s="11">
        <f t="shared" si="26"/>
        <v>13.224111152914722</v>
      </c>
      <c r="F26" s="11">
        <f t="shared" si="38"/>
        <v>9.3801498791546383</v>
      </c>
      <c r="G26" s="11">
        <f t="shared" si="39"/>
        <v>6.6065914752876838</v>
      </c>
      <c r="H26" s="11">
        <f t="shared" si="40"/>
        <v>4.6189153401422711</v>
      </c>
      <c r="I26" s="11">
        <f t="shared" si="41"/>
        <v>3.2044946867838586</v>
      </c>
      <c r="J26" s="11">
        <f t="shared" si="42"/>
        <v>2.2054090451374613</v>
      </c>
      <c r="K26" s="11">
        <f t="shared" si="43"/>
        <v>1.5051227407758585</v>
      </c>
      <c r="L26" s="11">
        <f t="shared" si="44"/>
        <v>1.0182165742949196</v>
      </c>
      <c r="M26" s="11">
        <f t="shared" si="45"/>
        <v>0.68251838429830203</v>
      </c>
      <c r="N26" s="11">
        <f t="shared" si="27"/>
        <v>0.45310826229946705</v>
      </c>
      <c r="O26" s="11">
        <f t="shared" si="28"/>
        <v>0.29778051030286384</v>
      </c>
      <c r="P26" s="11">
        <f t="shared" si="29"/>
        <v>0.19363093238269616</v>
      </c>
      <c r="Q26" s="11">
        <f t="shared" si="30"/>
        <v>0.12450808678957115</v>
      </c>
      <c r="R26" s="11">
        <f t="shared" si="31"/>
        <v>7.9123543090117293E-2</v>
      </c>
      <c r="S26" s="11">
        <f t="shared" si="32"/>
        <v>4.9661396769402892E-2</v>
      </c>
      <c r="T26" s="11">
        <f t="shared" si="33"/>
        <v>3.0763317745265036E-2</v>
      </c>
      <c r="U26" s="11">
        <f t="shared" si="34"/>
        <v>1.8793947397429473E-2</v>
      </c>
      <c r="V26" s="11">
        <f t="shared" si="35"/>
        <v>1.1313927597296467E-2</v>
      </c>
      <c r="W26" s="11">
        <f t="shared" si="36"/>
        <v>6.7054209761908713E-3</v>
      </c>
      <c r="X26" s="11">
        <f t="shared" si="37"/>
        <v>3.9086358624041018E-3</v>
      </c>
    </row>
    <row r="27" spans="1:24" x14ac:dyDescent="0.25">
      <c r="D27" s="11">
        <v>23</v>
      </c>
      <c r="E27" s="11">
        <f t="shared" si="26"/>
        <v>10.863607312119443</v>
      </c>
      <c r="F27" s="11">
        <f t="shared" si="38"/>
        <v>7.5516772632110252</v>
      </c>
      <c r="G27" s="11">
        <f t="shared" si="39"/>
        <v>5.2102223010708792</v>
      </c>
      <c r="H27" s="11">
        <f t="shared" si="40"/>
        <v>3.5667726148112631</v>
      </c>
      <c r="I27" s="11">
        <f t="shared" si="41"/>
        <v>2.4218929943775049</v>
      </c>
      <c r="J27" s="11">
        <f t="shared" si="42"/>
        <v>1.6305691775223821</v>
      </c>
      <c r="K27" s="11">
        <f t="shared" si="43"/>
        <v>1.0880833317616838</v>
      </c>
      <c r="L27" s="11">
        <f t="shared" si="44"/>
        <v>0.71935982757361783</v>
      </c>
      <c r="M27" s="11">
        <f t="shared" si="45"/>
        <v>0.47097863626888631</v>
      </c>
      <c r="N27" s="11">
        <f t="shared" si="27"/>
        <v>0.30522731873279002</v>
      </c>
      <c r="O27" s="11">
        <f t="shared" si="28"/>
        <v>0.19570135137104214</v>
      </c>
      <c r="P27" s="11">
        <f t="shared" si="29"/>
        <v>0.12407289254286022</v>
      </c>
      <c r="Q27" s="11">
        <f t="shared" si="30"/>
        <v>7.7735378906200844E-2</v>
      </c>
      <c r="R27" s="11">
        <f t="shared" si="31"/>
        <v>4.8099993079913209E-2</v>
      </c>
      <c r="S27" s="11">
        <f t="shared" si="32"/>
        <v>2.9373722961166426E-2</v>
      </c>
      <c r="T27" s="11">
        <f t="shared" si="33"/>
        <v>1.7690445869414657E-2</v>
      </c>
      <c r="U27" s="11">
        <f t="shared" si="34"/>
        <v>1.0498674895152051E-2</v>
      </c>
      <c r="V27" s="11">
        <f t="shared" si="35"/>
        <v>6.1342984039781711E-3</v>
      </c>
      <c r="W27" s="11">
        <f t="shared" si="36"/>
        <v>3.5254421324421126E-3</v>
      </c>
      <c r="X27" s="11">
        <f t="shared" si="37"/>
        <v>1.990785503798281E-3</v>
      </c>
    </row>
    <row r="28" spans="1:24" x14ac:dyDescent="0.25">
      <c r="D28" s="17">
        <v>24</v>
      </c>
      <c r="E28" s="17">
        <f t="shared" si="26"/>
        <v>8.9244534069061228</v>
      </c>
      <c r="F28" s="17">
        <f t="shared" si="38"/>
        <v>6.0796288142932999</v>
      </c>
      <c r="G28" s="17">
        <f t="shared" si="39"/>
        <v>4.1089897155165378</v>
      </c>
      <c r="H28" s="17">
        <f t="shared" si="40"/>
        <v>2.7542974808834053</v>
      </c>
      <c r="I28" s="17">
        <f t="shared" si="41"/>
        <v>1.8304182872906307</v>
      </c>
      <c r="J28" s="17">
        <f t="shared" si="42"/>
        <v>1.2055613214011733</v>
      </c>
      <c r="K28" s="17">
        <f t="shared" si="43"/>
        <v>0.78659720219715645</v>
      </c>
      <c r="L28" s="17">
        <f t="shared" si="44"/>
        <v>0.50822052458248523</v>
      </c>
      <c r="M28" s="17">
        <f t="shared" si="45"/>
        <v>0.32500351774370767</v>
      </c>
      <c r="N28" s="17">
        <f t="shared" si="27"/>
        <v>0.20561027871796936</v>
      </c>
      <c r="O28" s="17">
        <f t="shared" si="28"/>
        <v>0.12861492812104888</v>
      </c>
      <c r="P28" s="17">
        <f t="shared" si="29"/>
        <v>7.9502187354688544E-2</v>
      </c>
      <c r="Q28" s="17">
        <f t="shared" si="30"/>
        <v>4.853330646629743E-2</v>
      </c>
      <c r="R28" s="17">
        <f t="shared" si="31"/>
        <v>2.9240466793210039E-2</v>
      </c>
      <c r="S28" s="17">
        <f t="shared" si="32"/>
        <v>1.7373969657070717E-2</v>
      </c>
      <c r="T28" s="17">
        <f t="shared" si="33"/>
        <v>1.0172890897206898E-2</v>
      </c>
      <c r="U28" s="17">
        <f t="shared" si="34"/>
        <v>5.8647697699298383E-3</v>
      </c>
      <c r="V28" s="17">
        <f t="shared" si="35"/>
        <v>3.325955251652924E-3</v>
      </c>
      <c r="W28" s="17">
        <f t="shared" si="36"/>
        <v>1.853536455552765E-3</v>
      </c>
      <c r="X28" s="17">
        <f t="shared" si="37"/>
        <v>1.0139667806495784E-3</v>
      </c>
    </row>
    <row r="29" spans="1:24" x14ac:dyDescent="0.25">
      <c r="D29" s="11">
        <v>25</v>
      </c>
      <c r="E29" s="11">
        <f t="shared" si="26"/>
        <v>7.33143847377338</v>
      </c>
      <c r="F29" s="11">
        <f t="shared" si="38"/>
        <v>4.8945267695231065</v>
      </c>
      <c r="G29" s="11">
        <f t="shared" si="39"/>
        <v>3.2405136492449622</v>
      </c>
      <c r="H29" s="11">
        <f t="shared" si="40"/>
        <v>2.1268960577129743</v>
      </c>
      <c r="I29" s="11">
        <f t="shared" si="41"/>
        <v>1.383393533168513</v>
      </c>
      <c r="J29" s="11">
        <f t="shared" si="42"/>
        <v>0.89133176297795746</v>
      </c>
      <c r="K29" s="11">
        <f t="shared" si="43"/>
        <v>0.56864684941236843</v>
      </c>
      <c r="L29" s="11">
        <f t="shared" si="44"/>
        <v>0.35905271841227998</v>
      </c>
      <c r="M29" s="11">
        <f t="shared" si="45"/>
        <v>0.22427192745422289</v>
      </c>
      <c r="N29" s="11">
        <f t="shared" si="27"/>
        <v>0.13850525205278572</v>
      </c>
      <c r="O29" s="11">
        <f t="shared" si="28"/>
        <v>8.4525730761153328E-2</v>
      </c>
      <c r="P29" s="11">
        <f t="shared" si="29"/>
        <v>5.0942616591263784E-2</v>
      </c>
      <c r="Q29" s="11">
        <f t="shared" si="30"/>
        <v>3.0301284559168137E-2</v>
      </c>
      <c r="R29" s="11">
        <f t="shared" si="31"/>
        <v>1.7775572168260315E-2</v>
      </c>
      <c r="S29" s="11">
        <f t="shared" si="32"/>
        <v>1.0276355572764188E-2</v>
      </c>
      <c r="T29" s="11">
        <f t="shared" si="33"/>
        <v>5.8499209104388257E-3</v>
      </c>
      <c r="U29" s="11">
        <f t="shared" si="34"/>
        <v>3.2761776888782057E-3</v>
      </c>
      <c r="V29" s="11">
        <f t="shared" si="35"/>
        <v>1.8032996778936986E-3</v>
      </c>
      <c r="W29" s="11">
        <f t="shared" si="36"/>
        <v>9.7451532687142176E-4</v>
      </c>
      <c r="X29" s="11">
        <f t="shared" si="37"/>
        <v>5.1644370038824979E-4</v>
      </c>
    </row>
    <row r="31" spans="1:24" x14ac:dyDescent="0.25"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4:12" x14ac:dyDescent="0.25"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  <row r="34" spans="4:12" x14ac:dyDescent="0.25">
      <c r="D34" s="4" t="s">
        <v>30</v>
      </c>
      <c r="E34" s="4"/>
      <c r="F34" s="4"/>
      <c r="G34" s="4"/>
      <c r="H34" s="4"/>
      <c r="I34" s="4"/>
      <c r="J34" s="4"/>
      <c r="K34" s="4"/>
      <c r="L34" s="4"/>
    </row>
  </sheetData>
  <mergeCells count="9">
    <mergeCell ref="D31:L31"/>
    <mergeCell ref="D32:L32"/>
    <mergeCell ref="D33:L33"/>
    <mergeCell ref="E2:X2"/>
    <mergeCell ref="A1:B1"/>
    <mergeCell ref="A9:B9"/>
    <mergeCell ref="A13:B13"/>
    <mergeCell ref="A17:B17"/>
    <mergeCell ref="A21:B21"/>
  </mergeCells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5F6E-4F0E-49C6-976C-0AC3367EF9AB}">
  <sheetPr codeName="Sheet2"/>
  <dimension ref="A1:X36"/>
  <sheetViews>
    <sheetView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720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0.11899999999999999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-0.95499999999999996</v>
      </c>
      <c r="D4" s="5">
        <v>0</v>
      </c>
      <c r="E4" s="5">
        <f>$B$25</f>
        <v>1000</v>
      </c>
      <c r="F4" s="5">
        <f t="shared" ref="F4:X4" si="0">$B$25</f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821.5</v>
      </c>
      <c r="F5" s="5">
        <f t="shared" ref="F5:U7" si="1">F4*$B$7</f>
        <v>821.5</v>
      </c>
      <c r="G5" s="5">
        <f t="shared" si="1"/>
        <v>821.5</v>
      </c>
      <c r="H5" s="5">
        <f t="shared" si="1"/>
        <v>821.5</v>
      </c>
      <c r="I5" s="5">
        <f t="shared" si="1"/>
        <v>821.5</v>
      </c>
      <c r="J5" s="5">
        <f t="shared" si="1"/>
        <v>821.5</v>
      </c>
      <c r="K5" s="5">
        <f t="shared" si="1"/>
        <v>821.5</v>
      </c>
      <c r="L5" s="5">
        <f t="shared" si="1"/>
        <v>821.5</v>
      </c>
      <c r="M5" s="5">
        <f t="shared" si="1"/>
        <v>821.5</v>
      </c>
      <c r="N5" s="5">
        <f t="shared" si="1"/>
        <v>821.5</v>
      </c>
      <c r="O5" s="5">
        <f t="shared" si="1"/>
        <v>821.5</v>
      </c>
      <c r="P5" s="5">
        <f t="shared" si="1"/>
        <v>821.5</v>
      </c>
      <c r="Q5" s="5">
        <f t="shared" si="1"/>
        <v>821.5</v>
      </c>
      <c r="R5" s="5">
        <f t="shared" si="1"/>
        <v>821.5</v>
      </c>
      <c r="S5" s="5">
        <f t="shared" si="1"/>
        <v>821.5</v>
      </c>
      <c r="T5" s="5">
        <f t="shared" si="1"/>
        <v>821.5</v>
      </c>
      <c r="U5" s="5">
        <f t="shared" si="1"/>
        <v>821.5</v>
      </c>
      <c r="V5" s="5">
        <f t="shared" ref="V5:X7" si="2">V4*$B$7</f>
        <v>821.5</v>
      </c>
      <c r="W5" s="5">
        <f t="shared" si="2"/>
        <v>821.5</v>
      </c>
      <c r="X5" s="5">
        <f t="shared" si="2"/>
        <v>821.5</v>
      </c>
    </row>
    <row r="6" spans="1:24" x14ac:dyDescent="0.25">
      <c r="A6" t="s">
        <v>1</v>
      </c>
      <c r="B6">
        <f>1.5*B3</f>
        <v>0.17849999999999999</v>
      </c>
      <c r="D6" s="5">
        <v>2</v>
      </c>
      <c r="E6" s="5">
        <f t="shared" ref="E6:E7" si="3">E5*$B$7</f>
        <v>674.86225000000002</v>
      </c>
      <c r="F6" s="5">
        <f t="shared" si="1"/>
        <v>674.86225000000002</v>
      </c>
      <c r="G6" s="5">
        <f t="shared" si="1"/>
        <v>674.86225000000002</v>
      </c>
      <c r="H6" s="5">
        <f t="shared" si="1"/>
        <v>674.86225000000002</v>
      </c>
      <c r="I6" s="5">
        <f t="shared" si="1"/>
        <v>674.86225000000002</v>
      </c>
      <c r="J6" s="5">
        <f t="shared" si="1"/>
        <v>674.86225000000002</v>
      </c>
      <c r="K6" s="5">
        <f t="shared" si="1"/>
        <v>674.86225000000002</v>
      </c>
      <c r="L6" s="5">
        <f t="shared" si="1"/>
        <v>674.86225000000002</v>
      </c>
      <c r="M6" s="5">
        <f t="shared" si="1"/>
        <v>674.86225000000002</v>
      </c>
      <c r="N6" s="5">
        <f t="shared" si="1"/>
        <v>674.86225000000002</v>
      </c>
      <c r="O6" s="5">
        <f t="shared" si="1"/>
        <v>674.86225000000002</v>
      </c>
      <c r="P6" s="5">
        <f t="shared" si="1"/>
        <v>674.86225000000002</v>
      </c>
      <c r="Q6" s="5">
        <f t="shared" si="1"/>
        <v>674.86225000000002</v>
      </c>
      <c r="R6" s="5">
        <f t="shared" si="1"/>
        <v>674.86225000000002</v>
      </c>
      <c r="S6" s="5">
        <f t="shared" si="1"/>
        <v>674.86225000000002</v>
      </c>
      <c r="T6" s="5">
        <f t="shared" si="1"/>
        <v>674.86225000000002</v>
      </c>
      <c r="U6" s="5">
        <f t="shared" si="1"/>
        <v>674.86225000000002</v>
      </c>
      <c r="V6" s="5">
        <f t="shared" si="2"/>
        <v>674.86225000000002</v>
      </c>
      <c r="W6" s="5">
        <f t="shared" si="2"/>
        <v>674.86225000000002</v>
      </c>
      <c r="X6" s="5">
        <f t="shared" si="2"/>
        <v>674.86225000000002</v>
      </c>
    </row>
    <row r="7" spans="1:24" x14ac:dyDescent="0.25">
      <c r="A7" t="s">
        <v>5</v>
      </c>
      <c r="B7" s="2">
        <f>1-B6</f>
        <v>0.82150000000000001</v>
      </c>
      <c r="D7" s="5">
        <v>3</v>
      </c>
      <c r="E7" s="5">
        <f t="shared" si="3"/>
        <v>554.39933837500007</v>
      </c>
      <c r="F7" s="5">
        <f t="shared" si="1"/>
        <v>554.39933837500007</v>
      </c>
      <c r="G7" s="5">
        <f t="shared" si="1"/>
        <v>554.39933837500007</v>
      </c>
      <c r="H7" s="5">
        <f t="shared" si="1"/>
        <v>554.39933837500007</v>
      </c>
      <c r="I7" s="5">
        <f t="shared" si="1"/>
        <v>554.39933837500007</v>
      </c>
      <c r="J7" s="5">
        <f t="shared" si="1"/>
        <v>554.39933837500007</v>
      </c>
      <c r="K7" s="5">
        <f t="shared" si="1"/>
        <v>554.39933837500007</v>
      </c>
      <c r="L7" s="5">
        <f t="shared" si="1"/>
        <v>554.39933837500007</v>
      </c>
      <c r="M7" s="5">
        <f t="shared" si="1"/>
        <v>554.39933837500007</v>
      </c>
      <c r="N7" s="5">
        <f t="shared" si="1"/>
        <v>554.39933837500007</v>
      </c>
      <c r="O7" s="5">
        <f t="shared" si="1"/>
        <v>554.39933837500007</v>
      </c>
      <c r="P7" s="5">
        <f t="shared" si="1"/>
        <v>554.39933837500007</v>
      </c>
      <c r="Q7" s="5">
        <f t="shared" si="1"/>
        <v>554.39933837500007</v>
      </c>
      <c r="R7" s="5">
        <f t="shared" si="1"/>
        <v>554.39933837500007</v>
      </c>
      <c r="S7" s="5">
        <f t="shared" si="1"/>
        <v>554.39933837500007</v>
      </c>
      <c r="T7" s="5">
        <f t="shared" si="1"/>
        <v>554.39933837500007</v>
      </c>
      <c r="U7" s="5">
        <f t="shared" si="1"/>
        <v>554.39933837500007</v>
      </c>
      <c r="V7" s="5">
        <f t="shared" si="2"/>
        <v>554.39933837500007</v>
      </c>
      <c r="W7" s="5">
        <f t="shared" si="2"/>
        <v>554.39933837500007</v>
      </c>
      <c r="X7" s="5">
        <f t="shared" si="2"/>
        <v>554.39933837500007</v>
      </c>
    </row>
    <row r="8" spans="1:24" x14ac:dyDescent="0.25">
      <c r="B8" s="2"/>
      <c r="D8" s="5">
        <v>4</v>
      </c>
      <c r="E8" s="5">
        <f t="shared" ref="E8:E9" si="4">E7*$B$7</f>
        <v>455.43905647506256</v>
      </c>
      <c r="F8" s="5">
        <f t="shared" ref="F8:X8" si="5">F7*$B$7</f>
        <v>455.43905647506256</v>
      </c>
      <c r="G8" s="5">
        <f t="shared" si="5"/>
        <v>455.43905647506256</v>
      </c>
      <c r="H8" s="5">
        <f t="shared" si="5"/>
        <v>455.43905647506256</v>
      </c>
      <c r="I8" s="5">
        <f t="shared" si="5"/>
        <v>455.43905647506256</v>
      </c>
      <c r="J8" s="5">
        <f t="shared" si="5"/>
        <v>455.43905647506256</v>
      </c>
      <c r="K8" s="5">
        <f t="shared" si="5"/>
        <v>455.43905647506256</v>
      </c>
      <c r="L8" s="5">
        <f t="shared" si="5"/>
        <v>455.43905647506256</v>
      </c>
      <c r="M8" s="5">
        <f t="shared" si="5"/>
        <v>455.43905647506256</v>
      </c>
      <c r="N8" s="5">
        <f t="shared" si="5"/>
        <v>455.43905647506256</v>
      </c>
      <c r="O8" s="5">
        <f t="shared" si="5"/>
        <v>455.43905647506256</v>
      </c>
      <c r="P8" s="5">
        <f t="shared" si="5"/>
        <v>455.43905647506256</v>
      </c>
      <c r="Q8" s="5">
        <f t="shared" si="5"/>
        <v>455.43905647506256</v>
      </c>
      <c r="R8" s="5">
        <f t="shared" si="5"/>
        <v>455.43905647506256</v>
      </c>
      <c r="S8" s="5">
        <f t="shared" si="5"/>
        <v>455.43905647506256</v>
      </c>
      <c r="T8" s="5">
        <f t="shared" si="5"/>
        <v>455.43905647506256</v>
      </c>
      <c r="U8" s="5">
        <f t="shared" si="5"/>
        <v>455.43905647506256</v>
      </c>
      <c r="V8" s="5">
        <f t="shared" si="5"/>
        <v>455.43905647506256</v>
      </c>
      <c r="W8" s="5">
        <f t="shared" si="5"/>
        <v>455.43905647506256</v>
      </c>
      <c r="X8" s="5">
        <f t="shared" si="5"/>
        <v>455.43905647506256</v>
      </c>
    </row>
    <row r="9" spans="1:24" x14ac:dyDescent="0.25">
      <c r="A9" s="16" t="s">
        <v>16</v>
      </c>
      <c r="B9" s="16"/>
      <c r="D9" s="5">
        <v>5</v>
      </c>
      <c r="E9" s="5">
        <f t="shared" si="4"/>
        <v>374.14318489426387</v>
      </c>
      <c r="F9" s="5">
        <f t="shared" ref="F9:X9" si="6">F8*$B$7</f>
        <v>374.14318489426387</v>
      </c>
      <c r="G9" s="5">
        <f t="shared" si="6"/>
        <v>374.14318489426387</v>
      </c>
      <c r="H9" s="5">
        <f t="shared" si="6"/>
        <v>374.14318489426387</v>
      </c>
      <c r="I9" s="5">
        <f t="shared" si="6"/>
        <v>374.14318489426387</v>
      </c>
      <c r="J9" s="5">
        <f t="shared" si="6"/>
        <v>374.14318489426387</v>
      </c>
      <c r="K9" s="5">
        <f t="shared" si="6"/>
        <v>374.14318489426387</v>
      </c>
      <c r="L9" s="5">
        <f t="shared" si="6"/>
        <v>374.14318489426387</v>
      </c>
      <c r="M9" s="5">
        <f t="shared" si="6"/>
        <v>374.14318489426387</v>
      </c>
      <c r="N9" s="5">
        <f t="shared" si="6"/>
        <v>374.14318489426387</v>
      </c>
      <c r="O9" s="5">
        <f t="shared" si="6"/>
        <v>374.14318489426387</v>
      </c>
      <c r="P9" s="5">
        <f t="shared" si="6"/>
        <v>374.14318489426387</v>
      </c>
      <c r="Q9" s="5">
        <f t="shared" si="6"/>
        <v>374.14318489426387</v>
      </c>
      <c r="R9" s="5">
        <f t="shared" si="6"/>
        <v>374.14318489426387</v>
      </c>
      <c r="S9" s="5">
        <f t="shared" si="6"/>
        <v>374.14318489426387</v>
      </c>
      <c r="T9" s="5">
        <f t="shared" si="6"/>
        <v>374.14318489426387</v>
      </c>
      <c r="U9" s="5">
        <f t="shared" si="6"/>
        <v>374.14318489426387</v>
      </c>
      <c r="V9" s="5">
        <f t="shared" si="6"/>
        <v>374.14318489426387</v>
      </c>
      <c r="W9" s="5">
        <f t="shared" si="6"/>
        <v>374.14318489426387</v>
      </c>
      <c r="X9" s="5">
        <f t="shared" si="6"/>
        <v>374.14318489426387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ref="E10:T14" si="7">E9*$B$7*(1-E$3)</f>
        <v>307.35862639063777</v>
      </c>
      <c r="F10" s="11">
        <f t="shared" si="7"/>
        <v>301.21145386282501</v>
      </c>
      <c r="G10" s="11">
        <f t="shared" si="7"/>
        <v>295.06428133501225</v>
      </c>
      <c r="H10" s="11">
        <f t="shared" si="7"/>
        <v>288.9171088071995</v>
      </c>
      <c r="I10" s="11">
        <f t="shared" si="7"/>
        <v>282.76993627938674</v>
      </c>
      <c r="J10" s="11">
        <f t="shared" si="7"/>
        <v>276.62276375157398</v>
      </c>
      <c r="K10" s="11">
        <f t="shared" si="7"/>
        <v>270.47559122376123</v>
      </c>
      <c r="L10" s="11">
        <f t="shared" si="7"/>
        <v>264.32841869594847</v>
      </c>
      <c r="M10" s="11">
        <f t="shared" si="7"/>
        <v>258.18124616813571</v>
      </c>
      <c r="N10" s="11">
        <f t="shared" si="7"/>
        <v>252.03407364032299</v>
      </c>
      <c r="O10" s="11">
        <f t="shared" si="7"/>
        <v>245.88690111251023</v>
      </c>
      <c r="P10" s="11">
        <f t="shared" si="7"/>
        <v>239.73972858469747</v>
      </c>
      <c r="Q10" s="11">
        <f t="shared" si="7"/>
        <v>233.59255605688472</v>
      </c>
      <c r="R10" s="11">
        <f t="shared" si="7"/>
        <v>227.44538352907193</v>
      </c>
      <c r="S10" s="11">
        <f t="shared" si="7"/>
        <v>221.29821100125918</v>
      </c>
      <c r="T10" s="11">
        <f t="shared" si="7"/>
        <v>215.15103847344642</v>
      </c>
      <c r="U10" s="11">
        <f t="shared" ref="U10:X10" si="8">U9*$B$7*(1-U$3)</f>
        <v>209.00386594563366</v>
      </c>
      <c r="V10" s="11">
        <f t="shared" si="8"/>
        <v>202.85669341782091</v>
      </c>
      <c r="W10" s="11">
        <f t="shared" si="8"/>
        <v>196.70952089000818</v>
      </c>
      <c r="X10" s="11">
        <f t="shared" si="8"/>
        <v>190.56234836219542</v>
      </c>
    </row>
    <row r="11" spans="1:24" x14ac:dyDescent="0.25">
      <c r="A11" t="s">
        <v>8</v>
      </c>
      <c r="B11" s="4" t="e">
        <f>CEILING(B4+LN(1-B10/B2)/(-B3),1)</f>
        <v>#NUM!</v>
      </c>
      <c r="D11" s="11">
        <v>7</v>
      </c>
      <c r="E11" s="11">
        <f t="shared" ref="E11:X11" si="9">E10*$B$7*(1-E$3)</f>
        <v>252.49511157990892</v>
      </c>
      <c r="F11" s="11">
        <f t="shared" si="9"/>
        <v>242.49630516134454</v>
      </c>
      <c r="G11" s="11">
        <f t="shared" si="9"/>
        <v>232.69949483204405</v>
      </c>
      <c r="H11" s="11">
        <f t="shared" si="9"/>
        <v>223.10468059200753</v>
      </c>
      <c r="I11" s="11">
        <f t="shared" si="9"/>
        <v>213.71186244123493</v>
      </c>
      <c r="J11" s="11">
        <f t="shared" si="9"/>
        <v>204.52104037972623</v>
      </c>
      <c r="K11" s="11">
        <f t="shared" si="9"/>
        <v>195.53221440748149</v>
      </c>
      <c r="L11" s="11">
        <f t="shared" si="9"/>
        <v>186.74538452450062</v>
      </c>
      <c r="M11" s="11">
        <f t="shared" si="9"/>
        <v>178.16055073078374</v>
      </c>
      <c r="N11" s="11">
        <f t="shared" si="9"/>
        <v>169.77771302633079</v>
      </c>
      <c r="O11" s="11">
        <f t="shared" si="9"/>
        <v>161.59687141114173</v>
      </c>
      <c r="P11" s="11">
        <f t="shared" si="9"/>
        <v>153.61802588521661</v>
      </c>
      <c r="Q11" s="11">
        <f t="shared" si="9"/>
        <v>145.84117644855542</v>
      </c>
      <c r="R11" s="11">
        <f t="shared" si="9"/>
        <v>138.26632310115812</v>
      </c>
      <c r="S11" s="11">
        <f t="shared" si="9"/>
        <v>130.89346584302476</v>
      </c>
      <c r="T11" s="11">
        <f t="shared" si="9"/>
        <v>123.72260467415536</v>
      </c>
      <c r="U11" s="11">
        <f t="shared" si="9"/>
        <v>116.75373959454987</v>
      </c>
      <c r="V11" s="11">
        <f t="shared" si="9"/>
        <v>109.98687060420831</v>
      </c>
      <c r="W11" s="11">
        <f t="shared" si="9"/>
        <v>103.42199770313071</v>
      </c>
      <c r="X11" s="11">
        <f t="shared" si="9"/>
        <v>97.059120891316994</v>
      </c>
    </row>
    <row r="12" spans="1:24" x14ac:dyDescent="0.25">
      <c r="D12" s="11">
        <v>8</v>
      </c>
      <c r="E12" s="11">
        <f t="shared" si="7"/>
        <v>207.42473416289519</v>
      </c>
      <c r="F12" s="11">
        <f t="shared" si="7"/>
        <v>195.22650039624364</v>
      </c>
      <c r="G12" s="11">
        <f t="shared" si="7"/>
        <v>183.51612960434321</v>
      </c>
      <c r="H12" s="11">
        <f t="shared" si="7"/>
        <v>172.28366539995412</v>
      </c>
      <c r="I12" s="11">
        <f t="shared" si="7"/>
        <v>161.51915139583653</v>
      </c>
      <c r="J12" s="11">
        <f t="shared" si="7"/>
        <v>151.21263120475058</v>
      </c>
      <c r="K12" s="11">
        <f t="shared" si="7"/>
        <v>141.35414843945651</v>
      </c>
      <c r="L12" s="11">
        <f t="shared" si="7"/>
        <v>131.93374671271445</v>
      </c>
      <c r="M12" s="11">
        <f t="shared" si="7"/>
        <v>122.94146963728461</v>
      </c>
      <c r="N12" s="11">
        <f t="shared" si="7"/>
        <v>114.36736082592722</v>
      </c>
      <c r="O12" s="11">
        <f t="shared" si="7"/>
        <v>106.20146389140234</v>
      </c>
      <c r="P12" s="11">
        <f t="shared" si="7"/>
        <v>98.433822446470259</v>
      </c>
      <c r="Q12" s="11">
        <f t="shared" si="7"/>
        <v>91.054480103891095</v>
      </c>
      <c r="R12" s="11">
        <f t="shared" si="7"/>
        <v>84.053480476425037</v>
      </c>
      <c r="S12" s="11">
        <f t="shared" si="7"/>
        <v>77.420867176832289</v>
      </c>
      <c r="T12" s="11">
        <f t="shared" si="7"/>
        <v>71.14668381787304</v>
      </c>
      <c r="U12" s="11">
        <f t="shared" ref="U12:X14" si="10">U11*$B$7*(1-U$3)</f>
        <v>65.220974012307437</v>
      </c>
      <c r="V12" s="11">
        <f t="shared" si="10"/>
        <v>59.633781372895697</v>
      </c>
      <c r="W12" s="11">
        <f t="shared" si="10"/>
        <v>54.375149512398004</v>
      </c>
      <c r="X12" s="11">
        <f t="shared" si="10"/>
        <v>49.435122043574481</v>
      </c>
    </row>
    <row r="13" spans="1:24" x14ac:dyDescent="0.25">
      <c r="A13" s="16" t="s">
        <v>17</v>
      </c>
      <c r="B13" s="16"/>
      <c r="D13" s="11">
        <v>9</v>
      </c>
      <c r="E13" s="11">
        <f t="shared" si="7"/>
        <v>170.39941911481841</v>
      </c>
      <c r="F13" s="11">
        <f t="shared" si="7"/>
        <v>157.17099867400387</v>
      </c>
      <c r="G13" s="11">
        <f t="shared" si="7"/>
        <v>144.72816045116923</v>
      </c>
      <c r="H13" s="11">
        <f t="shared" si="7"/>
        <v>133.03916925849856</v>
      </c>
      <c r="I13" s="11">
        <f t="shared" si="7"/>
        <v>122.07294424194534</v>
      </c>
      <c r="J13" s="11">
        <f t="shared" si="7"/>
        <v>111.79905888123236</v>
      </c>
      <c r="K13" s="11">
        <f t="shared" si="7"/>
        <v>102.1877409898519</v>
      </c>
      <c r="L13" s="11">
        <f t="shared" si="7"/>
        <v>93.209872715065643</v>
      </c>
      <c r="M13" s="11">
        <f t="shared" si="7"/>
        <v>84.836990537904612</v>
      </c>
      <c r="N13" s="11">
        <f t="shared" si="7"/>
        <v>77.041285273169365</v>
      </c>
      <c r="O13" s="11">
        <f t="shared" si="7"/>
        <v>69.79560206942962</v>
      </c>
      <c r="P13" s="11">
        <f t="shared" si="7"/>
        <v>63.073440409024748</v>
      </c>
      <c r="Q13" s="11">
        <f t="shared" si="7"/>
        <v>56.848954108063367</v>
      </c>
      <c r="R13" s="11">
        <f t="shared" si="7"/>
        <v>51.096951316423549</v>
      </c>
      <c r="S13" s="11">
        <f t="shared" si="7"/>
        <v>45.792894517752764</v>
      </c>
      <c r="T13" s="11">
        <f t="shared" si="7"/>
        <v>40.91290052946789</v>
      </c>
      <c r="U13" s="11">
        <f t="shared" si="10"/>
        <v>36.433740502755178</v>
      </c>
      <c r="V13" s="11">
        <f t="shared" si="10"/>
        <v>32.332839922570315</v>
      </c>
      <c r="W13" s="11">
        <f t="shared" si="10"/>
        <v>28.588278607638376</v>
      </c>
      <c r="X13" s="11">
        <f t="shared" si="10"/>
        <v>25.178790710453789</v>
      </c>
    </row>
    <row r="14" spans="1:24" x14ac:dyDescent="0.25">
      <c r="A14" t="s">
        <v>18</v>
      </c>
      <c r="B14" s="1">
        <v>381</v>
      </c>
      <c r="D14" s="11">
        <v>10</v>
      </c>
      <c r="E14" s="11">
        <f t="shared" si="7"/>
        <v>139.98312280282332</v>
      </c>
      <c r="F14" s="11">
        <f t="shared" si="7"/>
        <v>126.53365590248029</v>
      </c>
      <c r="G14" s="11">
        <f t="shared" si="7"/>
        <v>114.1384164582101</v>
      </c>
      <c r="H14" s="11">
        <f t="shared" si="7"/>
        <v>102.73417689310517</v>
      </c>
      <c r="I14" s="11">
        <f t="shared" si="7"/>
        <v>92.260289799177457</v>
      </c>
      <c r="J14" s="11">
        <f t="shared" si="7"/>
        <v>82.658634183839141</v>
      </c>
      <c r="K14" s="11">
        <f t="shared" si="7"/>
        <v>73.873561716383733</v>
      </c>
      <c r="L14" s="11">
        <f t="shared" si="7"/>
        <v>65.851842974466734</v>
      </c>
      <c r="M14" s="11">
        <f t="shared" si="7"/>
        <v>58.54261369058645</v>
      </c>
      <c r="N14" s="11">
        <f t="shared" si="7"/>
        <v>51.897320998565085</v>
      </c>
      <c r="O14" s="11">
        <f t="shared" si="7"/>
        <v>45.869669680029148</v>
      </c>
      <c r="P14" s="11">
        <f t="shared" si="7"/>
        <v>40.415568410890785</v>
      </c>
      <c r="Q14" s="11">
        <f t="shared" si="7"/>
        <v>35.493076007828279</v>
      </c>
      <c r="R14" s="11">
        <f t="shared" si="7"/>
        <v>31.06234767476704</v>
      </c>
      <c r="S14" s="11">
        <f t="shared" si="7"/>
        <v>27.085581249360406</v>
      </c>
      <c r="T14" s="11">
        <f t="shared" si="7"/>
        <v>23.526963449470511</v>
      </c>
      <c r="U14" s="11">
        <f t="shared" si="10"/>
        <v>20.352616119649095</v>
      </c>
      <c r="V14" s="11">
        <f t="shared" si="10"/>
        <v>17.530542477618397</v>
      </c>
      <c r="W14" s="11">
        <f t="shared" si="10"/>
        <v>15.030573360751953</v>
      </c>
      <c r="X14" s="11">
        <f t="shared" si="10"/>
        <v>12.824313472555428</v>
      </c>
    </row>
    <row r="15" spans="1:24" x14ac:dyDescent="0.25">
      <c r="A15" t="s">
        <v>19</v>
      </c>
      <c r="B15" s="5">
        <f>CEILING(B4+LN(1-B14/B2)/(-B3),1)</f>
        <v>6</v>
      </c>
      <c r="D15" s="6">
        <v>11</v>
      </c>
      <c r="E15" s="6">
        <f>E14*$B$7</f>
        <v>114.99613538251936</v>
      </c>
      <c r="F15" s="6">
        <f t="shared" ref="F15:X28" si="11">F14*$B$7</f>
        <v>103.94739832388755</v>
      </c>
      <c r="G15" s="6">
        <f t="shared" si="11"/>
        <v>93.764709120419596</v>
      </c>
      <c r="H15" s="6">
        <f t="shared" si="11"/>
        <v>84.396126317685898</v>
      </c>
      <c r="I15" s="6">
        <f t="shared" si="11"/>
        <v>75.79182807002428</v>
      </c>
      <c r="J15" s="6">
        <f t="shared" si="11"/>
        <v>67.904067982023861</v>
      </c>
      <c r="K15" s="6">
        <f t="shared" si="11"/>
        <v>60.687130950009241</v>
      </c>
      <c r="L15" s="6">
        <f t="shared" si="11"/>
        <v>54.097289003524423</v>
      </c>
      <c r="M15" s="6">
        <f t="shared" si="11"/>
        <v>48.092757146816766</v>
      </c>
      <c r="N15" s="6">
        <f t="shared" si="11"/>
        <v>42.633649200321216</v>
      </c>
      <c r="O15" s="6">
        <f t="shared" si="11"/>
        <v>37.681933642143946</v>
      </c>
      <c r="P15" s="6">
        <f t="shared" si="11"/>
        <v>33.201389449546781</v>
      </c>
      <c r="Q15" s="6">
        <f t="shared" si="11"/>
        <v>29.157561940430931</v>
      </c>
      <c r="R15" s="6">
        <f t="shared" si="11"/>
        <v>25.517718614821124</v>
      </c>
      <c r="S15" s="6">
        <f t="shared" si="11"/>
        <v>22.250804996349572</v>
      </c>
      <c r="T15" s="6">
        <f t="shared" si="11"/>
        <v>19.327400473740024</v>
      </c>
      <c r="U15" s="6">
        <f t="shared" si="11"/>
        <v>16.719674142291733</v>
      </c>
      <c r="V15" s="6">
        <f t="shared" si="11"/>
        <v>14.401340645363513</v>
      </c>
      <c r="W15" s="6">
        <f t="shared" si="11"/>
        <v>12.34761601585773</v>
      </c>
      <c r="X15" s="6">
        <f t="shared" si="11"/>
        <v>10.535173517704283</v>
      </c>
    </row>
    <row r="16" spans="1:24" x14ac:dyDescent="0.25">
      <c r="D16" s="6">
        <v>12</v>
      </c>
      <c r="E16" s="6">
        <f t="shared" ref="E16:E25" si="12">E15*$B$7</f>
        <v>94.469325216739648</v>
      </c>
      <c r="F16" s="6">
        <f t="shared" si="11"/>
        <v>85.392787723073624</v>
      </c>
      <c r="G16" s="6">
        <f t="shared" si="11"/>
        <v>77.027708542424705</v>
      </c>
      <c r="H16" s="6">
        <f t="shared" si="11"/>
        <v>69.33141776997897</v>
      </c>
      <c r="I16" s="6">
        <f t="shared" si="11"/>
        <v>62.262986759524949</v>
      </c>
      <c r="J16" s="6">
        <f t="shared" si="11"/>
        <v>55.783191847232601</v>
      </c>
      <c r="K16" s="6">
        <f t="shared" si="11"/>
        <v>49.854478075432588</v>
      </c>
      <c r="L16" s="6">
        <f t="shared" si="11"/>
        <v>44.440922916395316</v>
      </c>
      <c r="M16" s="6">
        <f t="shared" si="11"/>
        <v>39.508199996109973</v>
      </c>
      <c r="N16" s="6">
        <f t="shared" si="11"/>
        <v>35.023542818063881</v>
      </c>
      <c r="O16" s="6">
        <f t="shared" si="11"/>
        <v>30.955708487021251</v>
      </c>
      <c r="P16" s="6">
        <f t="shared" si="11"/>
        <v>27.274941432802681</v>
      </c>
      <c r="Q16" s="6">
        <f t="shared" si="11"/>
        <v>23.952937134064008</v>
      </c>
      <c r="R16" s="6">
        <f t="shared" si="11"/>
        <v>20.962805842075554</v>
      </c>
      <c r="S16" s="6">
        <f t="shared" si="11"/>
        <v>18.279036304501172</v>
      </c>
      <c r="T16" s="6">
        <f t="shared" si="11"/>
        <v>15.877459489177429</v>
      </c>
      <c r="U16" s="6">
        <f t="shared" si="11"/>
        <v>13.73521230789266</v>
      </c>
      <c r="V16" s="6">
        <f t="shared" si="11"/>
        <v>11.830701340166126</v>
      </c>
      <c r="W16" s="6">
        <f t="shared" si="11"/>
        <v>10.143566557027125</v>
      </c>
      <c r="X16" s="6">
        <f t="shared" si="11"/>
        <v>8.6546450447940693</v>
      </c>
    </row>
    <row r="17" spans="1:24" x14ac:dyDescent="0.25">
      <c r="A17" s="16" t="s">
        <v>22</v>
      </c>
      <c r="B17" s="16"/>
      <c r="D17" s="6">
        <v>13</v>
      </c>
      <c r="E17" s="6">
        <f t="shared" si="12"/>
        <v>77.606550665551623</v>
      </c>
      <c r="F17" s="6">
        <f t="shared" si="11"/>
        <v>70.150175114504989</v>
      </c>
      <c r="G17" s="6">
        <f t="shared" si="11"/>
        <v>63.278262567601892</v>
      </c>
      <c r="H17" s="6">
        <f t="shared" si="11"/>
        <v>56.955759698037724</v>
      </c>
      <c r="I17" s="6">
        <f t="shared" si="11"/>
        <v>51.149043622949748</v>
      </c>
      <c r="J17" s="6">
        <f t="shared" si="11"/>
        <v>45.825892102501584</v>
      </c>
      <c r="K17" s="6">
        <f t="shared" si="11"/>
        <v>40.955453738967869</v>
      </c>
      <c r="L17" s="6">
        <f t="shared" si="11"/>
        <v>36.508218175818755</v>
      </c>
      <c r="M17" s="6">
        <f t="shared" si="11"/>
        <v>32.45598629680434</v>
      </c>
      <c r="N17" s="6">
        <f t="shared" si="11"/>
        <v>28.771840425039478</v>
      </c>
      <c r="O17" s="6">
        <f t="shared" si="11"/>
        <v>25.430114522087958</v>
      </c>
      <c r="P17" s="6">
        <f t="shared" si="11"/>
        <v>22.406364387047404</v>
      </c>
      <c r="Q17" s="6">
        <f t="shared" si="11"/>
        <v>19.677337855633581</v>
      </c>
      <c r="R17" s="6">
        <f t="shared" si="11"/>
        <v>17.220944999265068</v>
      </c>
      <c r="S17" s="6">
        <f t="shared" si="11"/>
        <v>15.016228324147713</v>
      </c>
      <c r="T17" s="6">
        <f t="shared" si="11"/>
        <v>13.043332970359259</v>
      </c>
      <c r="U17" s="6">
        <f t="shared" si="11"/>
        <v>11.283476910933819</v>
      </c>
      <c r="V17" s="6">
        <f t="shared" si="11"/>
        <v>9.718921150946473</v>
      </c>
      <c r="W17" s="6">
        <f t="shared" si="11"/>
        <v>8.332939926597783</v>
      </c>
      <c r="X17" s="6">
        <f t="shared" si="11"/>
        <v>7.1097909042983281</v>
      </c>
    </row>
    <row r="18" spans="1:24" x14ac:dyDescent="0.25">
      <c r="A18" s="9" t="s">
        <v>26</v>
      </c>
      <c r="B18" s="10">
        <v>635</v>
      </c>
      <c r="D18" s="6">
        <v>14</v>
      </c>
      <c r="E18" s="6">
        <f t="shared" si="12"/>
        <v>63.753781371750662</v>
      </c>
      <c r="F18" s="6">
        <f t="shared" si="11"/>
        <v>57.628368856565849</v>
      </c>
      <c r="G18" s="6">
        <f t="shared" si="11"/>
        <v>51.983092699284953</v>
      </c>
      <c r="H18" s="6">
        <f t="shared" si="11"/>
        <v>46.789156591937989</v>
      </c>
      <c r="I18" s="6">
        <f t="shared" si="11"/>
        <v>42.018939336253219</v>
      </c>
      <c r="J18" s="6">
        <f t="shared" si="11"/>
        <v>37.645970362205048</v>
      </c>
      <c r="K18" s="6">
        <f t="shared" si="11"/>
        <v>33.644905246562104</v>
      </c>
      <c r="L18" s="6">
        <f t="shared" si="11"/>
        <v>29.991501231435109</v>
      </c>
      <c r="M18" s="6">
        <f t="shared" si="11"/>
        <v>26.662592742824767</v>
      </c>
      <c r="N18" s="6">
        <f t="shared" si="11"/>
        <v>23.63606690916993</v>
      </c>
      <c r="O18" s="6">
        <f t="shared" si="11"/>
        <v>20.890839079895258</v>
      </c>
      <c r="P18" s="6">
        <f t="shared" si="11"/>
        <v>18.406828343959443</v>
      </c>
      <c r="Q18" s="6">
        <f t="shared" si="11"/>
        <v>16.164933048402986</v>
      </c>
      <c r="R18" s="6">
        <f t="shared" si="11"/>
        <v>14.147006316896254</v>
      </c>
      <c r="S18" s="6">
        <f t="shared" si="11"/>
        <v>12.335831568287347</v>
      </c>
      <c r="T18" s="6">
        <f t="shared" si="11"/>
        <v>10.715098035150131</v>
      </c>
      <c r="U18" s="6">
        <f t="shared" si="11"/>
        <v>9.2693762823321322</v>
      </c>
      <c r="V18" s="6">
        <f t="shared" si="11"/>
        <v>7.9840937255025279</v>
      </c>
      <c r="W18" s="6">
        <f t="shared" si="11"/>
        <v>6.845510149700079</v>
      </c>
      <c r="X18" s="6">
        <f t="shared" si="11"/>
        <v>5.8406932278810766</v>
      </c>
    </row>
    <row r="19" spans="1:24" x14ac:dyDescent="0.25">
      <c r="A19" s="9" t="s">
        <v>23</v>
      </c>
      <c r="B19" s="6">
        <f>FLOOR(B4+LN(1-B18/B2)/(-B3),1)</f>
        <v>16</v>
      </c>
      <c r="D19" s="6">
        <v>15</v>
      </c>
      <c r="E19" s="6">
        <f t="shared" si="12"/>
        <v>52.37373139689317</v>
      </c>
      <c r="F19" s="6">
        <f t="shared" si="11"/>
        <v>47.341705015668843</v>
      </c>
      <c r="G19" s="6">
        <f t="shared" si="11"/>
        <v>42.704110652462589</v>
      </c>
      <c r="H19" s="6">
        <f t="shared" si="11"/>
        <v>38.437292140277059</v>
      </c>
      <c r="I19" s="6">
        <f t="shared" si="11"/>
        <v>34.518558664732019</v>
      </c>
      <c r="J19" s="6">
        <f t="shared" si="11"/>
        <v>30.926164652551446</v>
      </c>
      <c r="K19" s="6">
        <f t="shared" si="11"/>
        <v>27.639289660050768</v>
      </c>
      <c r="L19" s="6">
        <f t="shared" si="11"/>
        <v>24.638018261623941</v>
      </c>
      <c r="M19" s="6">
        <f t="shared" si="11"/>
        <v>21.903319938230545</v>
      </c>
      <c r="N19" s="6">
        <f t="shared" si="11"/>
        <v>19.417028965883098</v>
      </c>
      <c r="O19" s="6">
        <f t="shared" si="11"/>
        <v>17.161824304133955</v>
      </c>
      <c r="P19" s="6">
        <f t="shared" si="11"/>
        <v>15.121209484562682</v>
      </c>
      <c r="Q19" s="6">
        <f t="shared" si="11"/>
        <v>13.279492499263053</v>
      </c>
      <c r="R19" s="6">
        <f t="shared" si="11"/>
        <v>11.621765689330273</v>
      </c>
      <c r="S19" s="6">
        <f t="shared" si="11"/>
        <v>10.133885633348056</v>
      </c>
      <c r="T19" s="6">
        <f t="shared" si="11"/>
        <v>8.8024530358758319</v>
      </c>
      <c r="U19" s="6">
        <f t="shared" si="11"/>
        <v>7.6147926159358468</v>
      </c>
      <c r="V19" s="6">
        <f t="shared" si="11"/>
        <v>6.558932995500327</v>
      </c>
      <c r="W19" s="6">
        <f t="shared" si="11"/>
        <v>5.6235865879786147</v>
      </c>
      <c r="X19" s="6">
        <f t="shared" si="11"/>
        <v>4.7981294867043047</v>
      </c>
    </row>
    <row r="20" spans="1:24" x14ac:dyDescent="0.25">
      <c r="A20" s="8"/>
      <c r="B20" s="8"/>
      <c r="D20" s="6">
        <v>16</v>
      </c>
      <c r="E20" s="6">
        <f t="shared" si="12"/>
        <v>43.025020342547741</v>
      </c>
      <c r="F20" s="6">
        <f t="shared" si="11"/>
        <v>38.891210670371954</v>
      </c>
      <c r="G20" s="6">
        <f t="shared" si="11"/>
        <v>35.081426900998018</v>
      </c>
      <c r="H20" s="6">
        <f t="shared" si="11"/>
        <v>31.576235493237604</v>
      </c>
      <c r="I20" s="6">
        <f t="shared" si="11"/>
        <v>28.356995943077354</v>
      </c>
      <c r="J20" s="6">
        <f t="shared" si="11"/>
        <v>25.405844262071014</v>
      </c>
      <c r="K20" s="6">
        <f t="shared" si="11"/>
        <v>22.705676455731705</v>
      </c>
      <c r="L20" s="6">
        <f t="shared" si="11"/>
        <v>20.240132001924067</v>
      </c>
      <c r="M20" s="6">
        <f t="shared" si="11"/>
        <v>17.993577329256393</v>
      </c>
      <c r="N20" s="6">
        <f t="shared" si="11"/>
        <v>15.951089295472965</v>
      </c>
      <c r="O20" s="6">
        <f t="shared" si="11"/>
        <v>14.098438665846045</v>
      </c>
      <c r="P20" s="6">
        <f t="shared" si="11"/>
        <v>12.422073591568243</v>
      </c>
      <c r="Q20" s="6">
        <f t="shared" si="11"/>
        <v>10.909103088144599</v>
      </c>
      <c r="R20" s="6">
        <f t="shared" si="11"/>
        <v>9.5472805137848198</v>
      </c>
      <c r="S20" s="6">
        <f t="shared" si="11"/>
        <v>8.3249870477954282</v>
      </c>
      <c r="T20" s="6">
        <f t="shared" si="11"/>
        <v>7.2312151689719961</v>
      </c>
      <c r="U20" s="6">
        <f t="shared" si="11"/>
        <v>6.2555521339912978</v>
      </c>
      <c r="V20" s="6">
        <f t="shared" si="11"/>
        <v>5.388163455803519</v>
      </c>
      <c r="W20" s="6">
        <f t="shared" si="11"/>
        <v>4.6197763820244324</v>
      </c>
      <c r="X20" s="6">
        <f t="shared" si="11"/>
        <v>3.9416633733275863</v>
      </c>
    </row>
    <row r="21" spans="1:24" x14ac:dyDescent="0.25">
      <c r="A21" t="s">
        <v>24</v>
      </c>
      <c r="B21" s="1">
        <v>889</v>
      </c>
      <c r="D21" s="6">
        <v>17</v>
      </c>
      <c r="E21" s="6">
        <f t="shared" si="12"/>
        <v>35.345054211402967</v>
      </c>
      <c r="F21" s="6">
        <f t="shared" si="11"/>
        <v>31.94912956571056</v>
      </c>
      <c r="G21" s="6">
        <f t="shared" si="11"/>
        <v>28.819392199169872</v>
      </c>
      <c r="H21" s="6">
        <f t="shared" si="11"/>
        <v>25.939877457694692</v>
      </c>
      <c r="I21" s="6">
        <f t="shared" si="11"/>
        <v>23.295272167238046</v>
      </c>
      <c r="J21" s="6">
        <f t="shared" si="11"/>
        <v>20.870901061291338</v>
      </c>
      <c r="K21" s="6">
        <f t="shared" si="11"/>
        <v>18.652713208383595</v>
      </c>
      <c r="L21" s="6">
        <f t="shared" si="11"/>
        <v>16.627268439580622</v>
      </c>
      <c r="M21" s="6">
        <f t="shared" si="11"/>
        <v>14.781723775984126</v>
      </c>
      <c r="N21" s="6">
        <f t="shared" si="11"/>
        <v>13.103819856231041</v>
      </c>
      <c r="O21" s="6">
        <f t="shared" si="11"/>
        <v>11.581867363992526</v>
      </c>
      <c r="P21" s="6">
        <f t="shared" si="11"/>
        <v>10.204733455473312</v>
      </c>
      <c r="Q21" s="6">
        <f t="shared" si="11"/>
        <v>8.9618281869107879</v>
      </c>
      <c r="R21" s="6">
        <f t="shared" si="11"/>
        <v>7.8430909420742294</v>
      </c>
      <c r="S21" s="6">
        <f t="shared" si="11"/>
        <v>6.8389768597639442</v>
      </c>
      <c r="T21" s="6">
        <f t="shared" si="11"/>
        <v>5.9404432613104952</v>
      </c>
      <c r="U21" s="6">
        <f t="shared" si="11"/>
        <v>5.1389360780738516</v>
      </c>
      <c r="V21" s="6">
        <f t="shared" si="11"/>
        <v>4.4263762789425911</v>
      </c>
      <c r="W21" s="6">
        <f t="shared" si="11"/>
        <v>3.7951462978330714</v>
      </c>
      <c r="X21" s="6">
        <f t="shared" si="11"/>
        <v>3.2380764611886121</v>
      </c>
    </row>
    <row r="22" spans="1:24" x14ac:dyDescent="0.25">
      <c r="A22" t="s">
        <v>25</v>
      </c>
      <c r="B22" s="6" t="e">
        <f>FLOOR(B4+LN(1-B21/B2)/(-B3),1)</f>
        <v>#NUM!</v>
      </c>
      <c r="D22" s="6">
        <v>18</v>
      </c>
      <c r="E22" s="6">
        <f t="shared" si="12"/>
        <v>29.035962034667538</v>
      </c>
      <c r="F22" s="6">
        <f t="shared" si="11"/>
        <v>26.246209938231225</v>
      </c>
      <c r="G22" s="6">
        <f t="shared" si="11"/>
        <v>23.675130691618051</v>
      </c>
      <c r="H22" s="6">
        <f t="shared" si="11"/>
        <v>21.309609331496191</v>
      </c>
      <c r="I22" s="6">
        <f t="shared" si="11"/>
        <v>19.137066085386056</v>
      </c>
      <c r="J22" s="6">
        <f t="shared" si="11"/>
        <v>17.145445221850835</v>
      </c>
      <c r="K22" s="6">
        <f t="shared" si="11"/>
        <v>15.323203900687124</v>
      </c>
      <c r="L22" s="6">
        <f t="shared" si="11"/>
        <v>13.65930102311548</v>
      </c>
      <c r="M22" s="6">
        <f t="shared" si="11"/>
        <v>12.14318608197096</v>
      </c>
      <c r="N22" s="6">
        <f t="shared" si="11"/>
        <v>10.764788011893801</v>
      </c>
      <c r="O22" s="6">
        <f t="shared" si="11"/>
        <v>9.5145040395198599</v>
      </c>
      <c r="P22" s="6">
        <f t="shared" si="11"/>
        <v>8.3831885336713263</v>
      </c>
      <c r="Q22" s="6">
        <f t="shared" si="11"/>
        <v>7.362141855547212</v>
      </c>
      <c r="R22" s="6">
        <f t="shared" si="11"/>
        <v>6.4430992089139796</v>
      </c>
      <c r="S22" s="6">
        <f t="shared" si="11"/>
        <v>5.61821949029608</v>
      </c>
      <c r="T22" s="6">
        <f t="shared" si="11"/>
        <v>4.8800741391665721</v>
      </c>
      <c r="U22" s="6">
        <f t="shared" si="11"/>
        <v>4.2216359881376695</v>
      </c>
      <c r="V22" s="6">
        <f t="shared" si="11"/>
        <v>3.6362681131513388</v>
      </c>
      <c r="W22" s="6">
        <f t="shared" si="11"/>
        <v>3.1177126836698683</v>
      </c>
      <c r="X22" s="6">
        <f t="shared" si="11"/>
        <v>2.6600798128664449</v>
      </c>
    </row>
    <row r="23" spans="1:24" x14ac:dyDescent="0.25">
      <c r="D23" s="6">
        <v>19</v>
      </c>
      <c r="E23" s="6">
        <f t="shared" si="12"/>
        <v>23.853042811479384</v>
      </c>
      <c r="F23" s="6">
        <f t="shared" si="11"/>
        <v>21.561261464256951</v>
      </c>
      <c r="G23" s="6">
        <f t="shared" si="11"/>
        <v>19.449119863164228</v>
      </c>
      <c r="H23" s="6">
        <f t="shared" si="11"/>
        <v>17.505844065824121</v>
      </c>
      <c r="I23" s="6">
        <f t="shared" si="11"/>
        <v>15.721099789144645</v>
      </c>
      <c r="J23" s="6">
        <f t="shared" si="11"/>
        <v>14.084983249750461</v>
      </c>
      <c r="K23" s="6">
        <f t="shared" si="11"/>
        <v>12.588012004414473</v>
      </c>
      <c r="L23" s="6">
        <f t="shared" si="11"/>
        <v>11.221115790489367</v>
      </c>
      <c r="M23" s="6">
        <f t="shared" si="11"/>
        <v>9.9756273663391433</v>
      </c>
      <c r="N23" s="6">
        <f t="shared" si="11"/>
        <v>8.8432733517707582</v>
      </c>
      <c r="O23" s="6">
        <f t="shared" si="11"/>
        <v>7.8161650684655646</v>
      </c>
      <c r="P23" s="6">
        <f t="shared" si="11"/>
        <v>6.8867893804109945</v>
      </c>
      <c r="Q23" s="6">
        <f t="shared" si="11"/>
        <v>6.0479995343320345</v>
      </c>
      <c r="R23" s="6">
        <f t="shared" si="11"/>
        <v>5.2930060001228343</v>
      </c>
      <c r="S23" s="6">
        <f t="shared" si="11"/>
        <v>4.6153673112782299</v>
      </c>
      <c r="T23" s="6">
        <f t="shared" si="11"/>
        <v>4.0089809053253394</v>
      </c>
      <c r="U23" s="6">
        <f t="shared" si="11"/>
        <v>3.4680739642550957</v>
      </c>
      <c r="V23" s="6">
        <f t="shared" si="11"/>
        <v>2.9871942549538248</v>
      </c>
      <c r="W23" s="6">
        <f t="shared" si="11"/>
        <v>2.5612009696347968</v>
      </c>
      <c r="X23" s="6">
        <f t="shared" si="11"/>
        <v>2.1852555662697846</v>
      </c>
    </row>
    <row r="24" spans="1:24" x14ac:dyDescent="0.25">
      <c r="A24" s="16" t="s">
        <v>21</v>
      </c>
      <c r="B24" s="16"/>
      <c r="D24" s="6">
        <v>20</v>
      </c>
      <c r="E24" s="6">
        <f t="shared" si="12"/>
        <v>19.595274669630314</v>
      </c>
      <c r="F24" s="6">
        <f t="shared" si="11"/>
        <v>17.712576292887086</v>
      </c>
      <c r="G24" s="6">
        <f t="shared" si="11"/>
        <v>15.977451967589413</v>
      </c>
      <c r="H24" s="6">
        <f t="shared" si="11"/>
        <v>14.381050900074516</v>
      </c>
      <c r="I24" s="6">
        <f t="shared" si="11"/>
        <v>12.914883476782327</v>
      </c>
      <c r="J24" s="6">
        <f t="shared" si="11"/>
        <v>11.570813739670005</v>
      </c>
      <c r="K24" s="6">
        <f t="shared" si="11"/>
        <v>10.341051861626489</v>
      </c>
      <c r="L24" s="6">
        <f t="shared" si="11"/>
        <v>9.2181466218870156</v>
      </c>
      <c r="M24" s="6">
        <f t="shared" si="11"/>
        <v>8.1949778814476062</v>
      </c>
      <c r="N24" s="6">
        <f t="shared" si="11"/>
        <v>7.2647490584796781</v>
      </c>
      <c r="O24" s="6">
        <f t="shared" si="11"/>
        <v>6.4209796037444615</v>
      </c>
      <c r="P24" s="6">
        <f t="shared" si="11"/>
        <v>5.6574974760076318</v>
      </c>
      <c r="Q24" s="6">
        <f t="shared" si="11"/>
        <v>4.9684316174537662</v>
      </c>
      <c r="R24" s="6">
        <f t="shared" si="11"/>
        <v>4.3482044291009085</v>
      </c>
      <c r="S24" s="6">
        <f t="shared" si="11"/>
        <v>3.791524246215066</v>
      </c>
      <c r="T24" s="6">
        <f t="shared" si="11"/>
        <v>3.2933778137247662</v>
      </c>
      <c r="U24" s="6">
        <f t="shared" si="11"/>
        <v>2.849022761635561</v>
      </c>
      <c r="V24" s="6">
        <f t="shared" si="11"/>
        <v>2.4539800804445671</v>
      </c>
      <c r="W24" s="6">
        <f t="shared" si="11"/>
        <v>2.1040265965549856</v>
      </c>
      <c r="X24" s="6">
        <f t="shared" si="11"/>
        <v>1.795187447690628</v>
      </c>
    </row>
    <row r="25" spans="1:24" x14ac:dyDescent="0.25">
      <c r="A25" t="s">
        <v>6</v>
      </c>
      <c r="B25" s="1">
        <v>1000</v>
      </c>
      <c r="D25" s="6">
        <v>21</v>
      </c>
      <c r="E25" s="6">
        <f t="shared" si="12"/>
        <v>16.097518141101304</v>
      </c>
      <c r="F25" s="6">
        <f t="shared" si="11"/>
        <v>14.550881424606741</v>
      </c>
      <c r="G25" s="6">
        <f t="shared" si="11"/>
        <v>13.125476791374703</v>
      </c>
      <c r="H25" s="6">
        <f t="shared" si="11"/>
        <v>11.814033314411216</v>
      </c>
      <c r="I25" s="6">
        <f t="shared" si="11"/>
        <v>10.609576776176683</v>
      </c>
      <c r="J25" s="6">
        <f t="shared" si="11"/>
        <v>9.5054234871389092</v>
      </c>
      <c r="K25" s="6">
        <f t="shared" si="11"/>
        <v>8.4951741043261606</v>
      </c>
      <c r="L25" s="6">
        <f t="shared" si="11"/>
        <v>7.5727074498801832</v>
      </c>
      <c r="M25" s="6">
        <f t="shared" si="11"/>
        <v>6.7321743296092089</v>
      </c>
      <c r="N25" s="6">
        <f t="shared" si="11"/>
        <v>5.9679913515410554</v>
      </c>
      <c r="O25" s="6">
        <f t="shared" si="11"/>
        <v>5.2748347444760748</v>
      </c>
      <c r="P25" s="6">
        <f t="shared" si="11"/>
        <v>4.6476341765402696</v>
      </c>
      <c r="Q25" s="6">
        <f t="shared" si="11"/>
        <v>4.0815665737382689</v>
      </c>
      <c r="R25" s="6">
        <f t="shared" si="11"/>
        <v>3.5720499385063964</v>
      </c>
      <c r="S25" s="6">
        <f t="shared" si="11"/>
        <v>3.1147371682656768</v>
      </c>
      <c r="T25" s="6">
        <f t="shared" si="11"/>
        <v>2.7055098739748953</v>
      </c>
      <c r="U25" s="6">
        <f t="shared" si="11"/>
        <v>2.3404721986836132</v>
      </c>
      <c r="V25" s="6">
        <f t="shared" si="11"/>
        <v>2.0159446360852118</v>
      </c>
      <c r="W25" s="6">
        <f t="shared" si="11"/>
        <v>1.7284578490699207</v>
      </c>
      <c r="X25" s="6">
        <f t="shared" si="11"/>
        <v>1.4747464882778509</v>
      </c>
    </row>
    <row r="26" spans="1:24" x14ac:dyDescent="0.25">
      <c r="D26" s="6">
        <v>22</v>
      </c>
      <c r="E26" s="6">
        <f>E25*$B$7</f>
        <v>13.224111152914722</v>
      </c>
      <c r="F26" s="6">
        <f t="shared" si="11"/>
        <v>11.953549090314437</v>
      </c>
      <c r="G26" s="6">
        <f t="shared" si="11"/>
        <v>10.782579184114319</v>
      </c>
      <c r="H26" s="6">
        <f t="shared" si="11"/>
        <v>9.7052283677888145</v>
      </c>
      <c r="I26" s="6">
        <f t="shared" si="11"/>
        <v>8.7157673216291442</v>
      </c>
      <c r="J26" s="6">
        <f t="shared" si="11"/>
        <v>7.8087053946846137</v>
      </c>
      <c r="K26" s="6">
        <f t="shared" si="11"/>
        <v>6.9787855267039411</v>
      </c>
      <c r="L26" s="6">
        <f t="shared" si="11"/>
        <v>6.2209791700765704</v>
      </c>
      <c r="M26" s="6">
        <f t="shared" si="11"/>
        <v>5.5304812117739655</v>
      </c>
      <c r="N26" s="6">
        <f t="shared" si="11"/>
        <v>4.9027048952909773</v>
      </c>
      <c r="O26" s="6">
        <f t="shared" si="11"/>
        <v>4.3332767425870955</v>
      </c>
      <c r="P26" s="6">
        <f t="shared" si="11"/>
        <v>3.8180314760278313</v>
      </c>
      <c r="Q26" s="6">
        <f t="shared" si="11"/>
        <v>3.3530069403259879</v>
      </c>
      <c r="R26" s="6">
        <f t="shared" si="11"/>
        <v>2.9344390244830048</v>
      </c>
      <c r="S26" s="6">
        <f t="shared" si="11"/>
        <v>2.5587565837302537</v>
      </c>
      <c r="T26" s="6">
        <f t="shared" si="11"/>
        <v>2.2225763614703764</v>
      </c>
      <c r="U26" s="6">
        <f t="shared" si="11"/>
        <v>1.9226979112185882</v>
      </c>
      <c r="V26" s="6">
        <f t="shared" si="11"/>
        <v>1.6560985185440016</v>
      </c>
      <c r="W26" s="6">
        <f t="shared" si="11"/>
        <v>1.41992812301094</v>
      </c>
      <c r="X26" s="6">
        <f t="shared" si="11"/>
        <v>1.2115042401202545</v>
      </c>
    </row>
    <row r="27" spans="1:24" x14ac:dyDescent="0.25">
      <c r="D27" s="6">
        <v>23</v>
      </c>
      <c r="E27" s="6">
        <f t="shared" ref="E27:E29" si="13">E26*$B$7</f>
        <v>10.863607312119443</v>
      </c>
      <c r="F27" s="6">
        <f t="shared" si="11"/>
        <v>9.8198405776933111</v>
      </c>
      <c r="G27" s="6">
        <f t="shared" si="11"/>
        <v>8.8578887997499134</v>
      </c>
      <c r="H27" s="6">
        <f t="shared" si="11"/>
        <v>7.9728451041385116</v>
      </c>
      <c r="I27" s="6">
        <f t="shared" si="11"/>
        <v>7.1600028547183419</v>
      </c>
      <c r="J27" s="6">
        <f t="shared" si="11"/>
        <v>6.4148514817334101</v>
      </c>
      <c r="K27" s="6">
        <f t="shared" si="11"/>
        <v>5.7330723101872874</v>
      </c>
      <c r="L27" s="6">
        <f t="shared" si="11"/>
        <v>5.1105343882179026</v>
      </c>
      <c r="M27" s="6">
        <f t="shared" si="11"/>
        <v>4.543290315472313</v>
      </c>
      <c r="N27" s="6">
        <f t="shared" si="11"/>
        <v>4.0275720714815382</v>
      </c>
      <c r="O27" s="6">
        <f t="shared" si="11"/>
        <v>3.5597868440352989</v>
      </c>
      <c r="P27" s="6">
        <f t="shared" si="11"/>
        <v>3.1365128575568635</v>
      </c>
      <c r="Q27" s="6">
        <f t="shared" si="11"/>
        <v>2.7544952014777992</v>
      </c>
      <c r="R27" s="6">
        <f t="shared" si="11"/>
        <v>2.4106416586127883</v>
      </c>
      <c r="S27" s="6">
        <f t="shared" si="11"/>
        <v>2.1020185335344035</v>
      </c>
      <c r="T27" s="6">
        <f t="shared" si="11"/>
        <v>1.8258464809479142</v>
      </c>
      <c r="U27" s="6">
        <f t="shared" si="11"/>
        <v>1.5794963340660702</v>
      </c>
      <c r="V27" s="6">
        <f t="shared" si="11"/>
        <v>1.3604849329838973</v>
      </c>
      <c r="W27" s="6">
        <f t="shared" si="11"/>
        <v>1.1664709530534871</v>
      </c>
      <c r="X27" s="6">
        <f t="shared" si="11"/>
        <v>0.9952507332587891</v>
      </c>
    </row>
    <row r="28" spans="1:24" x14ac:dyDescent="0.25">
      <c r="D28" s="6">
        <v>24</v>
      </c>
      <c r="E28" s="6">
        <f t="shared" si="13"/>
        <v>8.9244534069061228</v>
      </c>
      <c r="F28" s="6">
        <f t="shared" si="11"/>
        <v>8.0669990345750548</v>
      </c>
      <c r="G28" s="6">
        <f t="shared" si="11"/>
        <v>7.2767556489945537</v>
      </c>
      <c r="H28" s="6">
        <f t="shared" si="11"/>
        <v>6.5496922530497876</v>
      </c>
      <c r="I28" s="6">
        <f t="shared" si="11"/>
        <v>5.8819423451511179</v>
      </c>
      <c r="J28" s="6">
        <f t="shared" si="11"/>
        <v>5.2698004922439967</v>
      </c>
      <c r="K28" s="6">
        <f t="shared" si="11"/>
        <v>4.7097189028188566</v>
      </c>
      <c r="L28" s="6">
        <f t="shared" si="11"/>
        <v>4.1983039999210074</v>
      </c>
      <c r="M28" s="6">
        <f t="shared" si="11"/>
        <v>3.7323129941605053</v>
      </c>
      <c r="N28" s="6">
        <f t="shared" ref="N28:N29" si="14">N27*$B$7</f>
        <v>3.3086504567220838</v>
      </c>
      <c r="O28" s="6">
        <f t="shared" ref="O28:O29" si="15">O27*$B$7</f>
        <v>2.9243648923749981</v>
      </c>
      <c r="P28" s="6">
        <f t="shared" ref="P28:P29" si="16">P27*$B$7</f>
        <v>2.5766453124829636</v>
      </c>
      <c r="Q28" s="6">
        <f t="shared" ref="Q28:Q29" si="17">Q27*$B$7</f>
        <v>2.2628178080140122</v>
      </c>
      <c r="R28" s="6">
        <f t="shared" ref="R28:R29" si="18">R27*$B$7</f>
        <v>1.9803421225504056</v>
      </c>
      <c r="S28" s="6">
        <f t="shared" ref="S28:S29" si="19">S27*$B$7</f>
        <v>1.7268082252985124</v>
      </c>
      <c r="T28" s="6">
        <f t="shared" ref="T28:T29" si="20">T27*$B$7</f>
        <v>1.4999328840987116</v>
      </c>
      <c r="U28" s="6">
        <f t="shared" ref="U28:U29" si="21">U27*$B$7</f>
        <v>1.2975562384352766</v>
      </c>
      <c r="V28" s="6">
        <f t="shared" ref="V28:V29" si="22">V27*$B$7</f>
        <v>1.1176383724462717</v>
      </c>
      <c r="W28" s="6">
        <f t="shared" ref="W28:W29" si="23">W27*$B$7</f>
        <v>0.95825588793343974</v>
      </c>
      <c r="X28" s="6">
        <f t="shared" ref="X28:X29" si="24">X27*$B$7</f>
        <v>0.81759847737209523</v>
      </c>
    </row>
    <row r="29" spans="1:24" x14ac:dyDescent="0.25">
      <c r="D29" s="6">
        <v>25</v>
      </c>
      <c r="E29" s="6">
        <f t="shared" si="13"/>
        <v>7.33143847377338</v>
      </c>
      <c r="F29" s="6">
        <f t="shared" ref="F29" si="25">F28*$B$7</f>
        <v>6.6270397069034077</v>
      </c>
      <c r="G29" s="6">
        <f t="shared" ref="G29" si="26">G28*$B$7</f>
        <v>5.9778547656490257</v>
      </c>
      <c r="H29" s="6">
        <f t="shared" ref="H29" si="27">H28*$B$7</f>
        <v>5.3805721858804008</v>
      </c>
      <c r="I29" s="6">
        <f t="shared" ref="I29" si="28">I28*$B$7</f>
        <v>4.8320156365416436</v>
      </c>
      <c r="J29" s="6">
        <f t="shared" ref="J29" si="29">J28*$B$7</f>
        <v>4.3291411043784436</v>
      </c>
      <c r="K29" s="6">
        <f t="shared" ref="K29" si="30">K28*$B$7</f>
        <v>3.8690340786656909</v>
      </c>
      <c r="L29" s="6">
        <f t="shared" ref="L29" si="31">L28*$B$7</f>
        <v>3.4489067359351075</v>
      </c>
      <c r="M29" s="6">
        <f t="shared" ref="M29" si="32">M28*$B$7</f>
        <v>3.0660951247028549</v>
      </c>
      <c r="N29" s="6">
        <f t="shared" si="14"/>
        <v>2.7180563501971919</v>
      </c>
      <c r="O29" s="6">
        <f t="shared" si="15"/>
        <v>2.4023657590860608</v>
      </c>
      <c r="P29" s="6">
        <f t="shared" si="16"/>
        <v>2.1167141242047545</v>
      </c>
      <c r="Q29" s="6">
        <f t="shared" si="17"/>
        <v>1.8589048292835111</v>
      </c>
      <c r="R29" s="6">
        <f t="shared" si="18"/>
        <v>1.6268510536751584</v>
      </c>
      <c r="S29" s="6">
        <f t="shared" si="19"/>
        <v>1.4185729570827279</v>
      </c>
      <c r="T29" s="6">
        <f t="shared" si="20"/>
        <v>1.2321948642870917</v>
      </c>
      <c r="U29" s="6">
        <f t="shared" si="21"/>
        <v>1.0659424498745798</v>
      </c>
      <c r="V29" s="6">
        <f t="shared" si="22"/>
        <v>0.91813992296461222</v>
      </c>
      <c r="W29" s="6">
        <f t="shared" si="23"/>
        <v>0.78720721193732079</v>
      </c>
      <c r="X29" s="6">
        <f t="shared" si="24"/>
        <v>0.67165714916117625</v>
      </c>
    </row>
    <row r="31" spans="1:24" x14ac:dyDescent="0.25"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  <row r="34" spans="2:12" x14ac:dyDescent="0.25">
      <c r="B34" s="7"/>
      <c r="C34" s="7"/>
      <c r="D34" s="4" t="s">
        <v>30</v>
      </c>
      <c r="E34" s="4"/>
      <c r="F34" s="4"/>
      <c r="G34" s="4"/>
      <c r="H34" s="4"/>
      <c r="I34" s="4"/>
      <c r="J34" s="4"/>
      <c r="K34" s="4"/>
      <c r="L34" s="4"/>
    </row>
    <row r="35" spans="2:12" x14ac:dyDescent="0.25">
      <c r="B35" s="7"/>
      <c r="C35" s="7"/>
    </row>
    <row r="36" spans="2:12" x14ac:dyDescent="0.25">
      <c r="B36" s="7"/>
      <c r="C36" s="7"/>
    </row>
  </sheetData>
  <mergeCells count="9">
    <mergeCell ref="D31:L31"/>
    <mergeCell ref="D32:L32"/>
    <mergeCell ref="D33:L33"/>
    <mergeCell ref="A1:B1"/>
    <mergeCell ref="E2:X2"/>
    <mergeCell ref="A9:B9"/>
    <mergeCell ref="A13:B13"/>
    <mergeCell ref="A17:B17"/>
    <mergeCell ref="A24:B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AC5E-C5C4-4732-BBBF-09C6A6BAE763}">
  <sheetPr codeName="Sheet3"/>
  <dimension ref="A1:X36"/>
  <sheetViews>
    <sheetView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720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0.11899999999999999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-0.95499999999999996</v>
      </c>
      <c r="D4" s="5">
        <v>0</v>
      </c>
      <c r="E4" s="5">
        <f t="shared" ref="E4:X4" si="0">$B$22</f>
        <v>1000</v>
      </c>
      <c r="F4" s="5">
        <f t="shared" si="0"/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821.5</v>
      </c>
      <c r="F5" s="5">
        <f t="shared" ref="F5:U7" si="1">F4*$B$7</f>
        <v>821.5</v>
      </c>
      <c r="G5" s="5">
        <f t="shared" si="1"/>
        <v>821.5</v>
      </c>
      <c r="H5" s="5">
        <f t="shared" si="1"/>
        <v>821.5</v>
      </c>
      <c r="I5" s="5">
        <f t="shared" si="1"/>
        <v>821.5</v>
      </c>
      <c r="J5" s="5">
        <f t="shared" si="1"/>
        <v>821.5</v>
      </c>
      <c r="K5" s="5">
        <f t="shared" si="1"/>
        <v>821.5</v>
      </c>
      <c r="L5" s="5">
        <f t="shared" si="1"/>
        <v>821.5</v>
      </c>
      <c r="M5" s="5">
        <f t="shared" si="1"/>
        <v>821.5</v>
      </c>
      <c r="N5" s="5">
        <f t="shared" si="1"/>
        <v>821.5</v>
      </c>
      <c r="O5" s="5">
        <f t="shared" si="1"/>
        <v>821.5</v>
      </c>
      <c r="P5" s="5">
        <f t="shared" si="1"/>
        <v>821.5</v>
      </c>
      <c r="Q5" s="5">
        <f t="shared" si="1"/>
        <v>821.5</v>
      </c>
      <c r="R5" s="5">
        <f t="shared" si="1"/>
        <v>821.5</v>
      </c>
      <c r="S5" s="5">
        <f t="shared" si="1"/>
        <v>821.5</v>
      </c>
      <c r="T5" s="5">
        <f t="shared" si="1"/>
        <v>821.5</v>
      </c>
      <c r="U5" s="5">
        <f t="shared" si="1"/>
        <v>821.5</v>
      </c>
      <c r="V5" s="5">
        <f t="shared" ref="V5:X7" si="2">V4*$B$7</f>
        <v>821.5</v>
      </c>
      <c r="W5" s="5">
        <f t="shared" si="2"/>
        <v>821.5</v>
      </c>
      <c r="X5" s="5">
        <f t="shared" si="2"/>
        <v>821.5</v>
      </c>
    </row>
    <row r="6" spans="1:24" x14ac:dyDescent="0.25">
      <c r="A6" t="s">
        <v>1</v>
      </c>
      <c r="B6">
        <f>1.5*B3</f>
        <v>0.17849999999999999</v>
      </c>
      <c r="D6" s="5">
        <v>2</v>
      </c>
      <c r="E6" s="5">
        <f t="shared" ref="E6:E7" si="3">E5*$B$7</f>
        <v>674.86225000000002</v>
      </c>
      <c r="F6" s="5">
        <f t="shared" si="1"/>
        <v>674.86225000000002</v>
      </c>
      <c r="G6" s="5">
        <f t="shared" si="1"/>
        <v>674.86225000000002</v>
      </c>
      <c r="H6" s="5">
        <f t="shared" si="1"/>
        <v>674.86225000000002</v>
      </c>
      <c r="I6" s="5">
        <f t="shared" si="1"/>
        <v>674.86225000000002</v>
      </c>
      <c r="J6" s="5">
        <f t="shared" si="1"/>
        <v>674.86225000000002</v>
      </c>
      <c r="K6" s="5">
        <f t="shared" si="1"/>
        <v>674.86225000000002</v>
      </c>
      <c r="L6" s="5">
        <f t="shared" si="1"/>
        <v>674.86225000000002</v>
      </c>
      <c r="M6" s="5">
        <f t="shared" si="1"/>
        <v>674.86225000000002</v>
      </c>
      <c r="N6" s="5">
        <f t="shared" si="1"/>
        <v>674.86225000000002</v>
      </c>
      <c r="O6" s="5">
        <f t="shared" si="1"/>
        <v>674.86225000000002</v>
      </c>
      <c r="P6" s="5">
        <f t="shared" si="1"/>
        <v>674.86225000000002</v>
      </c>
      <c r="Q6" s="5">
        <f t="shared" si="1"/>
        <v>674.86225000000002</v>
      </c>
      <c r="R6" s="5">
        <f t="shared" si="1"/>
        <v>674.86225000000002</v>
      </c>
      <c r="S6" s="5">
        <f t="shared" si="1"/>
        <v>674.86225000000002</v>
      </c>
      <c r="T6" s="5">
        <f t="shared" si="1"/>
        <v>674.86225000000002</v>
      </c>
      <c r="U6" s="5">
        <f t="shared" si="1"/>
        <v>674.86225000000002</v>
      </c>
      <c r="V6" s="5">
        <f t="shared" si="2"/>
        <v>674.86225000000002</v>
      </c>
      <c r="W6" s="5">
        <f t="shared" si="2"/>
        <v>674.86225000000002</v>
      </c>
      <c r="X6" s="5">
        <f t="shared" si="2"/>
        <v>674.86225000000002</v>
      </c>
    </row>
    <row r="7" spans="1:24" x14ac:dyDescent="0.25">
      <c r="A7" t="s">
        <v>5</v>
      </c>
      <c r="B7" s="2">
        <f>1-B6</f>
        <v>0.82150000000000001</v>
      </c>
      <c r="D7" s="5">
        <v>3</v>
      </c>
      <c r="E7" s="5">
        <f t="shared" si="3"/>
        <v>554.39933837500007</v>
      </c>
      <c r="F7" s="5">
        <f t="shared" si="1"/>
        <v>554.39933837500007</v>
      </c>
      <c r="G7" s="5">
        <f t="shared" si="1"/>
        <v>554.39933837500007</v>
      </c>
      <c r="H7" s="5">
        <f t="shared" si="1"/>
        <v>554.39933837500007</v>
      </c>
      <c r="I7" s="5">
        <f t="shared" si="1"/>
        <v>554.39933837500007</v>
      </c>
      <c r="J7" s="5">
        <f t="shared" si="1"/>
        <v>554.39933837500007</v>
      </c>
      <c r="K7" s="5">
        <f t="shared" si="1"/>
        <v>554.39933837500007</v>
      </c>
      <c r="L7" s="5">
        <f t="shared" si="1"/>
        <v>554.39933837500007</v>
      </c>
      <c r="M7" s="5">
        <f t="shared" si="1"/>
        <v>554.39933837500007</v>
      </c>
      <c r="N7" s="5">
        <f t="shared" si="1"/>
        <v>554.39933837500007</v>
      </c>
      <c r="O7" s="5">
        <f t="shared" si="1"/>
        <v>554.39933837500007</v>
      </c>
      <c r="P7" s="5">
        <f t="shared" si="1"/>
        <v>554.39933837500007</v>
      </c>
      <c r="Q7" s="5">
        <f t="shared" si="1"/>
        <v>554.39933837500007</v>
      </c>
      <c r="R7" s="5">
        <f t="shared" si="1"/>
        <v>554.39933837500007</v>
      </c>
      <c r="S7" s="5">
        <f t="shared" si="1"/>
        <v>554.39933837500007</v>
      </c>
      <c r="T7" s="5">
        <f t="shared" si="1"/>
        <v>554.39933837500007</v>
      </c>
      <c r="U7" s="5">
        <f t="shared" si="1"/>
        <v>554.39933837500007</v>
      </c>
      <c r="V7" s="5">
        <f t="shared" si="2"/>
        <v>554.39933837500007</v>
      </c>
      <c r="W7" s="5">
        <f t="shared" si="2"/>
        <v>554.39933837500007</v>
      </c>
      <c r="X7" s="5">
        <f t="shared" si="2"/>
        <v>554.39933837500007</v>
      </c>
    </row>
    <row r="8" spans="1:24" x14ac:dyDescent="0.25">
      <c r="B8" s="2"/>
      <c r="D8" s="5">
        <v>4</v>
      </c>
      <c r="E8" s="5">
        <f t="shared" ref="E8:E9" si="4">E7*$B$7</f>
        <v>455.43905647506256</v>
      </c>
      <c r="F8" s="5">
        <f t="shared" ref="F8:X8" si="5">F7*$B$7</f>
        <v>455.43905647506256</v>
      </c>
      <c r="G8" s="5">
        <f t="shared" si="5"/>
        <v>455.43905647506256</v>
      </c>
      <c r="H8" s="5">
        <f t="shared" si="5"/>
        <v>455.43905647506256</v>
      </c>
      <c r="I8" s="5">
        <f t="shared" si="5"/>
        <v>455.43905647506256</v>
      </c>
      <c r="J8" s="5">
        <f t="shared" si="5"/>
        <v>455.43905647506256</v>
      </c>
      <c r="K8" s="5">
        <f t="shared" si="5"/>
        <v>455.43905647506256</v>
      </c>
      <c r="L8" s="5">
        <f t="shared" si="5"/>
        <v>455.43905647506256</v>
      </c>
      <c r="M8" s="5">
        <f t="shared" si="5"/>
        <v>455.43905647506256</v>
      </c>
      <c r="N8" s="5">
        <f t="shared" si="5"/>
        <v>455.43905647506256</v>
      </c>
      <c r="O8" s="5">
        <f t="shared" si="5"/>
        <v>455.43905647506256</v>
      </c>
      <c r="P8" s="5">
        <f t="shared" si="5"/>
        <v>455.43905647506256</v>
      </c>
      <c r="Q8" s="5">
        <f t="shared" si="5"/>
        <v>455.43905647506256</v>
      </c>
      <c r="R8" s="5">
        <f t="shared" si="5"/>
        <v>455.43905647506256</v>
      </c>
      <c r="S8" s="5">
        <f t="shared" si="5"/>
        <v>455.43905647506256</v>
      </c>
      <c r="T8" s="5">
        <f t="shared" si="5"/>
        <v>455.43905647506256</v>
      </c>
      <c r="U8" s="5">
        <f t="shared" si="5"/>
        <v>455.43905647506256</v>
      </c>
      <c r="V8" s="5">
        <f t="shared" si="5"/>
        <v>455.43905647506256</v>
      </c>
      <c r="W8" s="5">
        <f t="shared" si="5"/>
        <v>455.43905647506256</v>
      </c>
      <c r="X8" s="5">
        <f t="shared" si="5"/>
        <v>455.43905647506256</v>
      </c>
    </row>
    <row r="9" spans="1:24" x14ac:dyDescent="0.25">
      <c r="A9" s="16" t="s">
        <v>16</v>
      </c>
      <c r="B9" s="16"/>
      <c r="D9" s="5">
        <v>5</v>
      </c>
      <c r="E9" s="5">
        <f t="shared" si="4"/>
        <v>374.14318489426387</v>
      </c>
      <c r="F9" s="5">
        <f t="shared" ref="F9:X9" si="6">F8*$B$7</f>
        <v>374.14318489426387</v>
      </c>
      <c r="G9" s="5">
        <f t="shared" si="6"/>
        <v>374.14318489426387</v>
      </c>
      <c r="H9" s="5">
        <f t="shared" si="6"/>
        <v>374.14318489426387</v>
      </c>
      <c r="I9" s="5">
        <f t="shared" si="6"/>
        <v>374.14318489426387</v>
      </c>
      <c r="J9" s="5">
        <f t="shared" si="6"/>
        <v>374.14318489426387</v>
      </c>
      <c r="K9" s="5">
        <f t="shared" si="6"/>
        <v>374.14318489426387</v>
      </c>
      <c r="L9" s="5">
        <f t="shared" si="6"/>
        <v>374.14318489426387</v>
      </c>
      <c r="M9" s="5">
        <f t="shared" si="6"/>
        <v>374.14318489426387</v>
      </c>
      <c r="N9" s="5">
        <f t="shared" si="6"/>
        <v>374.14318489426387</v>
      </c>
      <c r="O9" s="5">
        <f t="shared" si="6"/>
        <v>374.14318489426387</v>
      </c>
      <c r="P9" s="5">
        <f t="shared" si="6"/>
        <v>374.14318489426387</v>
      </c>
      <c r="Q9" s="5">
        <f t="shared" si="6"/>
        <v>374.14318489426387</v>
      </c>
      <c r="R9" s="5">
        <f t="shared" si="6"/>
        <v>374.14318489426387</v>
      </c>
      <c r="S9" s="5">
        <f t="shared" si="6"/>
        <v>374.14318489426387</v>
      </c>
      <c r="T9" s="5">
        <f t="shared" si="6"/>
        <v>374.14318489426387</v>
      </c>
      <c r="U9" s="5">
        <f t="shared" si="6"/>
        <v>374.14318489426387</v>
      </c>
      <c r="V9" s="5">
        <f t="shared" si="6"/>
        <v>374.14318489426387</v>
      </c>
      <c r="W9" s="5">
        <f t="shared" si="6"/>
        <v>374.14318489426387</v>
      </c>
      <c r="X9" s="5">
        <f t="shared" si="6"/>
        <v>374.14318489426387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ref="E10:T27" si="7">E9*$B$7*(1-E$3)</f>
        <v>307.35862639063777</v>
      </c>
      <c r="F10" s="11">
        <f t="shared" si="7"/>
        <v>301.21145386282501</v>
      </c>
      <c r="G10" s="11">
        <f t="shared" si="7"/>
        <v>295.06428133501225</v>
      </c>
      <c r="H10" s="11">
        <f t="shared" si="7"/>
        <v>288.9171088071995</v>
      </c>
      <c r="I10" s="11">
        <f t="shared" si="7"/>
        <v>282.76993627938674</v>
      </c>
      <c r="J10" s="11">
        <f t="shared" si="7"/>
        <v>276.62276375157398</v>
      </c>
      <c r="K10" s="11">
        <f t="shared" si="7"/>
        <v>270.47559122376123</v>
      </c>
      <c r="L10" s="11">
        <f t="shared" si="7"/>
        <v>264.32841869594847</v>
      </c>
      <c r="M10" s="11">
        <f t="shared" si="7"/>
        <v>258.18124616813571</v>
      </c>
      <c r="N10" s="11">
        <f t="shared" si="7"/>
        <v>252.03407364032299</v>
      </c>
      <c r="O10" s="11">
        <f t="shared" si="7"/>
        <v>245.88690111251023</v>
      </c>
      <c r="P10" s="11">
        <f t="shared" si="7"/>
        <v>239.73972858469747</v>
      </c>
      <c r="Q10" s="11">
        <f t="shared" si="7"/>
        <v>233.59255605688472</v>
      </c>
      <c r="R10" s="11">
        <f t="shared" si="7"/>
        <v>227.44538352907193</v>
      </c>
      <c r="S10" s="11">
        <f t="shared" si="7"/>
        <v>221.29821100125918</v>
      </c>
      <c r="T10" s="11">
        <f t="shared" si="7"/>
        <v>215.15103847344642</v>
      </c>
      <c r="U10" s="11">
        <f t="shared" ref="U10:X10" si="8">U9*$B$7*(1-U$3)</f>
        <v>209.00386594563366</v>
      </c>
      <c r="V10" s="11">
        <f t="shared" si="8"/>
        <v>202.85669341782091</v>
      </c>
      <c r="W10" s="11">
        <f t="shared" si="8"/>
        <v>196.70952089000818</v>
      </c>
      <c r="X10" s="11">
        <f t="shared" si="8"/>
        <v>190.56234836219542</v>
      </c>
    </row>
    <row r="11" spans="1:24" x14ac:dyDescent="0.25">
      <c r="A11" t="s">
        <v>8</v>
      </c>
      <c r="B11" s="4" t="e">
        <f>CEILING(B4+LN(1-B10/B2)/(-B3),1)</f>
        <v>#NUM!</v>
      </c>
      <c r="D11" s="11">
        <v>7</v>
      </c>
      <c r="E11" s="11">
        <f t="shared" si="7"/>
        <v>252.49511157990892</v>
      </c>
      <c r="F11" s="11">
        <f t="shared" ref="F11:X24" si="9">F10*$B$7*(1-F$3)</f>
        <v>242.49630516134454</v>
      </c>
      <c r="G11" s="11">
        <f t="shared" si="9"/>
        <v>232.69949483204405</v>
      </c>
      <c r="H11" s="11">
        <f t="shared" si="9"/>
        <v>223.10468059200753</v>
      </c>
      <c r="I11" s="11">
        <f t="shared" si="9"/>
        <v>213.71186244123493</v>
      </c>
      <c r="J11" s="11">
        <f t="shared" si="9"/>
        <v>204.52104037972623</v>
      </c>
      <c r="K11" s="11">
        <f t="shared" si="9"/>
        <v>195.53221440748149</v>
      </c>
      <c r="L11" s="11">
        <f t="shared" si="9"/>
        <v>186.74538452450062</v>
      </c>
      <c r="M11" s="11">
        <f t="shared" si="9"/>
        <v>178.16055073078374</v>
      </c>
      <c r="N11" s="11">
        <f t="shared" si="9"/>
        <v>169.77771302633079</v>
      </c>
      <c r="O11" s="11">
        <f t="shared" si="9"/>
        <v>161.59687141114173</v>
      </c>
      <c r="P11" s="11">
        <f t="shared" si="9"/>
        <v>153.61802588521661</v>
      </c>
      <c r="Q11" s="11">
        <f t="shared" si="9"/>
        <v>145.84117644855542</v>
      </c>
      <c r="R11" s="11">
        <f t="shared" si="9"/>
        <v>138.26632310115812</v>
      </c>
      <c r="S11" s="11">
        <f t="shared" si="9"/>
        <v>130.89346584302476</v>
      </c>
      <c r="T11" s="11">
        <f t="shared" si="9"/>
        <v>123.72260467415536</v>
      </c>
      <c r="U11" s="11">
        <f t="shared" si="9"/>
        <v>116.75373959454987</v>
      </c>
      <c r="V11" s="11">
        <f t="shared" si="9"/>
        <v>109.98687060420831</v>
      </c>
      <c r="W11" s="11">
        <f t="shared" si="9"/>
        <v>103.42199770313071</v>
      </c>
      <c r="X11" s="11">
        <f t="shared" si="9"/>
        <v>97.059120891316994</v>
      </c>
    </row>
    <row r="12" spans="1:24" x14ac:dyDescent="0.25">
      <c r="D12" s="11">
        <v>8</v>
      </c>
      <c r="E12" s="11">
        <f t="shared" si="7"/>
        <v>207.42473416289519</v>
      </c>
      <c r="F12" s="11">
        <f t="shared" si="9"/>
        <v>195.22650039624364</v>
      </c>
      <c r="G12" s="11">
        <f t="shared" si="9"/>
        <v>183.51612960434321</v>
      </c>
      <c r="H12" s="11">
        <f t="shared" si="9"/>
        <v>172.28366539995412</v>
      </c>
      <c r="I12" s="11">
        <f t="shared" si="9"/>
        <v>161.51915139583653</v>
      </c>
      <c r="J12" s="11">
        <f t="shared" si="9"/>
        <v>151.21263120475058</v>
      </c>
      <c r="K12" s="11">
        <f t="shared" si="9"/>
        <v>141.35414843945651</v>
      </c>
      <c r="L12" s="11">
        <f t="shared" si="9"/>
        <v>131.93374671271445</v>
      </c>
      <c r="M12" s="11">
        <f t="shared" si="9"/>
        <v>122.94146963728461</v>
      </c>
      <c r="N12" s="11">
        <f t="shared" si="9"/>
        <v>114.36736082592722</v>
      </c>
      <c r="O12" s="11">
        <f t="shared" si="9"/>
        <v>106.20146389140234</v>
      </c>
      <c r="P12" s="11">
        <f t="shared" si="9"/>
        <v>98.433822446470259</v>
      </c>
      <c r="Q12" s="11">
        <f t="shared" si="9"/>
        <v>91.054480103891095</v>
      </c>
      <c r="R12" s="11">
        <f t="shared" si="9"/>
        <v>84.053480476425037</v>
      </c>
      <c r="S12" s="11">
        <f t="shared" si="9"/>
        <v>77.420867176832289</v>
      </c>
      <c r="T12" s="11">
        <f t="shared" si="9"/>
        <v>71.14668381787304</v>
      </c>
      <c r="U12" s="11">
        <f t="shared" si="9"/>
        <v>65.220974012307437</v>
      </c>
      <c r="V12" s="11">
        <f t="shared" si="9"/>
        <v>59.633781372895697</v>
      </c>
      <c r="W12" s="11">
        <f t="shared" si="9"/>
        <v>54.375149512398004</v>
      </c>
      <c r="X12" s="11">
        <f t="shared" si="9"/>
        <v>49.435122043574481</v>
      </c>
    </row>
    <row r="13" spans="1:24" x14ac:dyDescent="0.25">
      <c r="A13" s="16" t="s">
        <v>17</v>
      </c>
      <c r="B13" s="16"/>
      <c r="D13" s="11">
        <v>9</v>
      </c>
      <c r="E13" s="11">
        <f t="shared" si="7"/>
        <v>170.39941911481841</v>
      </c>
      <c r="F13" s="11">
        <f t="shared" si="9"/>
        <v>157.17099867400387</v>
      </c>
      <c r="G13" s="11">
        <f t="shared" si="9"/>
        <v>144.72816045116923</v>
      </c>
      <c r="H13" s="11">
        <f t="shared" si="9"/>
        <v>133.03916925849856</v>
      </c>
      <c r="I13" s="11">
        <f t="shared" si="9"/>
        <v>122.07294424194534</v>
      </c>
      <c r="J13" s="11">
        <f t="shared" si="9"/>
        <v>111.79905888123236</v>
      </c>
      <c r="K13" s="11">
        <f t="shared" si="9"/>
        <v>102.1877409898519</v>
      </c>
      <c r="L13" s="11">
        <f t="shared" si="9"/>
        <v>93.209872715065643</v>
      </c>
      <c r="M13" s="11">
        <f t="shared" si="9"/>
        <v>84.836990537904612</v>
      </c>
      <c r="N13" s="11">
        <f t="shared" si="9"/>
        <v>77.041285273169365</v>
      </c>
      <c r="O13" s="11">
        <f t="shared" si="9"/>
        <v>69.79560206942962</v>
      </c>
      <c r="P13" s="11">
        <f t="shared" si="9"/>
        <v>63.073440409024748</v>
      </c>
      <c r="Q13" s="11">
        <f t="shared" si="9"/>
        <v>56.848954108063367</v>
      </c>
      <c r="R13" s="11">
        <f t="shared" si="9"/>
        <v>51.096951316423549</v>
      </c>
      <c r="S13" s="11">
        <f t="shared" si="9"/>
        <v>45.792894517752764</v>
      </c>
      <c r="T13" s="11">
        <f t="shared" si="9"/>
        <v>40.91290052946789</v>
      </c>
      <c r="U13" s="11">
        <f t="shared" si="9"/>
        <v>36.433740502755178</v>
      </c>
      <c r="V13" s="11">
        <f t="shared" si="9"/>
        <v>32.332839922570315</v>
      </c>
      <c r="W13" s="11">
        <f t="shared" si="9"/>
        <v>28.588278607638376</v>
      </c>
      <c r="X13" s="11">
        <f t="shared" si="9"/>
        <v>25.178790710453789</v>
      </c>
    </row>
    <row r="14" spans="1:24" x14ac:dyDescent="0.25">
      <c r="A14" t="s">
        <v>18</v>
      </c>
      <c r="B14" s="1">
        <v>381</v>
      </c>
      <c r="D14" s="11">
        <v>10</v>
      </c>
      <c r="E14" s="11">
        <f t="shared" si="7"/>
        <v>139.98312280282332</v>
      </c>
      <c r="F14" s="11">
        <f t="shared" si="9"/>
        <v>126.53365590248029</v>
      </c>
      <c r="G14" s="11">
        <f t="shared" si="9"/>
        <v>114.1384164582101</v>
      </c>
      <c r="H14" s="11">
        <f t="shared" si="9"/>
        <v>102.73417689310517</v>
      </c>
      <c r="I14" s="11">
        <f t="shared" si="9"/>
        <v>92.260289799177457</v>
      </c>
      <c r="J14" s="11">
        <f t="shared" si="9"/>
        <v>82.658634183839141</v>
      </c>
      <c r="K14" s="11">
        <f t="shared" si="9"/>
        <v>73.873561716383733</v>
      </c>
      <c r="L14" s="11">
        <f t="shared" si="9"/>
        <v>65.851842974466734</v>
      </c>
      <c r="M14" s="11">
        <f t="shared" si="9"/>
        <v>58.54261369058645</v>
      </c>
      <c r="N14" s="11">
        <f t="shared" si="9"/>
        <v>51.897320998565085</v>
      </c>
      <c r="O14" s="11">
        <f t="shared" si="9"/>
        <v>45.869669680029148</v>
      </c>
      <c r="P14" s="11">
        <f t="shared" si="9"/>
        <v>40.415568410890785</v>
      </c>
      <c r="Q14" s="11">
        <f t="shared" si="9"/>
        <v>35.493076007828279</v>
      </c>
      <c r="R14" s="11">
        <f t="shared" si="9"/>
        <v>31.06234767476704</v>
      </c>
      <c r="S14" s="11">
        <f t="shared" si="9"/>
        <v>27.085581249360406</v>
      </c>
      <c r="T14" s="11">
        <f t="shared" si="9"/>
        <v>23.526963449470511</v>
      </c>
      <c r="U14" s="11">
        <f t="shared" si="9"/>
        <v>20.352616119649095</v>
      </c>
      <c r="V14" s="11">
        <f t="shared" si="9"/>
        <v>17.530542477618397</v>
      </c>
      <c r="W14" s="11">
        <f t="shared" si="9"/>
        <v>15.030573360751953</v>
      </c>
      <c r="X14" s="11">
        <f t="shared" si="9"/>
        <v>12.824313472555428</v>
      </c>
    </row>
    <row r="15" spans="1:24" x14ac:dyDescent="0.25">
      <c r="A15" t="s">
        <v>19</v>
      </c>
      <c r="B15" s="5">
        <f>CEILING(B4+LN(1-B14/B2)/(-B3),1)</f>
        <v>6</v>
      </c>
      <c r="D15" s="11">
        <v>11</v>
      </c>
      <c r="E15" s="11">
        <f t="shared" si="7"/>
        <v>114.99613538251936</v>
      </c>
      <c r="F15" s="11">
        <f t="shared" si="9"/>
        <v>101.8684503574098</v>
      </c>
      <c r="G15" s="11">
        <f t="shared" si="9"/>
        <v>90.014120755602804</v>
      </c>
      <c r="H15" s="11">
        <f t="shared" si="9"/>
        <v>79.332358738624734</v>
      </c>
      <c r="I15" s="11">
        <f t="shared" si="9"/>
        <v>69.728481824422346</v>
      </c>
      <c r="J15" s="11">
        <f t="shared" si="9"/>
        <v>61.113661183821478</v>
      </c>
      <c r="K15" s="11">
        <f t="shared" si="9"/>
        <v>53.404675236008131</v>
      </c>
      <c r="L15" s="11">
        <f t="shared" si="9"/>
        <v>46.523668543031</v>
      </c>
      <c r="M15" s="11">
        <f t="shared" si="9"/>
        <v>40.397916003326081</v>
      </c>
      <c r="N15" s="11">
        <f t="shared" si="9"/>
        <v>34.959592344263399</v>
      </c>
      <c r="O15" s="11">
        <f t="shared" si="9"/>
        <v>30.145546913715158</v>
      </c>
      <c r="P15" s="11">
        <f t="shared" si="9"/>
        <v>25.897083770646489</v>
      </c>
      <c r="Q15" s="11">
        <f t="shared" si="9"/>
        <v>22.159747074727509</v>
      </c>
      <c r="R15" s="11">
        <f t="shared" si="9"/>
        <v>18.883111774967631</v>
      </c>
      <c r="S15" s="11">
        <f t="shared" si="9"/>
        <v>16.020579597371693</v>
      </c>
      <c r="T15" s="11">
        <f t="shared" si="9"/>
        <v>13.529180331618017</v>
      </c>
      <c r="U15" s="11">
        <f t="shared" si="9"/>
        <v>11.369378416758378</v>
      </c>
      <c r="V15" s="11">
        <f t="shared" si="9"/>
        <v>9.5048848259399179</v>
      </c>
      <c r="W15" s="11">
        <f t="shared" si="9"/>
        <v>7.9024742501489476</v>
      </c>
      <c r="X15" s="11">
        <f t="shared" si="9"/>
        <v>6.5318075809766558</v>
      </c>
    </row>
    <row r="16" spans="1:24" x14ac:dyDescent="0.25">
      <c r="D16" s="11">
        <v>12</v>
      </c>
      <c r="E16" s="11">
        <f t="shared" si="7"/>
        <v>94.469325216739648</v>
      </c>
      <c r="F16" s="11">
        <f t="shared" si="9"/>
        <v>82.0112333292399</v>
      </c>
      <c r="G16" s="11">
        <f t="shared" si="9"/>
        <v>70.988736192698596</v>
      </c>
      <c r="H16" s="11">
        <f t="shared" si="9"/>
        <v>61.261240741553401</v>
      </c>
      <c r="I16" s="11">
        <f t="shared" si="9"/>
        <v>52.699391993261926</v>
      </c>
      <c r="J16" s="11">
        <f t="shared" si="9"/>
        <v>45.184385396258413</v>
      </c>
      <c r="K16" s="11">
        <f t="shared" si="9"/>
        <v>38.607307821614995</v>
      </c>
      <c r="L16" s="11">
        <f t="shared" si="9"/>
        <v>32.868506588965971</v>
      </c>
      <c r="M16" s="11">
        <f t="shared" si="9"/>
        <v>27.876985917255194</v>
      </c>
      <c r="N16" s="11">
        <f t="shared" si="9"/>
        <v>23.549830190866153</v>
      </c>
      <c r="O16" s="11">
        <f t="shared" si="9"/>
        <v>19.811653431693603</v>
      </c>
      <c r="P16" s="11">
        <f t="shared" si="9"/>
        <v>16.594074367717152</v>
      </c>
      <c r="Q16" s="11">
        <f t="shared" si="9"/>
        <v>13.835216488635373</v>
      </c>
      <c r="R16" s="11">
        <f t="shared" si="9"/>
        <v>11.479232479120572</v>
      </c>
      <c r="S16" s="11">
        <f t="shared" si="9"/>
        <v>9.4758524202534087</v>
      </c>
      <c r="T16" s="11">
        <f t="shared" si="9"/>
        <v>7.7799551496969404</v>
      </c>
      <c r="U16" s="11">
        <f t="shared" si="9"/>
        <v>6.3511621711695643</v>
      </c>
      <c r="V16" s="11">
        <f t="shared" si="9"/>
        <v>5.1534535037763636</v>
      </c>
      <c r="W16" s="11">
        <f t="shared" si="9"/>
        <v>4.1548048617583104</v>
      </c>
      <c r="X16" s="11">
        <f t="shared" si="9"/>
        <v>3.3268455552188398</v>
      </c>
    </row>
    <row r="17" spans="1:24" x14ac:dyDescent="0.25">
      <c r="A17" s="16" t="s">
        <v>27</v>
      </c>
      <c r="B17" s="16"/>
      <c r="D17" s="11">
        <v>13</v>
      </c>
      <c r="E17" s="11">
        <f t="shared" si="7"/>
        <v>77.606550665551623</v>
      </c>
      <c r="F17" s="11">
        <f t="shared" si="9"/>
        <v>66.024783616371167</v>
      </c>
      <c r="G17" s="11">
        <f t="shared" si="9"/>
        <v>55.984556911009825</v>
      </c>
      <c r="H17" s="11">
        <f t="shared" si="9"/>
        <v>47.306542713034951</v>
      </c>
      <c r="I17" s="11">
        <f t="shared" si="9"/>
        <v>39.829146480667504</v>
      </c>
      <c r="J17" s="11">
        <f t="shared" si="9"/>
        <v>33.407075342723658</v>
      </c>
      <c r="K17" s="11">
        <f t="shared" si="9"/>
        <v>27.909994970401915</v>
      </c>
      <c r="L17" s="11">
        <f t="shared" si="9"/>
        <v>23.22127122003857</v>
      </c>
      <c r="M17" s="11">
        <f t="shared" si="9"/>
        <v>19.236792902061119</v>
      </c>
      <c r="N17" s="11">
        <f t="shared" si="9"/>
        <v>15.863872111473167</v>
      </c>
      <c r="O17" s="11">
        <f t="shared" si="9"/>
        <v>13.020218635309035</v>
      </c>
      <c r="P17" s="11">
        <f t="shared" si="9"/>
        <v>10.63298503260212</v>
      </c>
      <c r="Q17" s="11">
        <f t="shared" si="9"/>
        <v>8.6378790625146085</v>
      </c>
      <c r="R17" s="11">
        <f t="shared" si="9"/>
        <v>6.978340216382187</v>
      </c>
      <c r="S17" s="11">
        <f t="shared" si="9"/>
        <v>5.604777189531486</v>
      </c>
      <c r="T17" s="11">
        <f t="shared" si="9"/>
        <v>4.4738632088332251</v>
      </c>
      <c r="U17" s="11">
        <f t="shared" si="9"/>
        <v>3.5478862120587418</v>
      </c>
      <c r="V17" s="11">
        <f t="shared" si="9"/>
        <v>2.7941509552125061</v>
      </c>
      <c r="W17" s="11">
        <f t="shared" si="9"/>
        <v>2.1844302041180494</v>
      </c>
      <c r="X17" s="11">
        <f t="shared" si="9"/>
        <v>1.6944622466396118</v>
      </c>
    </row>
    <row r="18" spans="1:24" x14ac:dyDescent="0.25">
      <c r="A18" s="9" t="s">
        <v>28</v>
      </c>
      <c r="B18" s="10">
        <v>762</v>
      </c>
      <c r="D18" s="11">
        <v>14</v>
      </c>
      <c r="E18" s="11">
        <f t="shared" si="7"/>
        <v>63.753781371750662</v>
      </c>
      <c r="F18" s="11">
        <f t="shared" si="9"/>
        <v>53.154572546031929</v>
      </c>
      <c r="G18" s="11">
        <f t="shared" si="9"/>
        <v>44.151660962298784</v>
      </c>
      <c r="H18" s="11">
        <f t="shared" si="9"/>
        <v>36.530585348432716</v>
      </c>
      <c r="I18" s="11">
        <f t="shared" si="9"/>
        <v>30.102072327158886</v>
      </c>
      <c r="J18" s="11">
        <f t="shared" si="9"/>
        <v>24.699521154642738</v>
      </c>
      <c r="K18" s="11">
        <f t="shared" si="9"/>
        <v>20.176693564002953</v>
      </c>
      <c r="L18" s="11">
        <f t="shared" si="9"/>
        <v>16.405595904245047</v>
      </c>
      <c r="M18" s="11">
        <f t="shared" si="9"/>
        <v>13.274541309996295</v>
      </c>
      <c r="N18" s="11">
        <f t="shared" si="9"/>
        <v>10.68638017045167</v>
      </c>
      <c r="O18" s="11">
        <f t="shared" si="9"/>
        <v>8.5568876871250978</v>
      </c>
      <c r="P18" s="11">
        <f t="shared" si="9"/>
        <v>6.8132978193404616</v>
      </c>
      <c r="Q18" s="11">
        <f t="shared" si="9"/>
        <v>5.3929734138903713</v>
      </c>
      <c r="R18" s="11">
        <f t="shared" si="9"/>
        <v>4.2422028009408956</v>
      </c>
      <c r="S18" s="11">
        <f t="shared" si="9"/>
        <v>3.3151136120640832</v>
      </c>
      <c r="T18" s="11">
        <f t="shared" si="9"/>
        <v>2.5726950382395457</v>
      </c>
      <c r="U18" s="11">
        <f t="shared" si="9"/>
        <v>1.9819201957802541</v>
      </c>
      <c r="V18" s="11">
        <f t="shared" si="9"/>
        <v>1.5149607064066686</v>
      </c>
      <c r="W18" s="11">
        <f t="shared" si="9"/>
        <v>1.1484860241171058</v>
      </c>
      <c r="X18" s="11">
        <f t="shared" si="9"/>
        <v>0.86304045608095348</v>
      </c>
    </row>
    <row r="19" spans="1:24" x14ac:dyDescent="0.25">
      <c r="A19" s="9" t="s">
        <v>29</v>
      </c>
      <c r="B19" s="6" t="e">
        <f>CEILING(B4+LN(1-B18/B2)/(-B3),1)</f>
        <v>#NUM!</v>
      </c>
      <c r="D19" s="11">
        <v>15</v>
      </c>
      <c r="E19" s="11">
        <f t="shared" si="7"/>
        <v>52.37373139689317</v>
      </c>
      <c r="F19" s="11">
        <f t="shared" si="9"/>
        <v>42.793151719633919</v>
      </c>
      <c r="G19" s="11">
        <f t="shared" si="9"/>
        <v>34.819765901307314</v>
      </c>
      <c r="H19" s="11">
        <f t="shared" si="9"/>
        <v>28.209283311913229</v>
      </c>
      <c r="I19" s="11">
        <f t="shared" si="9"/>
        <v>22.750544223420146</v>
      </c>
      <c r="J19" s="11">
        <f t="shared" si="9"/>
        <v>18.261590965685112</v>
      </c>
      <c r="K19" s="11">
        <f t="shared" si="9"/>
        <v>14.586135311289015</v>
      </c>
      <c r="L19" s="11">
        <f t="shared" si="9"/>
        <v>11.590389450390084</v>
      </c>
      <c r="M19" s="11">
        <f t="shared" si="9"/>
        <v>9.1602299763760424</v>
      </c>
      <c r="N19" s="11">
        <f t="shared" si="9"/>
        <v>7.1986662742213587</v>
      </c>
      <c r="O19" s="11">
        <f t="shared" si="9"/>
        <v>5.6235865879786147</v>
      </c>
      <c r="P19" s="11">
        <f t="shared" si="9"/>
        <v>4.3657568436987884</v>
      </c>
      <c r="Q19" s="11">
        <f t="shared" si="9"/>
        <v>3.3670490212283144</v>
      </c>
      <c r="R19" s="11">
        <f t="shared" si="9"/>
        <v>2.5788775047199799</v>
      </c>
      <c r="S19" s="11">
        <f t="shared" si="9"/>
        <v>1.9608233992636637</v>
      </c>
      <c r="T19" s="11">
        <f t="shared" si="9"/>
        <v>1.4794282817396505</v>
      </c>
      <c r="U19" s="11">
        <f t="shared" si="9"/>
        <v>1.1071402597667654</v>
      </c>
      <c r="V19" s="11">
        <f t="shared" si="9"/>
        <v>0.82139654540663154</v>
      </c>
      <c r="W19" s="11">
        <f t="shared" si="9"/>
        <v>0.60382801203980951</v>
      </c>
      <c r="X19" s="11">
        <f t="shared" si="9"/>
        <v>0.43957239549571203</v>
      </c>
    </row>
    <row r="20" spans="1:24" x14ac:dyDescent="0.25">
      <c r="D20" s="11">
        <v>16</v>
      </c>
      <c r="E20" s="11">
        <f t="shared" si="7"/>
        <v>43.025020342547741</v>
      </c>
      <c r="F20" s="11">
        <f t="shared" si="9"/>
        <v>34.451482654925677</v>
      </c>
      <c r="G20" s="11">
        <f t="shared" si="9"/>
        <v>27.460260180406998</v>
      </c>
      <c r="H20" s="11">
        <f t="shared" si="9"/>
        <v>21.783490666292515</v>
      </c>
      <c r="I20" s="11">
        <f t="shared" si="9"/>
        <v>17.194406313176479</v>
      </c>
      <c r="J20" s="11">
        <f t="shared" si="9"/>
        <v>13.501707280479289</v>
      </c>
      <c r="K20" s="11">
        <f t="shared" si="9"/>
        <v>10.544608939237055</v>
      </c>
      <c r="L20" s="11">
        <f t="shared" si="9"/>
        <v>8.1884942428060903</v>
      </c>
      <c r="M20" s="11">
        <f t="shared" si="9"/>
        <v>6.3211082974980517</v>
      </c>
      <c r="N20" s="11">
        <f t="shared" si="9"/>
        <v>4.8492375623037338</v>
      </c>
      <c r="O20" s="11">
        <f t="shared" si="9"/>
        <v>3.695821105619546</v>
      </c>
      <c r="P20" s="11">
        <f t="shared" si="9"/>
        <v>2.7974460127368728</v>
      </c>
      <c r="Q20" s="11">
        <f t="shared" si="9"/>
        <v>2.102183385913686</v>
      </c>
      <c r="R20" s="11">
        <f t="shared" si="9"/>
        <v>1.5677254238943228</v>
      </c>
      <c r="S20" s="11">
        <f t="shared" si="9"/>
        <v>1.1597878241964719</v>
      </c>
      <c r="T20" s="11">
        <f t="shared" si="9"/>
        <v>0.85074523341438602</v>
      </c>
      <c r="U20" s="11">
        <f t="shared" si="9"/>
        <v>0.61847069191091042</v>
      </c>
      <c r="V20" s="11">
        <f t="shared" si="9"/>
        <v>0.44535299295402153</v>
      </c>
      <c r="W20" s="11">
        <f t="shared" si="9"/>
        <v>0.3174686156100503</v>
      </c>
      <c r="X20" s="11">
        <f t="shared" si="9"/>
        <v>0.22388740819783101</v>
      </c>
    </row>
    <row r="21" spans="1:24" x14ac:dyDescent="0.25">
      <c r="A21" s="16" t="s">
        <v>21</v>
      </c>
      <c r="B21" s="16"/>
      <c r="D21" s="11">
        <v>17</v>
      </c>
      <c r="E21" s="11">
        <f t="shared" si="7"/>
        <v>35.345054211402967</v>
      </c>
      <c r="F21" s="11">
        <f t="shared" si="9"/>
        <v>27.735855141001014</v>
      </c>
      <c r="G21" s="11">
        <f t="shared" si="9"/>
        <v>21.656259588676171</v>
      </c>
      <c r="H21" s="11">
        <f t="shared" si="9"/>
        <v>16.821429327417743</v>
      </c>
      <c r="I21" s="11">
        <f t="shared" si="9"/>
        <v>12.99518840337252</v>
      </c>
      <c r="J21" s="11">
        <f t="shared" si="9"/>
        <v>9.9824872778223632</v>
      </c>
      <c r="K21" s="11">
        <f t="shared" si="9"/>
        <v>7.6229086943532511</v>
      </c>
      <c r="L21" s="11">
        <f t="shared" si="9"/>
        <v>5.7850892976000745</v>
      </c>
      <c r="M21" s="11">
        <f t="shared" si="9"/>
        <v>4.361943991771505</v>
      </c>
      <c r="N21" s="11">
        <f t="shared" si="9"/>
        <v>3.2665918990946645</v>
      </c>
      <c r="O21" s="11">
        <f t="shared" si="9"/>
        <v>2.4288936306131657</v>
      </c>
      <c r="P21" s="11">
        <f t="shared" si="9"/>
        <v>1.7925194815814061</v>
      </c>
      <c r="Q21" s="11">
        <f t="shared" si="9"/>
        <v>1.3124771751613509</v>
      </c>
      <c r="R21" s="11">
        <f t="shared" si="9"/>
        <v>0.95303596243959776</v>
      </c>
      <c r="S21" s="11">
        <f t="shared" si="9"/>
        <v>0.68599130225572913</v>
      </c>
      <c r="T21" s="11">
        <f t="shared" si="9"/>
        <v>0.48922104647494263</v>
      </c>
      <c r="U21" s="11">
        <f t="shared" si="9"/>
        <v>0.34549009791527274</v>
      </c>
      <c r="V21" s="11">
        <f t="shared" si="9"/>
        <v>0.24146593924974091</v>
      </c>
      <c r="W21" s="11">
        <f t="shared" si="9"/>
        <v>0.16691229934314006</v>
      </c>
      <c r="X21" s="11">
        <f t="shared" si="9"/>
        <v>0.11403257361740127</v>
      </c>
    </row>
    <row r="22" spans="1:24" x14ac:dyDescent="0.25">
      <c r="A22" t="s">
        <v>6</v>
      </c>
      <c r="B22" s="1">
        <v>1000</v>
      </c>
      <c r="D22" s="11">
        <v>18</v>
      </c>
      <c r="E22" s="11">
        <f t="shared" si="7"/>
        <v>29.035962034667538</v>
      </c>
      <c r="F22" s="11">
        <f t="shared" si="9"/>
        <v>22.329304898365685</v>
      </c>
      <c r="G22" s="11">
        <f t="shared" si="9"/>
        <v>17.078992562013578</v>
      </c>
      <c r="H22" s="11">
        <f t="shared" si="9"/>
        <v>12.989675940925254</v>
      </c>
      <c r="I22" s="11">
        <f t="shared" si="9"/>
        <v>9.8215034915008843</v>
      </c>
      <c r="J22" s="11">
        <f t="shared" si="9"/>
        <v>7.3805519688579642</v>
      </c>
      <c r="K22" s="11">
        <f t="shared" si="9"/>
        <v>5.5107531533218523</v>
      </c>
      <c r="L22" s="11">
        <f t="shared" si="9"/>
        <v>4.0871077378614764</v>
      </c>
      <c r="M22" s="11">
        <f t="shared" si="9"/>
        <v>3.0100030709618446</v>
      </c>
      <c r="N22" s="11">
        <f t="shared" si="9"/>
        <v>2.200474300987139</v>
      </c>
      <c r="O22" s="11">
        <f t="shared" si="9"/>
        <v>1.5962688940389727</v>
      </c>
      <c r="P22" s="11">
        <f t="shared" si="9"/>
        <v>1.1485927082129175</v>
      </c>
      <c r="Q22" s="11">
        <f t="shared" si="9"/>
        <v>0.81943199954023782</v>
      </c>
      <c r="R22" s="11">
        <f t="shared" si="9"/>
        <v>0.57936009192665583</v>
      </c>
      <c r="S22" s="11">
        <f t="shared" si="9"/>
        <v>0.40575013545821864</v>
      </c>
      <c r="T22" s="11">
        <f t="shared" si="9"/>
        <v>0.28132656277541573</v>
      </c>
      <c r="U22" s="11">
        <f t="shared" si="9"/>
        <v>0.19299767849742963</v>
      </c>
      <c r="V22" s="11">
        <f t="shared" si="9"/>
        <v>0.13092041760181702</v>
      </c>
      <c r="W22" s="11">
        <f t="shared" si="9"/>
        <v>8.7755810502649328E-2</v>
      </c>
      <c r="X22" s="11">
        <f t="shared" si="9"/>
        <v>5.8080210720550994E-2</v>
      </c>
    </row>
    <row r="23" spans="1:24" x14ac:dyDescent="0.25">
      <c r="D23" s="11">
        <v>19</v>
      </c>
      <c r="E23" s="11">
        <f t="shared" si="7"/>
        <v>23.853042811479384</v>
      </c>
      <c r="F23" s="11">
        <f t="shared" si="9"/>
        <v>17.976653494527262</v>
      </c>
      <c r="G23" s="11">
        <f t="shared" si="9"/>
        <v>13.469176694106389</v>
      </c>
      <c r="H23" s="11">
        <f t="shared" si="9"/>
        <v>10.030757658341891</v>
      </c>
      <c r="I23" s="11">
        <f t="shared" si="9"/>
        <v>7.4228959088065389</v>
      </c>
      <c r="J23" s="11">
        <f t="shared" si="9"/>
        <v>5.4568110981751365</v>
      </c>
      <c r="K23" s="11">
        <f t="shared" si="9"/>
        <v>3.9838336695994334</v>
      </c>
      <c r="L23" s="11">
        <f t="shared" si="9"/>
        <v>2.8875007457217547</v>
      </c>
      <c r="M23" s="11">
        <f t="shared" si="9"/>
        <v>2.0770827191479304</v>
      </c>
      <c r="N23" s="11">
        <f t="shared" si="9"/>
        <v>1.4823055033739665</v>
      </c>
      <c r="O23" s="11">
        <f t="shared" si="9"/>
        <v>1.0490679171624129</v>
      </c>
      <c r="P23" s="11">
        <f t="shared" si="9"/>
        <v>0.73598374964159119</v>
      </c>
      <c r="Q23" s="11">
        <f t="shared" si="9"/>
        <v>0.51160417459295215</v>
      </c>
      <c r="R23" s="11">
        <f t="shared" si="9"/>
        <v>0.35219879348313338</v>
      </c>
      <c r="S23" s="11">
        <f t="shared" si="9"/>
        <v>0.23999309012082717</v>
      </c>
      <c r="T23" s="11">
        <f t="shared" si="9"/>
        <v>0.1617768399240028</v>
      </c>
      <c r="U23" s="11">
        <f t="shared" si="9"/>
        <v>0.10781236316223412</v>
      </c>
      <c r="V23" s="11">
        <f t="shared" si="9"/>
        <v>7.0983741219529162E-2</v>
      </c>
      <c r="W23" s="11">
        <f t="shared" si="9"/>
        <v>4.613849492987291E-2</v>
      </c>
      <c r="X23" s="11">
        <f t="shared" si="9"/>
        <v>2.9581993726298238E-2</v>
      </c>
    </row>
    <row r="24" spans="1:24" x14ac:dyDescent="0.25">
      <c r="D24" s="11">
        <v>20</v>
      </c>
      <c r="E24" s="11">
        <f t="shared" si="7"/>
        <v>19.595274669630314</v>
      </c>
      <c r="F24" s="11">
        <f t="shared" si="9"/>
        <v>14.472464428839062</v>
      </c>
      <c r="G24" s="11">
        <f t="shared" si="9"/>
        <v>10.622331508040062</v>
      </c>
      <c r="H24" s="11">
        <f t="shared" si="9"/>
        <v>7.7458513713481913</v>
      </c>
      <c r="I24" s="11">
        <f t="shared" si="9"/>
        <v>5.6100762699578066</v>
      </c>
      <c r="J24" s="11">
        <f t="shared" si="9"/>
        <v>4.0344932854357873</v>
      </c>
      <c r="K24" s="11">
        <f t="shared" si="9"/>
        <v>2.8799930364268227</v>
      </c>
      <c r="L24" s="11">
        <f t="shared" si="9"/>
        <v>2.0399904018449626</v>
      </c>
      <c r="M24" s="11">
        <f t="shared" si="9"/>
        <v>1.4333117011752208</v>
      </c>
      <c r="N24" s="11">
        <f t="shared" ref="F24:X26" si="10">N23*$B$7*(1-N$3)</f>
        <v>0.9985254562378052</v>
      </c>
      <c r="O24" s="11">
        <f t="shared" si="10"/>
        <v>0.68944743515913776</v>
      </c>
      <c r="P24" s="11">
        <f t="shared" si="10"/>
        <v>0.47159630725784241</v>
      </c>
      <c r="Q24" s="11">
        <f t="shared" si="10"/>
        <v>0.31941495036536377</v>
      </c>
      <c r="R24" s="11">
        <f t="shared" si="10"/>
        <v>0.2141051685463316</v>
      </c>
      <c r="S24" s="11">
        <f t="shared" si="10"/>
        <v>0.14195111294466684</v>
      </c>
      <c r="T24" s="11">
        <f t="shared" si="10"/>
        <v>9.30297717982978E-2</v>
      </c>
      <c r="U24" s="11">
        <f t="shared" si="10"/>
        <v>6.0226142309687224E-2</v>
      </c>
      <c r="V24" s="11">
        <f t="shared" si="10"/>
        <v>3.8486674651816516E-2</v>
      </c>
      <c r="W24" s="11">
        <f t="shared" si="10"/>
        <v>2.425777509432998E-2</v>
      </c>
      <c r="X24" s="11">
        <f t="shared" si="10"/>
        <v>1.5066996864615483E-2</v>
      </c>
    </row>
    <row r="25" spans="1:24" x14ac:dyDescent="0.25">
      <c r="D25" s="11">
        <v>21</v>
      </c>
      <c r="E25" s="11">
        <f t="shared" si="7"/>
        <v>16.097518141101304</v>
      </c>
      <c r="F25" s="11">
        <f t="shared" si="10"/>
        <v>11.651346937725464</v>
      </c>
      <c r="G25" s="11">
        <f t="shared" si="10"/>
        <v>8.3771955205007149</v>
      </c>
      <c r="H25" s="11">
        <f t="shared" si="10"/>
        <v>5.9814238874687859</v>
      </c>
      <c r="I25" s="11">
        <f t="shared" si="10"/>
        <v>4.239983443308712</v>
      </c>
      <c r="J25" s="11">
        <f t="shared" si="10"/>
        <v>2.9829026105869496</v>
      </c>
      <c r="K25" s="11">
        <f t="shared" si="10"/>
        <v>2.082004565893679</v>
      </c>
      <c r="L25" s="11">
        <f t="shared" si="10"/>
        <v>1.4412328189994474</v>
      </c>
      <c r="M25" s="11">
        <f t="shared" si="10"/>
        <v>0.98907107251297288</v>
      </c>
      <c r="N25" s="11">
        <f t="shared" si="10"/>
        <v>0.67263670308547274</v>
      </c>
      <c r="O25" s="11">
        <f t="shared" si="10"/>
        <v>0.45310485438658532</v>
      </c>
      <c r="P25" s="11">
        <f t="shared" si="10"/>
        <v>0.30218476580160769</v>
      </c>
      <c r="Q25" s="11">
        <f t="shared" si="10"/>
        <v>0.19942353011111119</v>
      </c>
      <c r="R25" s="11">
        <f t="shared" si="10"/>
        <v>0.13015667301100045</v>
      </c>
      <c r="S25" s="11">
        <f t="shared" si="10"/>
        <v>8.3961244284511544E-2</v>
      </c>
      <c r="T25" s="11">
        <f t="shared" si="10"/>
        <v>5.3496770272611148E-2</v>
      </c>
      <c r="U25" s="11">
        <f t="shared" si="10"/>
        <v>3.3643527617037476E-2</v>
      </c>
      <c r="V25" s="11">
        <f t="shared" si="10"/>
        <v>2.0867090129468396E-2</v>
      </c>
      <c r="W25" s="11">
        <f t="shared" si="10"/>
        <v>1.2753767833594932E-2</v>
      </c>
      <c r="X25" s="11">
        <f t="shared" si="10"/>
        <v>7.674073513054604E-3</v>
      </c>
    </row>
    <row r="26" spans="1:24" x14ac:dyDescent="0.25">
      <c r="D26" s="11">
        <v>22</v>
      </c>
      <c r="E26" s="11">
        <f t="shared" si="7"/>
        <v>13.224111152914722</v>
      </c>
      <c r="F26" s="11">
        <f t="shared" si="10"/>
        <v>9.3801498791546383</v>
      </c>
      <c r="G26" s="11">
        <f t="shared" si="10"/>
        <v>6.6065914752876838</v>
      </c>
      <c r="H26" s="11">
        <f t="shared" si="10"/>
        <v>4.6189153401422711</v>
      </c>
      <c r="I26" s="11">
        <f t="shared" si="10"/>
        <v>3.2044946867838586</v>
      </c>
      <c r="J26" s="11">
        <f t="shared" si="10"/>
        <v>2.2054090451374613</v>
      </c>
      <c r="K26" s="11">
        <f t="shared" si="10"/>
        <v>1.5051227407758585</v>
      </c>
      <c r="L26" s="11">
        <f t="shared" si="10"/>
        <v>1.0182165742949196</v>
      </c>
      <c r="M26" s="11">
        <f t="shared" si="10"/>
        <v>0.68251838429830203</v>
      </c>
      <c r="N26" s="11">
        <f t="shared" si="10"/>
        <v>0.45310826229946705</v>
      </c>
      <c r="O26" s="11">
        <f t="shared" si="10"/>
        <v>0.29778051030286384</v>
      </c>
      <c r="P26" s="11">
        <f t="shared" si="10"/>
        <v>0.19363093238269616</v>
      </c>
      <c r="Q26" s="11">
        <f t="shared" si="10"/>
        <v>0.12450808678957115</v>
      </c>
      <c r="R26" s="11">
        <f t="shared" si="10"/>
        <v>7.9123543090117293E-2</v>
      </c>
      <c r="S26" s="11">
        <f t="shared" si="10"/>
        <v>4.9661396769402892E-2</v>
      </c>
      <c r="T26" s="11">
        <f t="shared" si="10"/>
        <v>3.0763317745265036E-2</v>
      </c>
      <c r="U26" s="11">
        <f t="shared" si="10"/>
        <v>1.8793947397429473E-2</v>
      </c>
      <c r="V26" s="11">
        <f t="shared" si="10"/>
        <v>1.1313927597296467E-2</v>
      </c>
      <c r="W26" s="11">
        <f t="shared" si="10"/>
        <v>6.7054209761908713E-3</v>
      </c>
      <c r="X26" s="11">
        <f t="shared" si="10"/>
        <v>3.9086358624041018E-3</v>
      </c>
    </row>
    <row r="27" spans="1:24" x14ac:dyDescent="0.25">
      <c r="D27" s="11">
        <v>23</v>
      </c>
      <c r="E27" s="11">
        <f t="shared" si="7"/>
        <v>10.863607312119443</v>
      </c>
      <c r="F27" s="11">
        <f t="shared" ref="F27:X27" si="11">F26*$B$7*(1-F$3)</f>
        <v>7.5516772632110252</v>
      </c>
      <c r="G27" s="11">
        <f t="shared" si="11"/>
        <v>5.2102223010708792</v>
      </c>
      <c r="H27" s="11">
        <f t="shared" si="11"/>
        <v>3.5667726148112631</v>
      </c>
      <c r="I27" s="11">
        <f t="shared" si="11"/>
        <v>2.4218929943775049</v>
      </c>
      <c r="J27" s="11">
        <f t="shared" si="11"/>
        <v>1.6305691775223821</v>
      </c>
      <c r="K27" s="11">
        <f t="shared" si="11"/>
        <v>1.0880833317616838</v>
      </c>
      <c r="L27" s="11">
        <f t="shared" si="11"/>
        <v>0.71935982757361783</v>
      </c>
      <c r="M27" s="11">
        <f t="shared" si="11"/>
        <v>0.47097863626888631</v>
      </c>
      <c r="N27" s="11">
        <f t="shared" si="11"/>
        <v>0.30522731873279002</v>
      </c>
      <c r="O27" s="11">
        <f t="shared" si="11"/>
        <v>0.19570135137104214</v>
      </c>
      <c r="P27" s="11">
        <f t="shared" si="11"/>
        <v>0.12407289254286022</v>
      </c>
      <c r="Q27" s="11">
        <f t="shared" si="11"/>
        <v>7.7735378906200844E-2</v>
      </c>
      <c r="R27" s="11">
        <f t="shared" si="11"/>
        <v>4.8099993079913209E-2</v>
      </c>
      <c r="S27" s="11">
        <f t="shared" si="11"/>
        <v>2.9373722961166426E-2</v>
      </c>
      <c r="T27" s="11">
        <f t="shared" si="11"/>
        <v>1.7690445869414657E-2</v>
      </c>
      <c r="U27" s="11">
        <f t="shared" si="11"/>
        <v>1.0498674895152051E-2</v>
      </c>
      <c r="V27" s="11">
        <f t="shared" si="11"/>
        <v>6.1342984039781711E-3</v>
      </c>
      <c r="W27" s="11">
        <f t="shared" si="11"/>
        <v>3.5254421324421126E-3</v>
      </c>
      <c r="X27" s="11">
        <f t="shared" si="11"/>
        <v>1.990785503798281E-3</v>
      </c>
    </row>
    <row r="28" spans="1:24" x14ac:dyDescent="0.25">
      <c r="D28" s="17">
        <v>24</v>
      </c>
      <c r="E28" s="17">
        <f>E27*$B$7</f>
        <v>8.9244534069061228</v>
      </c>
      <c r="F28" s="17">
        <f t="shared" ref="F28:X28" si="12">F27*$B$7</f>
        <v>6.2037028717278568</v>
      </c>
      <c r="G28" s="17">
        <f t="shared" si="12"/>
        <v>4.2801976203297274</v>
      </c>
      <c r="H28" s="17">
        <f t="shared" si="12"/>
        <v>2.9301037030674526</v>
      </c>
      <c r="I28" s="17">
        <f t="shared" si="12"/>
        <v>1.9895850948811202</v>
      </c>
      <c r="J28" s="17">
        <f t="shared" si="12"/>
        <v>1.339512579334637</v>
      </c>
      <c r="K28" s="17">
        <f t="shared" si="12"/>
        <v>0.89386045704222328</v>
      </c>
      <c r="L28" s="17">
        <f t="shared" si="12"/>
        <v>0.59095409835172708</v>
      </c>
      <c r="M28" s="17">
        <f t="shared" si="12"/>
        <v>0.38690894969489009</v>
      </c>
      <c r="N28" s="17">
        <f t="shared" si="12"/>
        <v>0.25074424233898701</v>
      </c>
      <c r="O28" s="17">
        <f t="shared" si="12"/>
        <v>0.16076866015131111</v>
      </c>
      <c r="P28" s="17">
        <f t="shared" si="12"/>
        <v>0.10192588122395967</v>
      </c>
      <c r="Q28" s="17">
        <f t="shared" si="12"/>
        <v>6.3859613771443988E-2</v>
      </c>
      <c r="R28" s="17">
        <f t="shared" si="12"/>
        <v>3.95141443151487E-2</v>
      </c>
      <c r="S28" s="17">
        <f t="shared" si="12"/>
        <v>2.4130513412598219E-2</v>
      </c>
      <c r="T28" s="17">
        <f t="shared" si="12"/>
        <v>1.4532701281724141E-2</v>
      </c>
      <c r="U28" s="17">
        <f t="shared" si="12"/>
        <v>8.6246614263674106E-3</v>
      </c>
      <c r="V28" s="17">
        <f t="shared" si="12"/>
        <v>5.0393261388680674E-3</v>
      </c>
      <c r="W28" s="17">
        <f t="shared" si="12"/>
        <v>2.8961507118011954E-3</v>
      </c>
      <c r="X28" s="17">
        <f t="shared" si="12"/>
        <v>1.6354302913702879E-3</v>
      </c>
    </row>
    <row r="29" spans="1:24" x14ac:dyDescent="0.25">
      <c r="D29" s="17">
        <v>25</v>
      </c>
      <c r="E29" s="17">
        <f t="shared" ref="E29" si="13">E28*$B$7</f>
        <v>7.33143847377338</v>
      </c>
      <c r="F29" s="17">
        <f t="shared" ref="F29:U29" si="14">F28*$B$7</f>
        <v>5.0963419091244342</v>
      </c>
      <c r="G29" s="17">
        <f t="shared" si="14"/>
        <v>3.5161823451008711</v>
      </c>
      <c r="H29" s="17">
        <f t="shared" si="14"/>
        <v>2.4070801920699125</v>
      </c>
      <c r="I29" s="17">
        <f t="shared" si="14"/>
        <v>1.6344441554448403</v>
      </c>
      <c r="J29" s="17">
        <f t="shared" si="14"/>
        <v>1.1004095839234043</v>
      </c>
      <c r="K29" s="17">
        <f t="shared" si="14"/>
        <v>0.73430636546018646</v>
      </c>
      <c r="L29" s="17">
        <f t="shared" si="14"/>
        <v>0.48546879179594382</v>
      </c>
      <c r="M29" s="17">
        <f t="shared" si="14"/>
        <v>0.31784570217435221</v>
      </c>
      <c r="N29" s="17">
        <f t="shared" si="14"/>
        <v>0.20598639508147784</v>
      </c>
      <c r="O29" s="17">
        <f t="shared" si="14"/>
        <v>0.13207145431430209</v>
      </c>
      <c r="P29" s="17">
        <f t="shared" si="14"/>
        <v>8.3732111425482869E-2</v>
      </c>
      <c r="Q29" s="17">
        <f t="shared" si="14"/>
        <v>5.2460672713241237E-2</v>
      </c>
      <c r="R29" s="17">
        <f t="shared" si="14"/>
        <v>3.2460869554894654E-2</v>
      </c>
      <c r="S29" s="17">
        <f t="shared" si="14"/>
        <v>1.9823216768449437E-2</v>
      </c>
      <c r="T29" s="17">
        <f t="shared" si="14"/>
        <v>1.1938614102936382E-2</v>
      </c>
      <c r="U29" s="17">
        <f t="shared" si="14"/>
        <v>7.0851593617608276E-3</v>
      </c>
      <c r="V29" s="17">
        <f t="shared" ref="V29:X29" si="15">V28*$B$7</f>
        <v>4.1398064230801172E-3</v>
      </c>
      <c r="W29" s="17">
        <f t="shared" si="15"/>
        <v>2.379187809744682E-3</v>
      </c>
      <c r="X29" s="17">
        <f t="shared" si="15"/>
        <v>1.3435059843606915E-3</v>
      </c>
    </row>
    <row r="31" spans="1:24" x14ac:dyDescent="0.25">
      <c r="B31" s="7"/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B32" s="7"/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7"/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  <row r="34" spans="2:12" x14ac:dyDescent="0.25">
      <c r="C34" s="7"/>
      <c r="D34" s="4" t="s">
        <v>30</v>
      </c>
      <c r="E34" s="4"/>
      <c r="F34" s="4"/>
      <c r="G34" s="4"/>
      <c r="H34" s="4"/>
      <c r="I34" s="4"/>
      <c r="J34" s="4"/>
      <c r="K34" s="4"/>
      <c r="L34" s="4"/>
    </row>
    <row r="35" spans="2:12" x14ac:dyDescent="0.25">
      <c r="C35" s="7"/>
    </row>
    <row r="36" spans="2:12" x14ac:dyDescent="0.25">
      <c r="C36" s="7"/>
    </row>
  </sheetData>
  <mergeCells count="9">
    <mergeCell ref="D31:L31"/>
    <mergeCell ref="D32:L32"/>
    <mergeCell ref="D33:L33"/>
    <mergeCell ref="A1:B1"/>
    <mergeCell ref="E2:X2"/>
    <mergeCell ref="A9:B9"/>
    <mergeCell ref="A13:B13"/>
    <mergeCell ref="A17:B17"/>
    <mergeCell ref="A21:B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eldr_no_length</vt:lpstr>
      <vt:lpstr>eldr_protected_slot</vt:lpstr>
      <vt:lpstr>eldr_maximum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Ben.Neely</dc:creator>
  <cp:lastModifiedBy>Neely, Ben [KDWP]</cp:lastModifiedBy>
  <dcterms:created xsi:type="dcterms:W3CDTF">2015-06-05T18:17:20Z</dcterms:created>
  <dcterms:modified xsi:type="dcterms:W3CDTF">2023-09-25T15:50:01Z</dcterms:modified>
</cp:coreProperties>
</file>