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okansas-my.sharepoint.com/personal/ben_neely_kansas_gov/Documents/Desktop/BCF pop character paper/pop models/big fish models/"/>
    </mc:Choice>
  </mc:AlternateContent>
  <xr:revisionPtr revIDLastSave="220" documentId="13_ncr:1_{ACCB4A6D-873E-4824-9281-37E5F645A6D1}" xr6:coauthVersionLast="47" xr6:coauthVersionMax="47" xr10:uidLastSave="{B2A99186-C826-4515-8FBC-9928FA86614B}"/>
  <bookViews>
    <workbookView xWindow="-120" yWindow="-120" windowWidth="29040" windowHeight="15720" activeTab="2" xr2:uid="{00000000-000D-0000-FFFF-FFFF00000000}"/>
  </bookViews>
  <sheets>
    <sheet name="wlfc_no_length" sheetId="1" r:id="rId1"/>
    <sheet name="wlfc_protected_slot" sheetId="7" r:id="rId2"/>
    <sheet name="wlfc_maximum" sheetId="8" r:id="rId3"/>
  </sheets>
  <definedNames>
    <definedName name="K" localSheetId="2">wlfc_maximum!#REF!</definedName>
    <definedName name="K" localSheetId="0">wlfc_no_length!#REF!</definedName>
    <definedName name="K" localSheetId="1">wlfc_protected_slot!#REF!</definedName>
    <definedName name="Linf" localSheetId="2">wlfc_maximum!#REF!</definedName>
    <definedName name="Linf" localSheetId="0">wlfc_no_length!#REF!</definedName>
    <definedName name="Linf" localSheetId="1">wlfc_protected_slot!#REF!</definedName>
    <definedName name="M" localSheetId="2">wlfc_maximum!#REF!</definedName>
    <definedName name="M" localSheetId="0">wlfc_no_length!#REF!</definedName>
    <definedName name="M" localSheetId="1">wlfc_protected_slot!#REF!</definedName>
    <definedName name="tnot" localSheetId="2">wlfc_maximum!#REF!</definedName>
    <definedName name="tnot" localSheetId="0">wlfc_no_length!#REF!</definedName>
    <definedName name="tnot" localSheetId="1">wlfc_protected_slot!#REF!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G11" i="8"/>
  <c r="G12" i="8" s="1"/>
  <c r="G13" i="8" s="1"/>
  <c r="G14" i="8" s="1"/>
  <c r="H11" i="8"/>
  <c r="H12" i="8" s="1"/>
  <c r="H13" i="8" s="1"/>
  <c r="H14" i="8" s="1"/>
  <c r="I11" i="8"/>
  <c r="I12" i="8" s="1"/>
  <c r="I13" i="8" s="1"/>
  <c r="I14" i="8" s="1"/>
  <c r="J11" i="8"/>
  <c r="J12" i="8" s="1"/>
  <c r="J13" i="8" s="1"/>
  <c r="J14" i="8" s="1"/>
  <c r="K11" i="8"/>
  <c r="K12" i="8" s="1"/>
  <c r="K13" i="8" s="1"/>
  <c r="K14" i="8" s="1"/>
  <c r="L11" i="8"/>
  <c r="L12" i="8" s="1"/>
  <c r="L13" i="8" s="1"/>
  <c r="L14" i="8" s="1"/>
  <c r="M11" i="8"/>
  <c r="M12" i="8" s="1"/>
  <c r="M13" i="8" s="1"/>
  <c r="M14" i="8" s="1"/>
  <c r="N11" i="8"/>
  <c r="O11" i="8"/>
  <c r="P11" i="8"/>
  <c r="Q11" i="8"/>
  <c r="R11" i="8"/>
  <c r="S11" i="8"/>
  <c r="S12" i="8" s="1"/>
  <c r="S13" i="8" s="1"/>
  <c r="S14" i="8" s="1"/>
  <c r="T11" i="8"/>
  <c r="T12" i="8" s="1"/>
  <c r="T13" i="8" s="1"/>
  <c r="T14" i="8" s="1"/>
  <c r="U11" i="8"/>
  <c r="U12" i="8" s="1"/>
  <c r="U13" i="8" s="1"/>
  <c r="U14" i="8" s="1"/>
  <c r="V11" i="8"/>
  <c r="V12" i="8" s="1"/>
  <c r="V13" i="8" s="1"/>
  <c r="V14" i="8" s="1"/>
  <c r="W11" i="8"/>
  <c r="W12" i="8" s="1"/>
  <c r="W13" i="8" s="1"/>
  <c r="W14" i="8" s="1"/>
  <c r="X11" i="8"/>
  <c r="X12" i="8" s="1"/>
  <c r="X13" i="8" s="1"/>
  <c r="X14" i="8" s="1"/>
  <c r="F12" i="8"/>
  <c r="F13" i="8" s="1"/>
  <c r="F14" i="8" s="1"/>
  <c r="N12" i="8"/>
  <c r="N13" i="8" s="1"/>
  <c r="N14" i="8" s="1"/>
  <c r="O12" i="8"/>
  <c r="O13" i="8" s="1"/>
  <c r="O14" i="8" s="1"/>
  <c r="P12" i="8"/>
  <c r="P13" i="8" s="1"/>
  <c r="P14" i="8" s="1"/>
  <c r="Q12" i="8"/>
  <c r="Q13" i="8" s="1"/>
  <c r="Q14" i="8" s="1"/>
  <c r="R12" i="8"/>
  <c r="R13" i="8" s="1"/>
  <c r="R14" i="8" s="1"/>
  <c r="E12" i="8"/>
  <c r="E13" i="8" s="1"/>
  <c r="E14" i="8" s="1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E7" i="8"/>
  <c r="E16" i="7"/>
  <c r="E17" i="7" s="1"/>
  <c r="E18" i="7" s="1"/>
  <c r="E19" i="7" s="1"/>
  <c r="F16" i="7"/>
  <c r="F17" i="7" s="1"/>
  <c r="F18" i="7" s="1"/>
  <c r="F19" i="7" s="1"/>
  <c r="G16" i="7"/>
  <c r="G17" i="7" s="1"/>
  <c r="G18" i="7" s="1"/>
  <c r="G19" i="7" s="1"/>
  <c r="H16" i="7"/>
  <c r="H17" i="7" s="1"/>
  <c r="H18" i="7" s="1"/>
  <c r="H19" i="7" s="1"/>
  <c r="I16" i="7"/>
  <c r="I17" i="7" s="1"/>
  <c r="I18" i="7" s="1"/>
  <c r="I19" i="7" s="1"/>
  <c r="J16" i="7"/>
  <c r="J17" i="7" s="1"/>
  <c r="J18" i="7" s="1"/>
  <c r="J19" i="7" s="1"/>
  <c r="K16" i="7"/>
  <c r="L16" i="7"/>
  <c r="L17" i="7" s="1"/>
  <c r="L18" i="7" s="1"/>
  <c r="L19" i="7" s="1"/>
  <c r="M16" i="7"/>
  <c r="N16" i="7"/>
  <c r="O16" i="7"/>
  <c r="P16" i="7"/>
  <c r="Q16" i="7"/>
  <c r="Q17" i="7" s="1"/>
  <c r="Q18" i="7" s="1"/>
  <c r="Q19" i="7" s="1"/>
  <c r="R16" i="7"/>
  <c r="R17" i="7" s="1"/>
  <c r="R18" i="7" s="1"/>
  <c r="R19" i="7" s="1"/>
  <c r="S16" i="7"/>
  <c r="T16" i="7"/>
  <c r="T17" i="7" s="1"/>
  <c r="T18" i="7" s="1"/>
  <c r="T19" i="7" s="1"/>
  <c r="U16" i="7"/>
  <c r="U17" i="7" s="1"/>
  <c r="U18" i="7" s="1"/>
  <c r="U19" i="7" s="1"/>
  <c r="V16" i="7"/>
  <c r="V17" i="7" s="1"/>
  <c r="V18" i="7" s="1"/>
  <c r="V19" i="7" s="1"/>
  <c r="W16" i="7"/>
  <c r="X16" i="7"/>
  <c r="K17" i="7"/>
  <c r="M17" i="7"/>
  <c r="M18" i="7" s="1"/>
  <c r="M19" i="7" s="1"/>
  <c r="N17" i="7"/>
  <c r="N18" i="7" s="1"/>
  <c r="N19" i="7" s="1"/>
  <c r="O17" i="7"/>
  <c r="P17" i="7"/>
  <c r="S17" i="7"/>
  <c r="S18" i="7" s="1"/>
  <c r="S19" i="7" s="1"/>
  <c r="W17" i="7"/>
  <c r="X17" i="7"/>
  <c r="X18" i="7" s="1"/>
  <c r="X19" i="7" s="1"/>
  <c r="K18" i="7"/>
  <c r="K19" i="7" s="1"/>
  <c r="O18" i="7"/>
  <c r="P18" i="7"/>
  <c r="P19" i="7" s="1"/>
  <c r="W18" i="7"/>
  <c r="W19" i="7" s="1"/>
  <c r="O19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E15" i="7"/>
  <c r="E9" i="7"/>
  <c r="E10" i="7" s="1"/>
  <c r="F9" i="7"/>
  <c r="F10" i="7" s="1"/>
  <c r="G9" i="7"/>
  <c r="G10" i="7" s="1"/>
  <c r="H9" i="7"/>
  <c r="H10" i="7" s="1"/>
  <c r="I9" i="7"/>
  <c r="I10" i="7" s="1"/>
  <c r="J9" i="7"/>
  <c r="K9" i="7"/>
  <c r="L9" i="7"/>
  <c r="M9" i="7"/>
  <c r="N9" i="7"/>
  <c r="O9" i="7"/>
  <c r="O10" i="7" s="1"/>
  <c r="P9" i="7"/>
  <c r="P10" i="7" s="1"/>
  <c r="Q9" i="7"/>
  <c r="Q10" i="7" s="1"/>
  <c r="R9" i="7"/>
  <c r="R10" i="7" s="1"/>
  <c r="S9" i="7"/>
  <c r="S10" i="7" s="1"/>
  <c r="T9" i="7"/>
  <c r="T10" i="7" s="1"/>
  <c r="U9" i="7"/>
  <c r="U10" i="7" s="1"/>
  <c r="V9" i="7"/>
  <c r="W9" i="7"/>
  <c r="X9" i="7"/>
  <c r="J10" i="7"/>
  <c r="K10" i="7"/>
  <c r="L10" i="7"/>
  <c r="M10" i="7"/>
  <c r="N10" i="7"/>
  <c r="V10" i="7"/>
  <c r="W10" i="7"/>
  <c r="X10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E7" i="7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19" i="8" l="1"/>
  <c r="B15" i="8"/>
  <c r="B11" i="8"/>
  <c r="B6" i="8"/>
  <c r="B7" i="8" s="1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B19" i="7"/>
  <c r="B22" i="7"/>
  <c r="B15" i="7"/>
  <c r="B11" i="7"/>
  <c r="B6" i="7"/>
  <c r="B7" i="7" s="1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B15" i="1"/>
  <c r="B19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E4" i="1"/>
  <c r="B11" i="1"/>
  <c r="B6" i="1"/>
  <c r="B7" i="1" s="1"/>
  <c r="K5" i="8" l="1"/>
  <c r="K6" i="8" s="1"/>
  <c r="K8" i="8" s="1"/>
  <c r="K9" i="8" s="1"/>
  <c r="K10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W5" i="8"/>
  <c r="W6" i="8" s="1"/>
  <c r="W8" i="8" s="1"/>
  <c r="W9" i="8" s="1"/>
  <c r="W10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L5" i="8"/>
  <c r="L6" i="8" s="1"/>
  <c r="L8" i="8" s="1"/>
  <c r="L9" i="8" s="1"/>
  <c r="L10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X5" i="8"/>
  <c r="X6" i="8" s="1"/>
  <c r="X8" i="8" s="1"/>
  <c r="X9" i="8" s="1"/>
  <c r="X10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M5" i="8"/>
  <c r="M6" i="8" s="1"/>
  <c r="M8" i="8" s="1"/>
  <c r="M9" i="8" s="1"/>
  <c r="M10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Q5" i="8"/>
  <c r="Q6" i="8" s="1"/>
  <c r="Q8" i="8" s="1"/>
  <c r="Q9" i="8" s="1"/>
  <c r="Q10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N5" i="8"/>
  <c r="N6" i="8" s="1"/>
  <c r="N8" i="8" s="1"/>
  <c r="N9" i="8" s="1"/>
  <c r="N10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O5" i="8"/>
  <c r="O6" i="8" s="1"/>
  <c r="O8" i="8" s="1"/>
  <c r="O9" i="8" s="1"/>
  <c r="O10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P5" i="8"/>
  <c r="P6" i="8" s="1"/>
  <c r="P8" i="8" s="1"/>
  <c r="P9" i="8" s="1"/>
  <c r="P10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F5" i="8"/>
  <c r="F6" i="8" s="1"/>
  <c r="F8" i="8" s="1"/>
  <c r="F9" i="8" s="1"/>
  <c r="F10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R5" i="8"/>
  <c r="R6" i="8" s="1"/>
  <c r="R8" i="8" s="1"/>
  <c r="R9" i="8" s="1"/>
  <c r="R10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H5" i="8"/>
  <c r="H6" i="8" s="1"/>
  <c r="H8" i="8" s="1"/>
  <c r="H9" i="8" s="1"/>
  <c r="H10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J5" i="8"/>
  <c r="J6" i="8" s="1"/>
  <c r="J8" i="8" s="1"/>
  <c r="J9" i="8" s="1"/>
  <c r="J10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G5" i="8"/>
  <c r="G6" i="8" s="1"/>
  <c r="G8" i="8" s="1"/>
  <c r="G9" i="8" s="1"/>
  <c r="G10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S5" i="8"/>
  <c r="S6" i="8" s="1"/>
  <c r="S8" i="8" s="1"/>
  <c r="S9" i="8" s="1"/>
  <c r="S10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T5" i="8"/>
  <c r="T6" i="8" s="1"/>
  <c r="T8" i="8" s="1"/>
  <c r="T9" i="8" s="1"/>
  <c r="T10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I5" i="8"/>
  <c r="I6" i="8" s="1"/>
  <c r="I8" i="8" s="1"/>
  <c r="I9" i="8" s="1"/>
  <c r="I10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V5" i="8"/>
  <c r="V6" i="8" s="1"/>
  <c r="V8" i="8" s="1"/>
  <c r="V9" i="8" s="1"/>
  <c r="V10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U5" i="8"/>
  <c r="U6" i="8" s="1"/>
  <c r="U8" i="8" s="1"/>
  <c r="U9" i="8" s="1"/>
  <c r="U10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E5" i="8"/>
  <c r="E6" i="8" s="1"/>
  <c r="E8" i="8" s="1"/>
  <c r="E9" i="8" s="1"/>
  <c r="E10" i="8" s="1"/>
  <c r="E11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J5" i="7"/>
  <c r="J6" i="7" s="1"/>
  <c r="J11" i="7" s="1"/>
  <c r="J12" i="7" s="1"/>
  <c r="J13" i="7" s="1"/>
  <c r="J14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V5" i="7"/>
  <c r="V6" i="7" s="1"/>
  <c r="V11" i="7" s="1"/>
  <c r="V12" i="7" s="1"/>
  <c r="V13" i="7" s="1"/>
  <c r="V14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O5" i="7"/>
  <c r="O6" i="7" s="1"/>
  <c r="O11" i="7" s="1"/>
  <c r="O12" i="7" s="1"/>
  <c r="O13" i="7" s="1"/>
  <c r="O14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P5" i="7"/>
  <c r="P6" i="7" s="1"/>
  <c r="P11" i="7" s="1"/>
  <c r="P12" i="7" s="1"/>
  <c r="P13" i="7" s="1"/>
  <c r="P14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K5" i="7"/>
  <c r="K6" i="7" s="1"/>
  <c r="K11" i="7" s="1"/>
  <c r="K12" i="7" s="1"/>
  <c r="K13" i="7" s="1"/>
  <c r="K14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W5" i="7"/>
  <c r="W6" i="7" s="1"/>
  <c r="W11" i="7" s="1"/>
  <c r="W12" i="7" s="1"/>
  <c r="W13" i="7" s="1"/>
  <c r="W14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N5" i="7"/>
  <c r="N6" i="7" s="1"/>
  <c r="N11" i="7" s="1"/>
  <c r="N12" i="7" s="1"/>
  <c r="N13" i="7" s="1"/>
  <c r="N14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Q5" i="7"/>
  <c r="Q6" i="7" s="1"/>
  <c r="Q11" i="7" s="1"/>
  <c r="Q12" i="7" s="1"/>
  <c r="Q13" i="7" s="1"/>
  <c r="Q14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G5" i="7"/>
  <c r="G6" i="7" s="1"/>
  <c r="G11" i="7" s="1"/>
  <c r="G12" i="7" s="1"/>
  <c r="G13" i="7" s="1"/>
  <c r="G14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T5" i="7"/>
  <c r="T6" i="7" s="1"/>
  <c r="T11" i="7" s="1"/>
  <c r="T12" i="7" s="1"/>
  <c r="T13" i="7" s="1"/>
  <c r="T14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I5" i="7"/>
  <c r="I6" i="7" s="1"/>
  <c r="I11" i="7" s="1"/>
  <c r="I12" i="7" s="1"/>
  <c r="I13" i="7" s="1"/>
  <c r="I14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L5" i="7"/>
  <c r="L6" i="7" s="1"/>
  <c r="L11" i="7" s="1"/>
  <c r="L12" i="7" s="1"/>
  <c r="L13" i="7" s="1"/>
  <c r="L14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X5" i="7"/>
  <c r="X6" i="7" s="1"/>
  <c r="X11" i="7" s="1"/>
  <c r="X12" i="7" s="1"/>
  <c r="X13" i="7" s="1"/>
  <c r="X14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F5" i="7"/>
  <c r="F6" i="7" s="1"/>
  <c r="F11" i="7" s="1"/>
  <c r="F12" i="7" s="1"/>
  <c r="F13" i="7" s="1"/>
  <c r="F14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H5" i="7"/>
  <c r="H6" i="7" s="1"/>
  <c r="H11" i="7" s="1"/>
  <c r="H12" i="7" s="1"/>
  <c r="H13" i="7" s="1"/>
  <c r="H14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U5" i="7"/>
  <c r="U6" i="7" s="1"/>
  <c r="U11" i="7" s="1"/>
  <c r="U12" i="7" s="1"/>
  <c r="U13" i="7" s="1"/>
  <c r="U14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M5" i="7"/>
  <c r="M6" i="7" s="1"/>
  <c r="M11" i="7" s="1"/>
  <c r="M12" i="7" s="1"/>
  <c r="M13" i="7" s="1"/>
  <c r="M14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E5" i="7"/>
  <c r="E6" i="7" s="1"/>
  <c r="E8" i="7" s="1"/>
  <c r="E11" i="7" s="1"/>
  <c r="E12" i="7" s="1"/>
  <c r="E13" i="7" s="1"/>
  <c r="E14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R5" i="7"/>
  <c r="R6" i="7" s="1"/>
  <c r="R11" i="7" s="1"/>
  <c r="R12" i="7" s="1"/>
  <c r="R13" i="7" s="1"/>
  <c r="R14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S5" i="7"/>
  <c r="S6" i="7" s="1"/>
  <c r="S11" i="7" s="1"/>
  <c r="S12" i="7" s="1"/>
  <c r="S13" i="7" s="1"/>
  <c r="S14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J5" i="1"/>
  <c r="J6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V5" i="1"/>
  <c r="V6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K5" i="1"/>
  <c r="K6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W5" i="1"/>
  <c r="W6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L5" i="1"/>
  <c r="L6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X5" i="1"/>
  <c r="X6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Q5" i="1"/>
  <c r="Q6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E5" i="1"/>
  <c r="E6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N5" i="1"/>
  <c r="N6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F5" i="1"/>
  <c r="F6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R5" i="1"/>
  <c r="R6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T5" i="1"/>
  <c r="T6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I5" i="1"/>
  <c r="I6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M5" i="1"/>
  <c r="M6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P5" i="1"/>
  <c r="P6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G5" i="1"/>
  <c r="G6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S5" i="1"/>
  <c r="S6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H5" i="1"/>
  <c r="H6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U5" i="1"/>
  <c r="U6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O5" i="1"/>
  <c r="O6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tc={D4462952-8893-48EB-B9E8-F01CF5A98E40}</author>
    <author>tc={EB05B0C4-D051-40F8-86E0-7D6CC6CE4346}</author>
    <author>tc={18AF9B13-3C02-4E76-A830-5E32C7D02C67}</author>
  </authors>
  <commentList>
    <comment ref="B2" authorId="0" shapeId="0" xr:uid="{D4462952-8893-48EB-B9E8-F01CF5A98E40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parameters from aged fish sample taken in XXXX from X Reservoir.</t>
      </text>
    </comment>
    <comment ref="D8" authorId="1" shapeId="0" xr:uid="{EB05B0C4-D051-40F8-86E0-7D6CC6CE434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age where anglers start catching fish (15 inches).</t>
      </text>
    </comment>
    <comment ref="D15" authorId="2" shapeId="0" xr:uid="{18AF9B13-3C02-4E76-A830-5E32C7D02C6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row of data we need for graphing since we're interested in how many fish are left at this size under different exploitation rates.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tc={15381FCD-C11B-45E2-B2E3-592543798FA3}</author>
    <author>tc={EC07394B-E7BE-4ECD-9858-43E3111E5AFB}</author>
    <author>tc={54150BBA-8E39-4C55-96AB-D0DE808FD765}</author>
  </authors>
  <commentList>
    <comment ref="B2" authorId="0" shapeId="0" xr:uid="{15381FCD-C11B-45E2-B2E3-592543798FA3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parameters from aged fish sample taken in XXXX from X Reservoir.</t>
      </text>
    </comment>
    <comment ref="D8" authorId="1" shapeId="0" xr:uid="{EC07394B-E7BE-4ECD-9858-43E3111E5AF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age where anglers start catching fish (15 inches).</t>
      </text>
    </comment>
    <comment ref="D15" authorId="2" shapeId="0" xr:uid="{54150BBA-8E39-4C55-96AB-D0DE808FD76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row of data we need for graphing since we're interested in how many fish are left at this size under different exploitation rates.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tc={EC887C9D-5F5A-47B7-B4F6-992D10F2841C}</author>
    <author>tc={DF9067D4-28A0-4965-952B-BAD2338AA798}</author>
    <author>tc={CD013AC6-C18E-45D5-84EF-FC4A13B3E140}</author>
  </authors>
  <commentList>
    <comment ref="B2" authorId="0" shapeId="0" xr:uid="{EC887C9D-5F5A-47B7-B4F6-992D10F2841C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parameters from aged fish sample taken in XXXX from X Reservoir.</t>
      </text>
    </comment>
    <comment ref="D8" authorId="1" shapeId="0" xr:uid="{DF9067D4-28A0-4965-952B-BAD2338AA7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age where anglers start catching fish (15 inches).</t>
      </text>
    </comment>
    <comment ref="D15" authorId="2" shapeId="0" xr:uid="{CD013AC6-C18E-45D5-84EF-FC4A13B3E14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row of data we need for graphing since we're interested in how many fish are left at this size under different exploitation rates.</t>
      </text>
    </comment>
  </commentList>
</comments>
</file>

<file path=xl/sharedStrings.xml><?xml version="1.0" encoding="utf-8"?>
<sst xmlns="http://schemas.openxmlformats.org/spreadsheetml/2006/main" count="68" uniqueCount="30">
  <si>
    <t>age</t>
  </si>
  <si>
    <t>M</t>
  </si>
  <si>
    <t>Linf</t>
  </si>
  <si>
    <t>K</t>
  </si>
  <si>
    <t>t0</t>
  </si>
  <si>
    <t>So</t>
  </si>
  <si>
    <t>recruits</t>
  </si>
  <si>
    <t>target TL (mm)</t>
  </si>
  <si>
    <t>target age</t>
  </si>
  <si>
    <t>Angling mortality rate</t>
  </si>
  <si>
    <t>MLL (mm)</t>
  </si>
  <si>
    <t>age at MLL</t>
  </si>
  <si>
    <t>These fish are susceptible to harvest</t>
  </si>
  <si>
    <t>These fish are not susceptible to harvest because they are too small for anglers to catch</t>
  </si>
  <si>
    <t>These fish are not susceptible to harvest because they are protected by regulation</t>
  </si>
  <si>
    <t>Population parameters</t>
  </si>
  <si>
    <t>Target size and age</t>
  </si>
  <si>
    <t>Susceptibility size and age</t>
  </si>
  <si>
    <t>susc TL (mm)</t>
  </si>
  <si>
    <t>susc age</t>
  </si>
  <si>
    <t>Size and age at MLL</t>
  </si>
  <si>
    <t>Number of fish to start</t>
  </si>
  <si>
    <t>Size and age at slot</t>
  </si>
  <si>
    <t>age at slot min</t>
  </si>
  <si>
    <t>slot max (mm)</t>
  </si>
  <si>
    <t>age at slot max</t>
  </si>
  <si>
    <t>slot min (mm)</t>
  </si>
  <si>
    <t>Maximum size and age</t>
  </si>
  <si>
    <t>Max size (mm)</t>
  </si>
  <si>
    <t>age at max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</si>
</sst>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7" borderId="0" xfId="0" applyFill="1"/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ely, Ben [KDWP]" id="{9B3ECDD6-A6F6-4521-A522-3EA77C208384}" userId="S::ben.neely@kansas.gov::02a21eaf-56d1-4541-964a-c7464e98ede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02-21T15:30:15.83" personId="{9B3ECDD6-A6F6-4521-A522-3EA77C208384}" id="{D4462952-8893-48EB-B9E8-F01CF5A98E40}">
    <text>Growth parameters from aged fish sample taken in XXXX from X Reservoir.</text>
  </threadedComment>
  <threadedComment ref="D8" dT="2023-09-20T22:18:06.09" personId="{9B3ECDD6-A6F6-4521-A522-3EA77C208384}" id="{EB05B0C4-D051-40F8-86E0-7D6CC6CE4346}">
    <text>This is the age where anglers start catching fish (15 inches).</text>
  </threadedComment>
  <threadedComment ref="D15" dT="2023-09-20T22:16:52.21" personId="{9B3ECDD6-A6F6-4521-A522-3EA77C208384}" id="{18AF9B13-3C02-4E76-A830-5E32C7D02C67}">
    <text>This is the row of data we need for graphing since we're interested in how many fish are left at this size under different exploitation rates.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0-02-21T15:30:15.83" personId="{9B3ECDD6-A6F6-4521-A522-3EA77C208384}" id="{15381FCD-C11B-45E2-B2E3-592543798FA3}">
    <text>Growth parameters from aged fish sample taken in XXXX from X Reservoir.</text>
  </threadedComment>
  <threadedComment ref="D8" dT="2023-09-25T16:05:06.57" personId="{9B3ECDD6-A6F6-4521-A522-3EA77C208384}" id="{EC07394B-E7BE-4ECD-9858-43E3111E5AFB}">
    <text>This is the age where anglers start catching fish (15 inches).</text>
  </threadedComment>
  <threadedComment ref="D15" dT="2023-09-25T16:05:53.78" personId="{9B3ECDD6-A6F6-4521-A522-3EA77C208384}" id="{54150BBA-8E39-4C55-96AB-D0DE808FD765}">
    <text>This is the row of data we need for graphing since we're interested in how many fish are left at this size under different exploitation rates.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0-02-21T15:30:15.83" personId="{9B3ECDD6-A6F6-4521-A522-3EA77C208384}" id="{EC887C9D-5F5A-47B7-B4F6-992D10F2841C}">
    <text>Growth parameters from aged fish sample taken in XXXX from X Reservoir.</text>
  </threadedComment>
  <threadedComment ref="D8" dT="2023-09-25T16:08:05.39" personId="{9B3ECDD6-A6F6-4521-A522-3EA77C208384}" id="{DF9067D4-28A0-4965-952B-BAD2338AA798}">
    <text>This is the age where anglers start catching fish (15 inches).</text>
  </threadedComment>
  <threadedComment ref="D15" dT="2023-09-25T16:08:21.86" personId="{9B3ECDD6-A6F6-4521-A522-3EA77C208384}" id="{CD013AC6-C18E-45D5-84EF-FC4A13B3E140}">
    <text>This is the row of data we need for graphing since we're interested in how many fish are left at this size under different exploitation rates.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3"/>
  <sheetViews>
    <sheetView workbookViewId="0">
      <selection sqref="A1:B1"/>
    </sheetView>
  </sheetViews>
  <sheetFormatPr defaultRowHeight="15" x14ac:dyDescent="0.25"/>
  <cols>
    <col min="1" max="1" width="14" bestFit="1" customWidth="1"/>
    <col min="2" max="2" width="10.140625" customWidth="1"/>
    <col min="4" max="4" width="4.140625" bestFit="1" customWidth="1"/>
  </cols>
  <sheetData>
    <row r="1" spans="1:24" x14ac:dyDescent="0.25">
      <c r="A1" s="16" t="s">
        <v>15</v>
      </c>
      <c r="B1" s="16"/>
    </row>
    <row r="2" spans="1:24" x14ac:dyDescent="0.25">
      <c r="A2" t="s">
        <v>2</v>
      </c>
      <c r="B2" s="1">
        <v>1070</v>
      </c>
      <c r="E2" s="15" t="s">
        <v>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5">
      <c r="A3" t="s">
        <v>3</v>
      </c>
      <c r="B3" s="1">
        <v>0.105</v>
      </c>
      <c r="D3" s="3" t="s">
        <v>0</v>
      </c>
      <c r="E3" s="3">
        <v>0</v>
      </c>
      <c r="F3" s="3">
        <v>0.02</v>
      </c>
      <c r="G3" s="3">
        <v>0.04</v>
      </c>
      <c r="H3" s="3">
        <v>0.06</v>
      </c>
      <c r="I3" s="3">
        <v>0.08</v>
      </c>
      <c r="J3" s="3">
        <v>0.1</v>
      </c>
      <c r="K3" s="3">
        <v>0.12</v>
      </c>
      <c r="L3" s="3">
        <v>0.14000000000000001</v>
      </c>
      <c r="M3" s="3">
        <v>0.16</v>
      </c>
      <c r="N3" s="3">
        <v>0.18</v>
      </c>
      <c r="O3" s="3">
        <v>0.2</v>
      </c>
      <c r="P3" s="3">
        <v>0.22</v>
      </c>
      <c r="Q3" s="3">
        <v>0.24</v>
      </c>
      <c r="R3" s="3">
        <v>0.26</v>
      </c>
      <c r="S3" s="3">
        <v>0.28000000000000003</v>
      </c>
      <c r="T3" s="3">
        <v>0.3</v>
      </c>
      <c r="U3" s="3">
        <v>0.32</v>
      </c>
      <c r="V3" s="3">
        <v>0.34</v>
      </c>
      <c r="W3" s="3">
        <v>0.36</v>
      </c>
      <c r="X3" s="3">
        <v>0.38</v>
      </c>
    </row>
    <row r="4" spans="1:24" x14ac:dyDescent="0.25">
      <c r="A4" t="s">
        <v>4</v>
      </c>
      <c r="B4" s="1">
        <v>-0.98099999999999998</v>
      </c>
      <c r="D4" s="5">
        <v>0</v>
      </c>
      <c r="E4" s="5">
        <f>$B$22</f>
        <v>1000</v>
      </c>
      <c r="F4" s="5">
        <f t="shared" ref="F4:X4" si="0">$B$22</f>
        <v>1000</v>
      </c>
      <c r="G4" s="5">
        <f t="shared" si="0"/>
        <v>1000</v>
      </c>
      <c r="H4" s="5">
        <f t="shared" si="0"/>
        <v>1000</v>
      </c>
      <c r="I4" s="5">
        <f t="shared" si="0"/>
        <v>1000</v>
      </c>
      <c r="J4" s="5">
        <f t="shared" si="0"/>
        <v>1000</v>
      </c>
      <c r="K4" s="5">
        <f t="shared" si="0"/>
        <v>1000</v>
      </c>
      <c r="L4" s="5">
        <f t="shared" si="0"/>
        <v>1000</v>
      </c>
      <c r="M4" s="5">
        <f t="shared" si="0"/>
        <v>1000</v>
      </c>
      <c r="N4" s="5">
        <f t="shared" si="0"/>
        <v>1000</v>
      </c>
      <c r="O4" s="5">
        <f t="shared" si="0"/>
        <v>1000</v>
      </c>
      <c r="P4" s="5">
        <f t="shared" si="0"/>
        <v>1000</v>
      </c>
      <c r="Q4" s="5">
        <f t="shared" si="0"/>
        <v>1000</v>
      </c>
      <c r="R4" s="5">
        <f t="shared" si="0"/>
        <v>1000</v>
      </c>
      <c r="S4" s="5">
        <f t="shared" si="0"/>
        <v>1000</v>
      </c>
      <c r="T4" s="5">
        <f t="shared" si="0"/>
        <v>1000</v>
      </c>
      <c r="U4" s="5">
        <f t="shared" si="0"/>
        <v>1000</v>
      </c>
      <c r="V4" s="5">
        <f t="shared" si="0"/>
        <v>1000</v>
      </c>
      <c r="W4" s="5">
        <f t="shared" si="0"/>
        <v>1000</v>
      </c>
      <c r="X4" s="5">
        <f t="shared" si="0"/>
        <v>1000</v>
      </c>
    </row>
    <row r="5" spans="1:24" x14ac:dyDescent="0.25">
      <c r="D5" s="5">
        <v>1</v>
      </c>
      <c r="E5" s="5">
        <f>E4*$B$7</f>
        <v>842.5</v>
      </c>
      <c r="F5" s="5">
        <f t="shared" ref="F5:X7" si="1">F4*$B$7</f>
        <v>842.5</v>
      </c>
      <c r="G5" s="5">
        <f t="shared" si="1"/>
        <v>842.5</v>
      </c>
      <c r="H5" s="5">
        <f t="shared" si="1"/>
        <v>842.5</v>
      </c>
      <c r="I5" s="5">
        <f t="shared" si="1"/>
        <v>842.5</v>
      </c>
      <c r="J5" s="5">
        <f t="shared" si="1"/>
        <v>842.5</v>
      </c>
      <c r="K5" s="5">
        <f t="shared" si="1"/>
        <v>842.5</v>
      </c>
      <c r="L5" s="5">
        <f t="shared" si="1"/>
        <v>842.5</v>
      </c>
      <c r="M5" s="5">
        <f t="shared" si="1"/>
        <v>842.5</v>
      </c>
      <c r="N5" s="5">
        <f t="shared" si="1"/>
        <v>842.5</v>
      </c>
      <c r="O5" s="5">
        <f t="shared" si="1"/>
        <v>842.5</v>
      </c>
      <c r="P5" s="5">
        <f t="shared" si="1"/>
        <v>842.5</v>
      </c>
      <c r="Q5" s="5">
        <f t="shared" si="1"/>
        <v>842.5</v>
      </c>
      <c r="R5" s="5">
        <f t="shared" si="1"/>
        <v>842.5</v>
      </c>
      <c r="S5" s="5">
        <f t="shared" si="1"/>
        <v>842.5</v>
      </c>
      <c r="T5" s="5">
        <f t="shared" si="1"/>
        <v>842.5</v>
      </c>
      <c r="U5" s="5">
        <f t="shared" si="1"/>
        <v>842.5</v>
      </c>
      <c r="V5" s="5">
        <f t="shared" si="1"/>
        <v>842.5</v>
      </c>
      <c r="W5" s="5">
        <f t="shared" si="1"/>
        <v>842.5</v>
      </c>
      <c r="X5" s="5">
        <f t="shared" si="1"/>
        <v>842.5</v>
      </c>
    </row>
    <row r="6" spans="1:24" x14ac:dyDescent="0.25">
      <c r="A6" t="s">
        <v>1</v>
      </c>
      <c r="B6">
        <f>1.5*B3</f>
        <v>0.1575</v>
      </c>
      <c r="D6" s="5">
        <v>2</v>
      </c>
      <c r="E6" s="5">
        <f>E5*$B$7</f>
        <v>709.80624999999998</v>
      </c>
      <c r="F6" s="5">
        <f t="shared" si="1"/>
        <v>709.80624999999998</v>
      </c>
      <c r="G6" s="5">
        <f t="shared" si="1"/>
        <v>709.80624999999998</v>
      </c>
      <c r="H6" s="5">
        <f t="shared" si="1"/>
        <v>709.80624999999998</v>
      </c>
      <c r="I6" s="5">
        <f t="shared" si="1"/>
        <v>709.80624999999998</v>
      </c>
      <c r="J6" s="5">
        <f t="shared" si="1"/>
        <v>709.80624999999998</v>
      </c>
      <c r="K6" s="5">
        <f t="shared" si="1"/>
        <v>709.80624999999998</v>
      </c>
      <c r="L6" s="5">
        <f t="shared" si="1"/>
        <v>709.80624999999998</v>
      </c>
      <c r="M6" s="5">
        <f t="shared" si="1"/>
        <v>709.80624999999998</v>
      </c>
      <c r="N6" s="5">
        <f t="shared" si="1"/>
        <v>709.80624999999998</v>
      </c>
      <c r="O6" s="5">
        <f t="shared" si="1"/>
        <v>709.80624999999998</v>
      </c>
      <c r="P6" s="5">
        <f t="shared" si="1"/>
        <v>709.80624999999998</v>
      </c>
      <c r="Q6" s="5">
        <f t="shared" si="1"/>
        <v>709.80624999999998</v>
      </c>
      <c r="R6" s="5">
        <f t="shared" si="1"/>
        <v>709.80624999999998</v>
      </c>
      <c r="S6" s="5">
        <f t="shared" si="1"/>
        <v>709.80624999999998</v>
      </c>
      <c r="T6" s="5">
        <f t="shared" si="1"/>
        <v>709.80624999999998</v>
      </c>
      <c r="U6" s="5">
        <f t="shared" si="1"/>
        <v>709.80624999999998</v>
      </c>
      <c r="V6" s="5">
        <f t="shared" si="1"/>
        <v>709.80624999999998</v>
      </c>
      <c r="W6" s="5">
        <f t="shared" si="1"/>
        <v>709.80624999999998</v>
      </c>
      <c r="X6" s="5">
        <f t="shared" si="1"/>
        <v>709.80624999999998</v>
      </c>
    </row>
    <row r="7" spans="1:24" x14ac:dyDescent="0.25">
      <c r="A7" t="s">
        <v>5</v>
      </c>
      <c r="B7" s="2">
        <f>1-B6</f>
        <v>0.84250000000000003</v>
      </c>
      <c r="D7" s="5">
        <v>3</v>
      </c>
      <c r="E7" s="5">
        <f>E6*$B$7</f>
        <v>598.01176562499995</v>
      </c>
      <c r="F7" s="5">
        <f t="shared" si="1"/>
        <v>598.01176562499995</v>
      </c>
      <c r="G7" s="5">
        <f t="shared" si="1"/>
        <v>598.01176562499995</v>
      </c>
      <c r="H7" s="5">
        <f t="shared" si="1"/>
        <v>598.01176562499995</v>
      </c>
      <c r="I7" s="5">
        <f t="shared" si="1"/>
        <v>598.01176562499995</v>
      </c>
      <c r="J7" s="5">
        <f t="shared" si="1"/>
        <v>598.01176562499995</v>
      </c>
      <c r="K7" s="5">
        <f t="shared" si="1"/>
        <v>598.01176562499995</v>
      </c>
      <c r="L7" s="5">
        <f t="shared" si="1"/>
        <v>598.01176562499995</v>
      </c>
      <c r="M7" s="5">
        <f t="shared" si="1"/>
        <v>598.01176562499995</v>
      </c>
      <c r="N7" s="5">
        <f t="shared" si="1"/>
        <v>598.01176562499995</v>
      </c>
      <c r="O7" s="5">
        <f t="shared" si="1"/>
        <v>598.01176562499995</v>
      </c>
      <c r="P7" s="5">
        <f t="shared" si="1"/>
        <v>598.01176562499995</v>
      </c>
      <c r="Q7" s="5">
        <f t="shared" si="1"/>
        <v>598.01176562499995</v>
      </c>
      <c r="R7" s="5">
        <f t="shared" si="1"/>
        <v>598.01176562499995</v>
      </c>
      <c r="S7" s="5">
        <f t="shared" si="1"/>
        <v>598.01176562499995</v>
      </c>
      <c r="T7" s="5">
        <f t="shared" si="1"/>
        <v>598.01176562499995</v>
      </c>
      <c r="U7" s="5">
        <f t="shared" si="1"/>
        <v>598.01176562499995</v>
      </c>
      <c r="V7" s="5">
        <f t="shared" si="1"/>
        <v>598.01176562499995</v>
      </c>
      <c r="W7" s="5">
        <f t="shared" si="1"/>
        <v>598.01176562499995</v>
      </c>
      <c r="X7" s="5">
        <f t="shared" si="1"/>
        <v>598.01176562499995</v>
      </c>
    </row>
    <row r="8" spans="1:24" x14ac:dyDescent="0.25">
      <c r="B8" s="2"/>
      <c r="D8" s="11">
        <v>4</v>
      </c>
      <c r="E8" s="11">
        <f t="shared" ref="E8:E29" si="2">E7*$B$7*(1-E$3)</f>
        <v>503.8249125390625</v>
      </c>
      <c r="F8" s="11">
        <f t="shared" ref="F8:X18" si="3">F7*$B$7*(1-F$3)</f>
        <v>493.74841428828125</v>
      </c>
      <c r="G8" s="11">
        <f t="shared" si="3"/>
        <v>483.67191603749995</v>
      </c>
      <c r="H8" s="11">
        <f t="shared" si="3"/>
        <v>473.59541778671871</v>
      </c>
      <c r="I8" s="11">
        <f t="shared" si="3"/>
        <v>463.51891953593753</v>
      </c>
      <c r="J8" s="11">
        <f t="shared" si="3"/>
        <v>453.44242128515623</v>
      </c>
      <c r="K8" s="11">
        <f t="shared" si="3"/>
        <v>443.36592303437499</v>
      </c>
      <c r="L8" s="11">
        <f t="shared" si="3"/>
        <v>433.28942478359374</v>
      </c>
      <c r="M8" s="11">
        <f t="shared" si="3"/>
        <v>423.2129265328125</v>
      </c>
      <c r="N8" s="11">
        <f t="shared" si="3"/>
        <v>413.13642828203126</v>
      </c>
      <c r="O8" s="11">
        <f t="shared" si="3"/>
        <v>403.05993003125002</v>
      </c>
      <c r="P8" s="11">
        <f t="shared" si="3"/>
        <v>392.98343178046878</v>
      </c>
      <c r="Q8" s="11">
        <f t="shared" si="3"/>
        <v>382.90693352968748</v>
      </c>
      <c r="R8" s="11">
        <f t="shared" si="3"/>
        <v>372.83043527890624</v>
      </c>
      <c r="S8" s="11">
        <f t="shared" si="3"/>
        <v>362.75393702812499</v>
      </c>
      <c r="T8" s="11">
        <f t="shared" si="3"/>
        <v>352.67743877734375</v>
      </c>
      <c r="U8" s="11">
        <f t="shared" si="3"/>
        <v>342.60094052656245</v>
      </c>
      <c r="V8" s="11">
        <f t="shared" si="3"/>
        <v>332.52444227578121</v>
      </c>
      <c r="W8" s="11">
        <f t="shared" si="3"/>
        <v>322.44794402500003</v>
      </c>
      <c r="X8" s="11">
        <f t="shared" si="3"/>
        <v>312.37144577421873</v>
      </c>
    </row>
    <row r="9" spans="1:24" x14ac:dyDescent="0.25">
      <c r="A9" s="16" t="s">
        <v>16</v>
      </c>
      <c r="B9" s="16"/>
      <c r="D9" s="11">
        <v>5</v>
      </c>
      <c r="E9" s="11">
        <f t="shared" si="2"/>
        <v>424.47248881416016</v>
      </c>
      <c r="F9" s="11">
        <f t="shared" si="3"/>
        <v>407.6633782571194</v>
      </c>
      <c r="G9" s="11">
        <f t="shared" si="3"/>
        <v>391.19384569112998</v>
      </c>
      <c r="H9" s="11">
        <f t="shared" si="3"/>
        <v>375.06389111619188</v>
      </c>
      <c r="I9" s="11">
        <f t="shared" si="3"/>
        <v>359.27351453230523</v>
      </c>
      <c r="J9" s="11">
        <f t="shared" si="3"/>
        <v>343.82271593946973</v>
      </c>
      <c r="K9" s="11">
        <f t="shared" si="3"/>
        <v>328.71149533768568</v>
      </c>
      <c r="L9" s="11">
        <f t="shared" si="3"/>
        <v>313.93985272695284</v>
      </c>
      <c r="M9" s="11">
        <f t="shared" si="3"/>
        <v>299.50778810727138</v>
      </c>
      <c r="N9" s="11">
        <f t="shared" si="3"/>
        <v>285.41530147864131</v>
      </c>
      <c r="O9" s="11">
        <f t="shared" si="3"/>
        <v>271.66239284106251</v>
      </c>
      <c r="P9" s="11">
        <f t="shared" si="3"/>
        <v>258.2490621945351</v>
      </c>
      <c r="Q9" s="11">
        <f t="shared" si="3"/>
        <v>245.1753095390589</v>
      </c>
      <c r="R9" s="11">
        <f t="shared" si="3"/>
        <v>232.44113487463409</v>
      </c>
      <c r="S9" s="11">
        <f t="shared" si="3"/>
        <v>220.0465382012606</v>
      </c>
      <c r="T9" s="11">
        <f t="shared" si="3"/>
        <v>207.99151951893847</v>
      </c>
      <c r="U9" s="11">
        <f t="shared" si="3"/>
        <v>196.27607882766762</v>
      </c>
      <c r="V9" s="11">
        <f t="shared" si="3"/>
        <v>184.90021612744812</v>
      </c>
      <c r="W9" s="11">
        <f t="shared" si="3"/>
        <v>173.86393141828</v>
      </c>
      <c r="X9" s="11">
        <f t="shared" si="3"/>
        <v>163.16722470016316</v>
      </c>
    </row>
    <row r="10" spans="1:24" x14ac:dyDescent="0.25">
      <c r="A10" t="s">
        <v>7</v>
      </c>
      <c r="B10" s="1">
        <v>762</v>
      </c>
      <c r="D10" s="11">
        <v>6</v>
      </c>
      <c r="E10" s="11">
        <f t="shared" si="2"/>
        <v>357.61807182592992</v>
      </c>
      <c r="F10" s="11">
        <f t="shared" si="3"/>
        <v>336.58726825799067</v>
      </c>
      <c r="G10" s="11">
        <f t="shared" si="3"/>
        <v>316.39758239498593</v>
      </c>
      <c r="H10" s="11">
        <f t="shared" si="3"/>
        <v>297.03184856946814</v>
      </c>
      <c r="I10" s="11">
        <f t="shared" si="3"/>
        <v>278.47290111398985</v>
      </c>
      <c r="J10" s="11">
        <f t="shared" si="3"/>
        <v>260.70357436110294</v>
      </c>
      <c r="K10" s="11">
        <f t="shared" si="3"/>
        <v>243.70670264336016</v>
      </c>
      <c r="L10" s="11">
        <f t="shared" si="3"/>
        <v>227.4651202933137</v>
      </c>
      <c r="M10" s="11">
        <f t="shared" si="3"/>
        <v>211.96166164351595</v>
      </c>
      <c r="N10" s="11">
        <f t="shared" si="3"/>
        <v>197.17916102651935</v>
      </c>
      <c r="O10" s="11">
        <f t="shared" si="3"/>
        <v>183.10045277487615</v>
      </c>
      <c r="P10" s="11">
        <f t="shared" si="3"/>
        <v>169.70837122113875</v>
      </c>
      <c r="Q10" s="11">
        <f t="shared" si="3"/>
        <v>156.98575069785943</v>
      </c>
      <c r="R10" s="11">
        <f t="shared" si="3"/>
        <v>144.91542553759061</v>
      </c>
      <c r="S10" s="11">
        <f t="shared" si="3"/>
        <v>133.48023007288467</v>
      </c>
      <c r="T10" s="11">
        <f t="shared" si="3"/>
        <v>122.66299863629396</v>
      </c>
      <c r="U10" s="11">
        <f t="shared" si="3"/>
        <v>112.44656556037077</v>
      </c>
      <c r="V10" s="11">
        <f t="shared" si="3"/>
        <v>102.81376517766752</v>
      </c>
      <c r="W10" s="11">
        <f t="shared" si="3"/>
        <v>93.74743182073658</v>
      </c>
      <c r="X10" s="11">
        <f t="shared" si="3"/>
        <v>85.230399822130238</v>
      </c>
    </row>
    <row r="11" spans="1:24" x14ac:dyDescent="0.25">
      <c r="A11" t="s">
        <v>8</v>
      </c>
      <c r="B11" s="4">
        <f>CEILING(B4+LN(1-B10/B2)/(-B3),1)</f>
        <v>11</v>
      </c>
      <c r="D11" s="11">
        <v>7</v>
      </c>
      <c r="E11" s="11">
        <f t="shared" si="2"/>
        <v>301.29322551334599</v>
      </c>
      <c r="F11" s="11">
        <f t="shared" si="3"/>
        <v>277.90327803720999</v>
      </c>
      <c r="G11" s="11">
        <f t="shared" si="3"/>
        <v>255.90236464106462</v>
      </c>
      <c r="H11" s="11">
        <f t="shared" si="3"/>
        <v>235.23437247459029</v>
      </c>
      <c r="I11" s="11">
        <f t="shared" si="3"/>
        <v>215.84434565345356</v>
      </c>
      <c r="J11" s="11">
        <f t="shared" si="3"/>
        <v>197.67848525930631</v>
      </c>
      <c r="K11" s="11">
        <f t="shared" si="3"/>
        <v>180.68414933978724</v>
      </c>
      <c r="L11" s="11">
        <f t="shared" si="3"/>
        <v>164.80985290852047</v>
      </c>
      <c r="M11" s="11">
        <f t="shared" si="3"/>
        <v>150.00526794511626</v>
      </c>
      <c r="N11" s="11">
        <f t="shared" si="3"/>
        <v>136.22122339517091</v>
      </c>
      <c r="O11" s="11">
        <f t="shared" si="3"/>
        <v>123.40970517026653</v>
      </c>
      <c r="P11" s="11">
        <f t="shared" si="3"/>
        <v>111.52385614797134</v>
      </c>
      <c r="Q11" s="11">
        <f t="shared" si="3"/>
        <v>100.51797617183941</v>
      </c>
      <c r="R11" s="11">
        <f t="shared" si="3"/>
        <v>90.347522051410877</v>
      </c>
      <c r="S11" s="11">
        <f t="shared" si="3"/>
        <v>80.969107562211832</v>
      </c>
      <c r="T11" s="11">
        <f t="shared" si="3"/>
        <v>72.340503445754365</v>
      </c>
      <c r="U11" s="11">
        <f t="shared" si="3"/>
        <v>64.420637409536411</v>
      </c>
      <c r="V11" s="11">
        <f t="shared" si="3"/>
        <v>57.169594127042025</v>
      </c>
      <c r="W11" s="11">
        <f t="shared" si="3"/>
        <v>50.548615237741167</v>
      </c>
      <c r="X11" s="11">
        <f t="shared" si="3"/>
        <v>44.520099347089733</v>
      </c>
    </row>
    <row r="12" spans="1:24" x14ac:dyDescent="0.25">
      <c r="D12" s="11">
        <v>8</v>
      </c>
      <c r="E12" s="11">
        <f t="shared" si="2"/>
        <v>253.83954249499399</v>
      </c>
      <c r="F12" s="11">
        <f t="shared" si="3"/>
        <v>229.45084151142242</v>
      </c>
      <c r="G12" s="11">
        <f t="shared" si="3"/>
        <v>206.97383252169305</v>
      </c>
      <c r="H12" s="11">
        <f t="shared" si="3"/>
        <v>186.29386128125176</v>
      </c>
      <c r="I12" s="11">
        <f t="shared" si="3"/>
        <v>167.30095231599188</v>
      </c>
      <c r="J12" s="11">
        <f t="shared" si="3"/>
        <v>149.88971144786902</v>
      </c>
      <c r="K12" s="11">
        <f t="shared" si="3"/>
        <v>133.95922832051826</v>
      </c>
      <c r="L12" s="11">
        <f t="shared" si="3"/>
        <v>119.41297892486851</v>
      </c>
      <c r="M12" s="11">
        <f t="shared" si="3"/>
        <v>106.15872812475877</v>
      </c>
      <c r="N12" s="11">
        <f t="shared" si="3"/>
        <v>94.108432182553827</v>
      </c>
      <c r="O12" s="11">
        <f t="shared" si="3"/>
        <v>83.178141284759647</v>
      </c>
      <c r="P12" s="11">
        <f t="shared" si="3"/>
        <v>73.287902067639379</v>
      </c>
      <c r="Q12" s="11">
        <f t="shared" si="3"/>
        <v>64.361660142828768</v>
      </c>
      <c r="R12" s="11">
        <f t="shared" si="3"/>
        <v>56.327162622952116</v>
      </c>
      <c r="S12" s="11">
        <f t="shared" si="3"/>
        <v>49.115860647237703</v>
      </c>
      <c r="T12" s="11">
        <f t="shared" si="3"/>
        <v>42.662811907133637</v>
      </c>
      <c r="U12" s="11">
        <f t="shared" si="3"/>
        <v>36.906583171923408</v>
      </c>
      <c r="V12" s="11">
        <f t="shared" si="3"/>
        <v>31.789152814341715</v>
      </c>
      <c r="W12" s="11">
        <f t="shared" si="3"/>
        <v>27.255813336190041</v>
      </c>
      <c r="X12" s="11">
        <f t="shared" si="3"/>
        <v>23.255073893952321</v>
      </c>
    </row>
    <row r="13" spans="1:24" x14ac:dyDescent="0.25">
      <c r="A13" s="16" t="s">
        <v>17</v>
      </c>
      <c r="B13" s="16"/>
      <c r="D13" s="11">
        <v>9</v>
      </c>
      <c r="E13" s="11">
        <f t="shared" si="2"/>
        <v>213.85981455203245</v>
      </c>
      <c r="F13" s="11">
        <f t="shared" si="3"/>
        <v>189.44608729390592</v>
      </c>
      <c r="G13" s="11">
        <f t="shared" si="3"/>
        <v>167.40043574354533</v>
      </c>
      <c r="H13" s="11">
        <f t="shared" si="3"/>
        <v>147.53542344168733</v>
      </c>
      <c r="I13" s="11">
        <f t="shared" si="3"/>
        <v>129.67496814012532</v>
      </c>
      <c r="J13" s="11">
        <f t="shared" si="3"/>
        <v>113.6538737053467</v>
      </c>
      <c r="K13" s="11">
        <f t="shared" si="3"/>
        <v>99.317371876832254</v>
      </c>
      <c r="L13" s="11">
        <f t="shared" si="3"/>
        <v>86.52067388001349</v>
      </c>
      <c r="M13" s="11">
        <f t="shared" si="3"/>
        <v>75.128531893891775</v>
      </c>
      <c r="N13" s="11">
        <f t="shared" si="3"/>
        <v>65.014810373317317</v>
      </c>
      <c r="O13" s="11">
        <f t="shared" si="3"/>
        <v>56.062067225928004</v>
      </c>
      <c r="P13" s="11">
        <f t="shared" si="3"/>
        <v>48.16114484374922</v>
      </c>
      <c r="Q13" s="11">
        <f t="shared" si="3"/>
        <v>41.210770989453266</v>
      </c>
      <c r="R13" s="11">
        <f t="shared" si="3"/>
        <v>35.117169537279501</v>
      </c>
      <c r="S13" s="11">
        <f t="shared" si="3"/>
        <v>29.79368106861439</v>
      </c>
      <c r="T13" s="11">
        <f t="shared" si="3"/>
        <v>25.160393322232064</v>
      </c>
      <c r="U13" s="11">
        <f t="shared" si="3"/>
        <v>21.143781499194919</v>
      </c>
      <c r="V13" s="11">
        <f t="shared" si="3"/>
        <v>17.676358422414708</v>
      </c>
      <c r="W13" s="11">
        <f t="shared" si="3"/>
        <v>14.696334550873672</v>
      </c>
      <c r="X13" s="11">
        <f t="shared" si="3"/>
        <v>12.147287848505995</v>
      </c>
    </row>
    <row r="14" spans="1:24" x14ac:dyDescent="0.25">
      <c r="A14" t="s">
        <v>18</v>
      </c>
      <c r="B14" s="1">
        <v>381</v>
      </c>
      <c r="D14" s="11">
        <v>10</v>
      </c>
      <c r="E14" s="11">
        <f t="shared" si="2"/>
        <v>180.17689376008735</v>
      </c>
      <c r="F14" s="11">
        <f t="shared" si="3"/>
        <v>156.41616197421342</v>
      </c>
      <c r="G14" s="11">
        <f t="shared" si="3"/>
        <v>135.39347242937947</v>
      </c>
      <c r="H14" s="11">
        <f t="shared" si="3"/>
        <v>116.84067859464427</v>
      </c>
      <c r="I14" s="11">
        <f t="shared" si="3"/>
        <v>100.51106780541114</v>
      </c>
      <c r="J14" s="11">
        <f t="shared" si="3"/>
        <v>86.178049737079135</v>
      </c>
      <c r="K14" s="11">
        <f t="shared" si="3"/>
        <v>73.633899509483427</v>
      </c>
      <c r="L14" s="11">
        <f t="shared" si="3"/>
        <v>62.688554259763777</v>
      </c>
      <c r="M14" s="11">
        <f t="shared" si="3"/>
        <v>53.168462021307207</v>
      </c>
      <c r="N14" s="11">
        <f t="shared" si="3"/>
        <v>44.915481746406272</v>
      </c>
      <c r="O14" s="11">
        <f t="shared" si="3"/>
        <v>37.785833310275478</v>
      </c>
      <c r="P14" s="11">
        <f t="shared" si="3"/>
        <v>31.649096334069803</v>
      </c>
      <c r="Q14" s="11">
        <f t="shared" si="3"/>
        <v>26.387256664546928</v>
      </c>
      <c r="R14" s="11">
        <f t="shared" si="3"/>
        <v>21.893799348016906</v>
      </c>
      <c r="S14" s="11">
        <f t="shared" si="3"/>
        <v>18.072846936221488</v>
      </c>
      <c r="T14" s="11">
        <f t="shared" si="3"/>
        <v>14.838341961786359</v>
      </c>
      <c r="U14" s="11">
        <f t="shared" si="3"/>
        <v>12.113272420888769</v>
      </c>
      <c r="V14" s="11">
        <f t="shared" si="3"/>
        <v>9.8289391007836979</v>
      </c>
      <c r="W14" s="11">
        <f t="shared" si="3"/>
        <v>7.9242635898310851</v>
      </c>
      <c r="X14" s="11">
        <f t="shared" si="3"/>
        <v>6.3451358076671056</v>
      </c>
    </row>
    <row r="15" spans="1:24" x14ac:dyDescent="0.25">
      <c r="A15" t="s">
        <v>19</v>
      </c>
      <c r="B15" s="5">
        <f>CEILING(B4+LN(1-B14/B2)/(-B3),1)</f>
        <v>4</v>
      </c>
      <c r="D15" s="4">
        <v>11</v>
      </c>
      <c r="E15" s="4">
        <f t="shared" si="2"/>
        <v>151.79903299287361</v>
      </c>
      <c r="F15" s="4">
        <f t="shared" si="3"/>
        <v>129.1450041340093</v>
      </c>
      <c r="G15" s="4">
        <f t="shared" si="3"/>
        <v>109.50624050088211</v>
      </c>
      <c r="H15" s="4">
        <f t="shared" si="3"/>
        <v>92.531975413028533</v>
      </c>
      <c r="I15" s="4">
        <f t="shared" si="3"/>
        <v>77.906128655974186</v>
      </c>
      <c r="J15" s="4">
        <f t="shared" si="3"/>
        <v>65.344506213140249</v>
      </c>
      <c r="K15" s="4">
        <f t="shared" si="3"/>
        <v>54.592173096331017</v>
      </c>
      <c r="L15" s="4">
        <f t="shared" si="3"/>
        <v>45.420991988911851</v>
      </c>
      <c r="M15" s="4">
        <f t="shared" si="3"/>
        <v>37.627320572479114</v>
      </c>
      <c r="N15" s="4">
        <f t="shared" si="3"/>
        <v>31.029860564504776</v>
      </c>
      <c r="O15" s="4">
        <f t="shared" si="3"/>
        <v>25.467651651125674</v>
      </c>
      <c r="P15" s="4">
        <f t="shared" si="3"/>
        <v>20.798203655933971</v>
      </c>
      <c r="Q15" s="4">
        <f t="shared" si="3"/>
        <v>16.895760442309399</v>
      </c>
      <c r="R15" s="4">
        <f t="shared" si="3"/>
        <v>13.64968920352114</v>
      </c>
      <c r="S15" s="4">
        <f t="shared" si="3"/>
        <v>10.962988951511955</v>
      </c>
      <c r="T15" s="4">
        <f t="shared" si="3"/>
        <v>8.7509121719635043</v>
      </c>
      <c r="U15" s="4">
        <f t="shared" si="3"/>
        <v>6.9396937699271755</v>
      </c>
      <c r="V15" s="4">
        <f t="shared" si="3"/>
        <v>5.4653815869907749</v>
      </c>
      <c r="W15" s="4">
        <f t="shared" si="3"/>
        <v>4.2727629276369212</v>
      </c>
      <c r="X15" s="4">
        <f t="shared" si="3"/>
        <v>3.3143816891349127</v>
      </c>
    </row>
    <row r="16" spans="1:24" x14ac:dyDescent="0.25">
      <c r="D16" s="11">
        <v>12</v>
      </c>
      <c r="E16" s="11">
        <f t="shared" si="2"/>
        <v>127.89068529649602</v>
      </c>
      <c r="F16" s="11">
        <f t="shared" si="3"/>
        <v>106.62857266324477</v>
      </c>
      <c r="G16" s="11">
        <f t="shared" si="3"/>
        <v>88.568647317113445</v>
      </c>
      <c r="H16" s="11">
        <f t="shared" si="3"/>
        <v>73.280697928347934</v>
      </c>
      <c r="I16" s="11">
        <f t="shared" si="3"/>
        <v>60.385040321245597</v>
      </c>
      <c r="J16" s="11">
        <f t="shared" si="3"/>
        <v>49.547471836113594</v>
      </c>
      <c r="K16" s="11">
        <f t="shared" si="3"/>
        <v>40.474637133619822</v>
      </c>
      <c r="L16" s="11">
        <f t="shared" si="3"/>
        <v>32.909779745566084</v>
      </c>
      <c r="M16" s="11">
        <f t="shared" si="3"/>
        <v>26.628854769143469</v>
      </c>
      <c r="N16" s="11">
        <f t="shared" si="3"/>
        <v>21.436979170988128</v>
      </c>
      <c r="O16" s="11">
        <f t="shared" si="3"/>
        <v>17.165197212858708</v>
      </c>
      <c r="P16" s="11">
        <f t="shared" si="3"/>
        <v>13.667539532497011</v>
      </c>
      <c r="Q16" s="11">
        <f t="shared" si="3"/>
        <v>10.818355411210709</v>
      </c>
      <c r="R16" s="11">
        <f t="shared" si="3"/>
        <v>8.5098987339352536</v>
      </c>
      <c r="S16" s="11">
        <f t="shared" si="3"/>
        <v>6.6501490979871516</v>
      </c>
      <c r="T16" s="11">
        <f t="shared" si="3"/>
        <v>5.1608504534154767</v>
      </c>
      <c r="U16" s="11">
        <f t="shared" si="3"/>
        <v>3.9757505607912784</v>
      </c>
      <c r="V16" s="11">
        <f t="shared" si="3"/>
        <v>3.0390254314462202</v>
      </c>
      <c r="W16" s="11">
        <f t="shared" si="3"/>
        <v>2.303873770581828</v>
      </c>
      <c r="X16" s="11">
        <f t="shared" si="3"/>
        <v>1.7312672753196219</v>
      </c>
    </row>
    <row r="17" spans="1:24" x14ac:dyDescent="0.25">
      <c r="A17" s="16" t="s">
        <v>20</v>
      </c>
      <c r="B17" s="16"/>
      <c r="D17" s="11">
        <v>13</v>
      </c>
      <c r="E17" s="11">
        <f t="shared" si="2"/>
        <v>107.74790236229789</v>
      </c>
      <c r="F17" s="11">
        <f t="shared" si="3"/>
        <v>88.037881019408047</v>
      </c>
      <c r="G17" s="11">
        <f t="shared" si="3"/>
        <v>71.634321950081357</v>
      </c>
      <c r="H17" s="11">
        <f t="shared" si="3"/>
        <v>58.034648724355144</v>
      </c>
      <c r="I17" s="11">
        <f t="shared" si="3"/>
        <v>46.804444752997462</v>
      </c>
      <c r="J17" s="11">
        <f t="shared" si="3"/>
        <v>37.569370519733134</v>
      </c>
      <c r="K17" s="11">
        <f t="shared" si="3"/>
        <v>30.007895970865736</v>
      </c>
      <c r="L17" s="11">
        <f t="shared" si="3"/>
        <v>23.844780914649906</v>
      </c>
      <c r="M17" s="11">
        <f t="shared" si="3"/>
        <v>18.845240520122836</v>
      </c>
      <c r="N17" s="11">
        <f t="shared" si="3"/>
        <v>14.809737060277151</v>
      </c>
      <c r="O17" s="11">
        <f t="shared" si="3"/>
        <v>11.56934292146677</v>
      </c>
      <c r="P17" s="11">
        <f t="shared" si="3"/>
        <v>8.9816236037804114</v>
      </c>
      <c r="Q17" s="11">
        <f t="shared" si="3"/>
        <v>6.9269929697982171</v>
      </c>
      <c r="R17" s="11">
        <f t="shared" si="3"/>
        <v>5.3054963656719334</v>
      </c>
      <c r="S17" s="11">
        <f t="shared" si="3"/>
        <v>4.033980442839006</v>
      </c>
      <c r="T17" s="11">
        <f t="shared" si="3"/>
        <v>3.0436115549017773</v>
      </c>
      <c r="U17" s="11">
        <f t="shared" si="3"/>
        <v>2.2777074962773232</v>
      </c>
      <c r="V17" s="11">
        <f t="shared" si="3"/>
        <v>1.6898500911556706</v>
      </c>
      <c r="W17" s="11">
        <f t="shared" si="3"/>
        <v>1.2422487370977218</v>
      </c>
      <c r="X17" s="11">
        <f t="shared" si="3"/>
        <v>0.90432746126320451</v>
      </c>
    </row>
    <row r="18" spans="1:24" x14ac:dyDescent="0.25">
      <c r="A18" t="s">
        <v>10</v>
      </c>
      <c r="B18" s="1">
        <v>381</v>
      </c>
      <c r="D18" s="11">
        <v>14</v>
      </c>
      <c r="E18" s="11">
        <f t="shared" si="2"/>
        <v>90.777607740235979</v>
      </c>
      <c r="F18" s="11">
        <f t="shared" si="3"/>
        <v>72.688476463674263</v>
      </c>
      <c r="G18" s="11">
        <f t="shared" si="3"/>
        <v>57.937839593225803</v>
      </c>
      <c r="H18" s="11">
        <f t="shared" si="3"/>
        <v>45.960540057253056</v>
      </c>
      <c r="I18" s="11">
        <f t="shared" si="3"/>
        <v>36.278125128048337</v>
      </c>
      <c r="J18" s="11">
        <f t="shared" si="3"/>
        <v>28.48697519658765</v>
      </c>
      <c r="K18" s="11">
        <f t="shared" si="3"/>
        <v>22.247854072799857</v>
      </c>
      <c r="L18" s="11">
        <f t="shared" si="3"/>
        <v>17.276736011709588</v>
      </c>
      <c r="M18" s="11">
        <f t="shared" si="3"/>
        <v>13.336776716090931</v>
      </c>
      <c r="N18" s="11">
        <f t="shared" ref="N18:N29" si="4">N17*$B$7*(1-N$3)</f>
        <v>10.231306848092469</v>
      </c>
      <c r="O18" s="11">
        <f t="shared" ref="O18:O29" si="5">O17*$B$7*(1-O$3)</f>
        <v>7.7977371290686044</v>
      </c>
      <c r="P18" s="11">
        <f t="shared" ref="P18:P29" si="6">P17*$B$7*(1-P$3)</f>
        <v>5.9022739512242977</v>
      </c>
      <c r="Q18" s="11">
        <f t="shared" ref="Q18:Q29" si="7">Q17*$B$7*(1-Q$3)</f>
        <v>4.4353535985617984</v>
      </c>
      <c r="R18" s="11">
        <f t="shared" ref="R18:R29" si="8">R17*$B$7*(1-R$3)</f>
        <v>3.3077117091781667</v>
      </c>
      <c r="S18" s="11">
        <f t="shared" ref="S18:S29" si="9">S17*$B$7*(1-S$3)</f>
        <v>2.4470125366261413</v>
      </c>
      <c r="T18" s="11">
        <f t="shared" ref="T18:T29" si="10">T17*$B$7*(1-T$3)</f>
        <v>1.7949699145033231</v>
      </c>
      <c r="U18" s="11">
        <f t="shared" ref="U18:U29" si="11">U17*$B$7*(1-U$3)</f>
        <v>1.3048986246172785</v>
      </c>
      <c r="V18" s="11">
        <f t="shared" ref="V18:V29" si="12">V17*$B$7*(1-V$3)</f>
        <v>0.93964114318711067</v>
      </c>
      <c r="W18" s="11">
        <f t="shared" ref="W18:W29" si="13">W17*$B$7*(1-W$3)</f>
        <v>0.66982051904309159</v>
      </c>
      <c r="X18" s="11">
        <f t="shared" ref="X18:X29" si="14">X17*$B$7*(1-X$3)</f>
        <v>0.47237544939083492</v>
      </c>
    </row>
    <row r="19" spans="1:24" x14ac:dyDescent="0.25">
      <c r="A19" t="s">
        <v>11</v>
      </c>
      <c r="B19" s="6">
        <f>CEILING(B4+LN(1-B18/B2)/(-B3),1)</f>
        <v>4</v>
      </c>
      <c r="D19" s="11">
        <v>15</v>
      </c>
      <c r="E19" s="11">
        <f t="shared" si="2"/>
        <v>76.480134521148813</v>
      </c>
      <c r="F19" s="11">
        <f t="shared" ref="F19:F29" si="15">F18*$B$7*(1-F$3)</f>
        <v>60.015240592232658</v>
      </c>
      <c r="G19" s="11">
        <f t="shared" ref="G19:G29" si="16">G18*$B$7*(1-G$3)</f>
        <v>46.860124663001031</v>
      </c>
      <c r="H19" s="11">
        <f t="shared" ref="H19:H29" si="17">H18*$B$7*(1-H$3)</f>
        <v>36.398449698341558</v>
      </c>
      <c r="I19" s="11">
        <f t="shared" ref="I19:I29" si="18">I18*$B$7*(1-I$3)</f>
        <v>28.119174786750268</v>
      </c>
      <c r="J19" s="11">
        <f t="shared" ref="J19:J29" si="19">J18*$B$7*(1-J$3)</f>
        <v>21.600248942812588</v>
      </c>
      <c r="K19" s="11">
        <f t="shared" ref="K19:K29" si="20">K18*$B$7*(1-K$3)</f>
        <v>16.494559009573816</v>
      </c>
      <c r="L19" s="11">
        <f t="shared" ref="L19:L29" si="21">L18*$B$7*(1-L$3)</f>
        <v>12.517859077284182</v>
      </c>
      <c r="M19" s="11">
        <f t="shared" ref="M19:M29" si="22">M18*$B$7*(1-M$3)</f>
        <v>9.4384368819775517</v>
      </c>
      <c r="N19" s="11">
        <f t="shared" si="4"/>
        <v>7.0682983360046832</v>
      </c>
      <c r="O19" s="11">
        <f t="shared" si="5"/>
        <v>5.2556748249922398</v>
      </c>
      <c r="P19" s="11">
        <f t="shared" si="6"/>
        <v>3.8786793270470477</v>
      </c>
      <c r="Q19" s="11">
        <f t="shared" si="7"/>
        <v>2.8399569091591195</v>
      </c>
      <c r="R19" s="11">
        <f t="shared" si="8"/>
        <v>2.0621928650871282</v>
      </c>
      <c r="S19" s="11">
        <f t="shared" si="9"/>
        <v>1.4843578047174173</v>
      </c>
      <c r="T19" s="11">
        <f t="shared" si="10"/>
        <v>1.0585835070783349</v>
      </c>
      <c r="U19" s="11">
        <f t="shared" si="11"/>
        <v>0.74757642204323882</v>
      </c>
      <c r="V19" s="11">
        <f t="shared" si="12"/>
        <v>0.52248745766919291</v>
      </c>
      <c r="W19" s="11">
        <f t="shared" si="13"/>
        <v>0.36116722386803501</v>
      </c>
      <c r="X19" s="11">
        <f t="shared" si="14"/>
        <v>0.2467453159893026</v>
      </c>
    </row>
    <row r="20" spans="1:24" x14ac:dyDescent="0.25">
      <c r="D20" s="11">
        <v>16</v>
      </c>
      <c r="E20" s="11">
        <f t="shared" si="2"/>
        <v>64.434513334067873</v>
      </c>
      <c r="F20" s="11">
        <f t="shared" si="15"/>
        <v>49.551583394976895</v>
      </c>
      <c r="G20" s="11">
        <f t="shared" si="16"/>
        <v>37.900468827435233</v>
      </c>
      <c r="H20" s="11">
        <f t="shared" si="17"/>
        <v>28.825752238601595</v>
      </c>
      <c r="I20" s="11">
        <f t="shared" si="18"/>
        <v>21.795172377210132</v>
      </c>
      <c r="J20" s="11">
        <f t="shared" si="19"/>
        <v>16.378388760887646</v>
      </c>
      <c r="K20" s="11">
        <f t="shared" si="20"/>
        <v>12.229066049698028</v>
      </c>
      <c r="L20" s="11">
        <f t="shared" si="21"/>
        <v>9.0698147944462537</v>
      </c>
      <c r="M20" s="11">
        <f t="shared" si="22"/>
        <v>6.6795817813755134</v>
      </c>
      <c r="N20" s="11">
        <f t="shared" si="4"/>
        <v>4.8831339054288359</v>
      </c>
      <c r="O20" s="11">
        <f t="shared" si="5"/>
        <v>3.5423248320447698</v>
      </c>
      <c r="P20" s="11">
        <f t="shared" si="6"/>
        <v>2.5488741197689673</v>
      </c>
      <c r="Q20" s="11">
        <f t="shared" si="7"/>
        <v>1.8184244089345845</v>
      </c>
      <c r="R20" s="11">
        <f t="shared" si="8"/>
        <v>1.2856741417385702</v>
      </c>
      <c r="S20" s="11">
        <f t="shared" si="9"/>
        <v>0.90041144434158527</v>
      </c>
      <c r="T20" s="11">
        <f t="shared" si="10"/>
        <v>0.62429962329944799</v>
      </c>
      <c r="U20" s="11">
        <f t="shared" si="11"/>
        <v>0.42828653218857149</v>
      </c>
      <c r="V20" s="11">
        <f t="shared" si="12"/>
        <v>0.29052915083695469</v>
      </c>
      <c r="W20" s="11">
        <f t="shared" si="13"/>
        <v>0.19474136710964449</v>
      </c>
      <c r="X20" s="11">
        <f t="shared" si="14"/>
        <v>0.12888741580701221</v>
      </c>
    </row>
    <row r="21" spans="1:24" x14ac:dyDescent="0.25">
      <c r="A21" s="16" t="s">
        <v>21</v>
      </c>
      <c r="B21" s="16"/>
      <c r="D21" s="11">
        <v>17</v>
      </c>
      <c r="E21" s="11">
        <f t="shared" si="2"/>
        <v>54.286077483952184</v>
      </c>
      <c r="F21" s="11">
        <f t="shared" si="15"/>
        <v>40.912264830062675</v>
      </c>
      <c r="G21" s="11">
        <f t="shared" si="16"/>
        <v>30.653899187629616</v>
      </c>
      <c r="H21" s="11">
        <f t="shared" si="17"/>
        <v>22.828554485360531</v>
      </c>
      <c r="I21" s="11">
        <f t="shared" si="18"/>
        <v>16.893438109575573</v>
      </c>
      <c r="J21" s="11">
        <f t="shared" si="19"/>
        <v>12.418913277943057</v>
      </c>
      <c r="K21" s="11">
        <f t="shared" si="20"/>
        <v>9.0666295692461194</v>
      </c>
      <c r="L21" s="11">
        <f t="shared" si="21"/>
        <v>6.571534309316033</v>
      </c>
      <c r="M21" s="11">
        <f t="shared" si="22"/>
        <v>4.727140026679451</v>
      </c>
      <c r="N21" s="11">
        <f t="shared" si="4"/>
        <v>3.373513058565512</v>
      </c>
      <c r="O21" s="11">
        <f t="shared" si="5"/>
        <v>2.3875269367981748</v>
      </c>
      <c r="P21" s="11">
        <f t="shared" si="6"/>
        <v>1.6749926278061771</v>
      </c>
      <c r="Q21" s="11">
        <f t="shared" si="7"/>
        <v>1.1643371490408145</v>
      </c>
      <c r="R21" s="11">
        <f t="shared" si="8"/>
        <v>0.80155354366691156</v>
      </c>
      <c r="S21" s="11">
        <f t="shared" si="9"/>
        <v>0.5461895821376056</v>
      </c>
      <c r="T21" s="11">
        <f t="shared" si="10"/>
        <v>0.36818070284084947</v>
      </c>
      <c r="U21" s="11">
        <f t="shared" si="11"/>
        <v>0.24536535429083259</v>
      </c>
      <c r="V21" s="11">
        <f t="shared" si="12"/>
        <v>0.16154873432288863</v>
      </c>
      <c r="W21" s="11">
        <f t="shared" si="13"/>
        <v>0.10500454514552031</v>
      </c>
      <c r="X21" s="11">
        <f t="shared" si="14"/>
        <v>6.7324341646792824E-2</v>
      </c>
    </row>
    <row r="22" spans="1:24" x14ac:dyDescent="0.25">
      <c r="A22" t="s">
        <v>6</v>
      </c>
      <c r="B22" s="1">
        <v>1000</v>
      </c>
      <c r="D22" s="11">
        <v>18</v>
      </c>
      <c r="E22" s="11">
        <f t="shared" si="2"/>
        <v>45.736020280229717</v>
      </c>
      <c r="F22" s="11">
        <f t="shared" si="15"/>
        <v>33.779211456941248</v>
      </c>
      <c r="G22" s="11">
        <f t="shared" si="16"/>
        <v>24.792873662954833</v>
      </c>
      <c r="H22" s="11">
        <f t="shared" si="17"/>
        <v>18.079073724681272</v>
      </c>
      <c r="I22" s="11">
        <f t="shared" si="18"/>
        <v>13.094103878732028</v>
      </c>
      <c r="J22" s="11">
        <f t="shared" si="19"/>
        <v>9.416640993000323</v>
      </c>
      <c r="K22" s="11">
        <f t="shared" si="20"/>
        <v>6.7219991626390732</v>
      </c>
      <c r="L22" s="11">
        <f t="shared" si="21"/>
        <v>4.7614051838149321</v>
      </c>
      <c r="M22" s="11">
        <f t="shared" si="22"/>
        <v>3.3453969968810475</v>
      </c>
      <c r="N22" s="11">
        <f t="shared" si="4"/>
        <v>2.3305914965099843</v>
      </c>
      <c r="O22" s="11">
        <f t="shared" si="5"/>
        <v>1.6091931554019698</v>
      </c>
      <c r="P22" s="11">
        <f t="shared" si="6"/>
        <v>1.1007214053628294</v>
      </c>
      <c r="Q22" s="11">
        <f t="shared" si="7"/>
        <v>0.74552507653083355</v>
      </c>
      <c r="R22" s="11">
        <f t="shared" si="8"/>
        <v>0.49972855679913603</v>
      </c>
      <c r="S22" s="11">
        <f t="shared" si="9"/>
        <v>0.33131860052467155</v>
      </c>
      <c r="T22" s="11">
        <f t="shared" si="10"/>
        <v>0.21713456950039095</v>
      </c>
      <c r="U22" s="11">
        <f t="shared" si="11"/>
        <v>0.14056981147321798</v>
      </c>
      <c r="V22" s="11">
        <f t="shared" si="12"/>
        <v>8.9829173720242211E-2</v>
      </c>
      <c r="W22" s="11">
        <f t="shared" si="13"/>
        <v>5.6618450742464556E-2</v>
      </c>
      <c r="X22" s="11">
        <f t="shared" si="14"/>
        <v>3.5166869859202234E-2</v>
      </c>
    </row>
    <row r="23" spans="1:24" x14ac:dyDescent="0.25">
      <c r="D23" s="11">
        <v>19</v>
      </c>
      <c r="E23" s="11">
        <f t="shared" si="2"/>
        <v>38.532597086093539</v>
      </c>
      <c r="F23" s="11">
        <f t="shared" si="15"/>
        <v>27.889805939423539</v>
      </c>
      <c r="G23" s="11">
        <f t="shared" si="16"/>
        <v>20.052476218597871</v>
      </c>
      <c r="H23" s="11">
        <f t="shared" si="17"/>
        <v>14.317722436261334</v>
      </c>
      <c r="I23" s="11">
        <f t="shared" si="18"/>
        <v>10.149239916405197</v>
      </c>
      <c r="J23" s="11">
        <f t="shared" si="19"/>
        <v>7.140168032942495</v>
      </c>
      <c r="K23" s="11">
        <f t="shared" si="20"/>
        <v>4.9836901791806083</v>
      </c>
      <c r="L23" s="11">
        <f t="shared" si="21"/>
        <v>3.449876125933109</v>
      </c>
      <c r="M23" s="11">
        <f t="shared" si="22"/>
        <v>2.3675374546927173</v>
      </c>
      <c r="N23" s="11">
        <f t="shared" si="4"/>
        <v>1.6100891353639228</v>
      </c>
      <c r="O23" s="11">
        <f t="shared" si="5"/>
        <v>1.0845961867409277</v>
      </c>
      <c r="P23" s="11">
        <f t="shared" si="6"/>
        <v>0.72333907153418342</v>
      </c>
      <c r="Q23" s="11">
        <f t="shared" si="7"/>
        <v>0.47735970650269272</v>
      </c>
      <c r="R23" s="11">
        <f t="shared" si="8"/>
        <v>0.31155576873642138</v>
      </c>
      <c r="S23" s="11">
        <f t="shared" si="9"/>
        <v>0.20097786307826573</v>
      </c>
      <c r="T23" s="11">
        <f t="shared" si="10"/>
        <v>0.12805511236285555</v>
      </c>
      <c r="U23" s="11">
        <f t="shared" si="11"/>
        <v>8.0532444993006574E-2</v>
      </c>
      <c r="V23" s="11">
        <f t="shared" si="12"/>
        <v>4.9949512047140682E-2</v>
      </c>
      <c r="W23" s="11">
        <f t="shared" si="13"/>
        <v>3.052866864033689E-2</v>
      </c>
      <c r="X23" s="11">
        <f t="shared" si="14"/>
        <v>1.8369414470954287E-2</v>
      </c>
    </row>
    <row r="24" spans="1:24" x14ac:dyDescent="0.25">
      <c r="D24" s="11">
        <v>20</v>
      </c>
      <c r="E24" s="11">
        <f t="shared" si="2"/>
        <v>32.463713045033806</v>
      </c>
      <c r="F24" s="11">
        <f t="shared" si="15"/>
        <v>23.027218273885044</v>
      </c>
      <c r="G24" s="11">
        <f t="shared" si="16"/>
        <v>16.218442765601957</v>
      </c>
      <c r="H24" s="11">
        <f t="shared" si="17"/>
        <v>11.338920283397163</v>
      </c>
      <c r="I24" s="11">
        <f t="shared" si="18"/>
        <v>7.8666758592056683</v>
      </c>
      <c r="J24" s="11">
        <f t="shared" si="19"/>
        <v>5.4140324109786473</v>
      </c>
      <c r="K24" s="11">
        <f t="shared" si="20"/>
        <v>3.6949078988445025</v>
      </c>
      <c r="L24" s="11">
        <f t="shared" si="21"/>
        <v>2.4996077470448341</v>
      </c>
      <c r="M24" s="11">
        <f t="shared" si="22"/>
        <v>1.6755062566860361</v>
      </c>
      <c r="N24" s="11">
        <f t="shared" si="4"/>
        <v>1.1123300791661661</v>
      </c>
      <c r="O24" s="11">
        <f t="shared" si="5"/>
        <v>0.73101782986338537</v>
      </c>
      <c r="P24" s="11">
        <f t="shared" si="6"/>
        <v>0.47534227085868863</v>
      </c>
      <c r="Q24" s="11">
        <f t="shared" si="7"/>
        <v>0.30565342007367419</v>
      </c>
      <c r="R24" s="11">
        <f t="shared" si="8"/>
        <v>0.1942394440187219</v>
      </c>
      <c r="S24" s="11">
        <f t="shared" si="9"/>
        <v>0.121913171743276</v>
      </c>
      <c r="T24" s="11">
        <f t="shared" si="10"/>
        <v>7.5520502515994056E-2</v>
      </c>
      <c r="U24" s="11">
        <f t="shared" si="11"/>
        <v>4.6137037736493462E-2</v>
      </c>
      <c r="V24" s="11">
        <f t="shared" si="12"/>
        <v>2.7774426173812573E-2</v>
      </c>
      <c r="W24" s="11">
        <f t="shared" si="13"/>
        <v>1.6461058130869653E-2</v>
      </c>
      <c r="X24" s="11">
        <f t="shared" si="14"/>
        <v>9.595263648902971E-3</v>
      </c>
    </row>
    <row r="25" spans="1:24" x14ac:dyDescent="0.25">
      <c r="D25" s="11">
        <v>21</v>
      </c>
      <c r="E25" s="11">
        <f t="shared" si="2"/>
        <v>27.350678240440981</v>
      </c>
      <c r="F25" s="11">
        <f t="shared" si="15"/>
        <v>19.012422767833186</v>
      </c>
      <c r="G25" s="11">
        <f t="shared" si="16"/>
        <v>13.117476508818863</v>
      </c>
      <c r="H25" s="11">
        <f t="shared" si="17"/>
        <v>8.9798579184363838</v>
      </c>
      <c r="I25" s="11">
        <f t="shared" si="18"/>
        <v>6.097460458470314</v>
      </c>
      <c r="J25" s="11">
        <f t="shared" si="19"/>
        <v>4.1051900756245594</v>
      </c>
      <c r="K25" s="11">
        <f t="shared" si="20"/>
        <v>2.7394047162033139</v>
      </c>
      <c r="L25" s="11">
        <f t="shared" si="21"/>
        <v>1.8110907931213347</v>
      </c>
      <c r="M25" s="11">
        <f t="shared" si="22"/>
        <v>1.1857557778567078</v>
      </c>
      <c r="N25" s="11">
        <f t="shared" si="4"/>
        <v>0.76845323519194597</v>
      </c>
      <c r="O25" s="11">
        <f t="shared" si="5"/>
        <v>0.4927060173279218</v>
      </c>
      <c r="P25" s="11">
        <f t="shared" si="6"/>
        <v>0.31237117329478725</v>
      </c>
      <c r="Q25" s="11">
        <f t="shared" si="7"/>
        <v>0.19570988487317362</v>
      </c>
      <c r="R25" s="11">
        <f t="shared" si="8"/>
        <v>0.12109858137347217</v>
      </c>
      <c r="S25" s="11">
        <f t="shared" si="9"/>
        <v>7.3952529979471215E-2</v>
      </c>
      <c r="T25" s="11">
        <f t="shared" si="10"/>
        <v>4.4538216358807489E-2</v>
      </c>
      <c r="U25" s="11">
        <f t="shared" si="11"/>
        <v>2.6431908919237104E-2</v>
      </c>
      <c r="V25" s="11">
        <f t="shared" si="12"/>
        <v>1.544396967394848E-2</v>
      </c>
      <c r="W25" s="11">
        <f t="shared" si="13"/>
        <v>8.8758025441649166E-3</v>
      </c>
      <c r="X25" s="11">
        <f t="shared" si="14"/>
        <v>5.0120859670044673E-3</v>
      </c>
    </row>
    <row r="26" spans="1:24" x14ac:dyDescent="0.25">
      <c r="D26" s="11">
        <v>22</v>
      </c>
      <c r="E26" s="11">
        <f t="shared" si="2"/>
        <v>23.042946417571528</v>
      </c>
      <c r="F26" s="11">
        <f t="shared" si="15"/>
        <v>15.697606858261471</v>
      </c>
      <c r="G26" s="11">
        <f t="shared" si="16"/>
        <v>10.609415000332696</v>
      </c>
      <c r="H26" s="11">
        <f t="shared" si="17"/>
        <v>7.1115984785056936</v>
      </c>
      <c r="I26" s="11">
        <f t="shared" si="18"/>
        <v>4.7261416013603403</v>
      </c>
      <c r="J26" s="11">
        <f t="shared" si="19"/>
        <v>3.1127603748423223</v>
      </c>
      <c r="K26" s="11">
        <f t="shared" si="20"/>
        <v>2.0309946565931369</v>
      </c>
      <c r="L26" s="11">
        <f t="shared" si="21"/>
        <v>1.3122258341560631</v>
      </c>
      <c r="M26" s="11">
        <f t="shared" si="22"/>
        <v>0.83915936398919211</v>
      </c>
      <c r="N26" s="11">
        <f t="shared" si="4"/>
        <v>0.53088591753235592</v>
      </c>
      <c r="O26" s="11">
        <f t="shared" si="5"/>
        <v>0.33208385567901932</v>
      </c>
      <c r="P26" s="11">
        <f t="shared" si="6"/>
        <v>0.20527471653066945</v>
      </c>
      <c r="Q26" s="11">
        <f t="shared" si="7"/>
        <v>0.12531303928429305</v>
      </c>
      <c r="R26" s="11">
        <f t="shared" si="8"/>
        <v>7.5498910557291229E-2</v>
      </c>
      <c r="S26" s="11">
        <f t="shared" si="9"/>
        <v>4.4859604685547241E-2</v>
      </c>
      <c r="T26" s="11">
        <f t="shared" si="10"/>
        <v>2.6266413097606717E-2</v>
      </c>
      <c r="U26" s="11">
        <f t="shared" si="11"/>
        <v>1.5142840619830936E-2</v>
      </c>
      <c r="V26" s="11">
        <f t="shared" si="12"/>
        <v>8.5876193371990511E-3</v>
      </c>
      <c r="W26" s="11">
        <f t="shared" si="13"/>
        <v>4.7858327318137236E-3</v>
      </c>
      <c r="X26" s="11">
        <f t="shared" si="14"/>
        <v>2.6180631048647839E-3</v>
      </c>
    </row>
    <row r="27" spans="1:24" x14ac:dyDescent="0.25">
      <c r="D27" s="11">
        <v>23</v>
      </c>
      <c r="E27" s="11">
        <f t="shared" si="2"/>
        <v>19.413682356804014</v>
      </c>
      <c r="F27" s="11">
        <f t="shared" si="15"/>
        <v>12.960729102523583</v>
      </c>
      <c r="G27" s="11">
        <f t="shared" si="16"/>
        <v>8.5808948522690844</v>
      </c>
      <c r="H27" s="11">
        <f t="shared" si="17"/>
        <v>5.6320304150525837</v>
      </c>
      <c r="I27" s="11">
        <f t="shared" si="18"/>
        <v>3.6632323552143999</v>
      </c>
      <c r="J27" s="11">
        <f t="shared" si="19"/>
        <v>2.3602505542241912</v>
      </c>
      <c r="K27" s="11">
        <f t="shared" si="20"/>
        <v>1.5057794383981518</v>
      </c>
      <c r="L27" s="11">
        <f t="shared" si="21"/>
        <v>0.95077322813777554</v>
      </c>
      <c r="M27" s="11">
        <f t="shared" si="22"/>
        <v>0.5938730818951512</v>
      </c>
      <c r="N27" s="11">
        <f t="shared" si="4"/>
        <v>0.36676253612722814</v>
      </c>
      <c r="O27" s="11">
        <f t="shared" si="5"/>
        <v>0.22382451872765904</v>
      </c>
      <c r="P27" s="11">
        <f t="shared" si="6"/>
        <v>0.13489627996812945</v>
      </c>
      <c r="Q27" s="11">
        <f t="shared" si="7"/>
        <v>8.0237939053732846E-2</v>
      </c>
      <c r="R27" s="11">
        <f t="shared" si="8"/>
        <v>4.7069795786943217E-2</v>
      </c>
      <c r="S27" s="11">
        <f t="shared" si="9"/>
        <v>2.7211836202252957E-2</v>
      </c>
      <c r="T27" s="11">
        <f t="shared" si="10"/>
        <v>1.5490617124313561E-2</v>
      </c>
      <c r="U27" s="11">
        <f t="shared" si="11"/>
        <v>8.6753333911011431E-3</v>
      </c>
      <c r="V27" s="11">
        <f t="shared" si="12"/>
        <v>4.7751457324495322E-3</v>
      </c>
      <c r="W27" s="11">
        <f t="shared" si="13"/>
        <v>2.5805210089939602E-3</v>
      </c>
      <c r="X27" s="11">
        <f t="shared" si="14"/>
        <v>1.3675452628261198E-3</v>
      </c>
    </row>
    <row r="28" spans="1:24" x14ac:dyDescent="0.25">
      <c r="D28" s="11">
        <v>24</v>
      </c>
      <c r="E28" s="11">
        <f t="shared" si="2"/>
        <v>16.356027385607383</v>
      </c>
      <c r="F28" s="11">
        <f t="shared" si="15"/>
        <v>10.701025983498596</v>
      </c>
      <c r="G28" s="11">
        <f t="shared" si="16"/>
        <v>6.9402277565152355</v>
      </c>
      <c r="H28" s="11">
        <f t="shared" si="17"/>
        <v>4.4602864872008938</v>
      </c>
      <c r="I28" s="11">
        <f t="shared" si="18"/>
        <v>2.8393713985266817</v>
      </c>
      <c r="J28" s="11">
        <f t="shared" si="19"/>
        <v>1.7896599827404931</v>
      </c>
      <c r="K28" s="11">
        <f t="shared" si="20"/>
        <v>1.1163848756283898</v>
      </c>
      <c r="L28" s="11">
        <f t="shared" si="21"/>
        <v>0.68888274244722525</v>
      </c>
      <c r="M28" s="11">
        <f t="shared" si="22"/>
        <v>0.42028398005719847</v>
      </c>
      <c r="N28" s="11">
        <f t="shared" si="4"/>
        <v>0.25337789808349559</v>
      </c>
      <c r="O28" s="11">
        <f t="shared" si="5"/>
        <v>0.15085772562244221</v>
      </c>
      <c r="P28" s="11">
        <f t="shared" si="6"/>
        <v>8.8647090381056268E-2</v>
      </c>
      <c r="Q28" s="11">
        <f t="shared" si="7"/>
        <v>5.137635237610514E-2</v>
      </c>
      <c r="R28" s="11">
        <f t="shared" si="8"/>
        <v>2.934566418336975E-2</v>
      </c>
      <c r="S28" s="11">
        <f t="shared" si="9"/>
        <v>1.6506699840286645E-2</v>
      </c>
      <c r="T28" s="11">
        <f t="shared" si="10"/>
        <v>9.1355914490639217E-3</v>
      </c>
      <c r="U28" s="11">
        <f t="shared" si="11"/>
        <v>4.9700984997618448E-3</v>
      </c>
      <c r="V28" s="11">
        <f t="shared" si="12"/>
        <v>2.6552197845285618E-3</v>
      </c>
      <c r="W28" s="11">
        <f t="shared" si="13"/>
        <v>1.3914169280495434E-3</v>
      </c>
      <c r="X28" s="11">
        <f t="shared" si="14"/>
        <v>7.1433726803722371E-4</v>
      </c>
    </row>
    <row r="29" spans="1:24" x14ac:dyDescent="0.25">
      <c r="D29" s="11">
        <v>25</v>
      </c>
      <c r="E29" s="11">
        <f t="shared" si="2"/>
        <v>13.779953072374221</v>
      </c>
      <c r="F29" s="11">
        <f t="shared" si="15"/>
        <v>8.835302103275616</v>
      </c>
      <c r="G29" s="11">
        <f t="shared" si="16"/>
        <v>5.6132562094695224</v>
      </c>
      <c r="H29" s="11">
        <f t="shared" si="17"/>
        <v>3.5323238835387474</v>
      </c>
      <c r="I29" s="11">
        <f t="shared" si="18"/>
        <v>2.2007967709980312</v>
      </c>
      <c r="J29" s="11">
        <f t="shared" si="19"/>
        <v>1.3570096819129789</v>
      </c>
      <c r="K29" s="11">
        <f t="shared" si="20"/>
        <v>0.8276877467908883</v>
      </c>
      <c r="L29" s="11">
        <f t="shared" si="21"/>
        <v>0.49912999104013706</v>
      </c>
      <c r="M29" s="11">
        <f t="shared" si="22"/>
        <v>0.29743497268647939</v>
      </c>
      <c r="N29" s="11">
        <f t="shared" si="4"/>
        <v>0.17504612089098295</v>
      </c>
      <c r="O29" s="11">
        <f t="shared" si="5"/>
        <v>0.10167810706952606</v>
      </c>
      <c r="P29" s="11">
        <f t="shared" si="6"/>
        <v>5.825443544391113E-2</v>
      </c>
      <c r="Q29" s="11">
        <f t="shared" si="7"/>
        <v>3.2896278426420122E-2</v>
      </c>
      <c r="R29" s="11">
        <f t="shared" si="8"/>
        <v>1.829555433512187E-2</v>
      </c>
      <c r="S29" s="11">
        <f t="shared" si="9"/>
        <v>1.001296412311788E-2</v>
      </c>
      <c r="T29" s="11">
        <f t="shared" si="10"/>
        <v>5.3877150570854479E-3</v>
      </c>
      <c r="U29" s="11">
        <f t="shared" si="11"/>
        <v>2.8473694305135608E-3</v>
      </c>
      <c r="V29" s="11">
        <f t="shared" si="12"/>
        <v>1.4764349611871067E-3</v>
      </c>
      <c r="W29" s="11">
        <f t="shared" si="13"/>
        <v>7.5025200760431385E-4</v>
      </c>
      <c r="X29" s="11">
        <f t="shared" si="14"/>
        <v>3.731340719592438E-4</v>
      </c>
    </row>
    <row r="31" spans="1:24" x14ac:dyDescent="0.25">
      <c r="D31" s="12" t="s">
        <v>13</v>
      </c>
      <c r="E31" s="12"/>
      <c r="F31" s="12"/>
      <c r="G31" s="12"/>
      <c r="H31" s="12"/>
      <c r="I31" s="12"/>
      <c r="J31" s="12"/>
      <c r="K31" s="12"/>
      <c r="L31" s="12"/>
    </row>
    <row r="32" spans="1:24" x14ac:dyDescent="0.25">
      <c r="D32" s="13" t="s">
        <v>14</v>
      </c>
      <c r="E32" s="13"/>
      <c r="F32" s="13"/>
      <c r="G32" s="13"/>
      <c r="H32" s="13"/>
      <c r="I32" s="13"/>
      <c r="J32" s="13"/>
      <c r="K32" s="13"/>
      <c r="L32" s="13"/>
    </row>
    <row r="33" spans="4:12" x14ac:dyDescent="0.25">
      <c r="D33" s="14" t="s">
        <v>12</v>
      </c>
      <c r="E33" s="14"/>
      <c r="F33" s="14"/>
      <c r="G33" s="14"/>
      <c r="H33" s="14"/>
      <c r="I33" s="14"/>
      <c r="J33" s="14"/>
      <c r="K33" s="14"/>
      <c r="L33" s="14"/>
    </row>
  </sheetData>
  <mergeCells count="9">
    <mergeCell ref="D31:L31"/>
    <mergeCell ref="D32:L32"/>
    <mergeCell ref="D33:L33"/>
    <mergeCell ref="E2:X2"/>
    <mergeCell ref="A1:B1"/>
    <mergeCell ref="A9:B9"/>
    <mergeCell ref="A13:B13"/>
    <mergeCell ref="A17:B17"/>
    <mergeCell ref="A21:B21"/>
  </mergeCells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5F6E-4F0E-49C6-976C-0AC3367EF9AB}">
  <sheetPr codeName="Sheet2"/>
  <dimension ref="A1:X36"/>
  <sheetViews>
    <sheetView workbookViewId="0">
      <selection sqref="A1:B1"/>
    </sheetView>
  </sheetViews>
  <sheetFormatPr defaultRowHeight="15" x14ac:dyDescent="0.25"/>
  <cols>
    <col min="1" max="1" width="14" bestFit="1" customWidth="1"/>
    <col min="2" max="2" width="10.140625" customWidth="1"/>
    <col min="4" max="4" width="4.140625" bestFit="1" customWidth="1"/>
  </cols>
  <sheetData>
    <row r="1" spans="1:24" x14ac:dyDescent="0.25">
      <c r="A1" s="16" t="s">
        <v>15</v>
      </c>
      <c r="B1" s="16"/>
    </row>
    <row r="2" spans="1:24" x14ac:dyDescent="0.25">
      <c r="A2" t="s">
        <v>2</v>
      </c>
      <c r="B2" s="1">
        <v>1070</v>
      </c>
      <c r="E2" s="15" t="s">
        <v>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5">
      <c r="A3" t="s">
        <v>3</v>
      </c>
      <c r="B3" s="1">
        <v>0.105</v>
      </c>
      <c r="D3" s="3" t="s">
        <v>0</v>
      </c>
      <c r="E3" s="3">
        <v>0</v>
      </c>
      <c r="F3" s="3">
        <v>0.02</v>
      </c>
      <c r="G3" s="3">
        <v>0.04</v>
      </c>
      <c r="H3" s="3">
        <v>0.06</v>
      </c>
      <c r="I3" s="3">
        <v>0.08</v>
      </c>
      <c r="J3" s="3">
        <v>0.1</v>
      </c>
      <c r="K3" s="3">
        <v>0.12</v>
      </c>
      <c r="L3" s="3">
        <v>0.14000000000000001</v>
      </c>
      <c r="M3" s="3">
        <v>0.16</v>
      </c>
      <c r="N3" s="3">
        <v>0.18</v>
      </c>
      <c r="O3" s="3">
        <v>0.2</v>
      </c>
      <c r="P3" s="3">
        <v>0.22</v>
      </c>
      <c r="Q3" s="3">
        <v>0.24</v>
      </c>
      <c r="R3" s="3">
        <v>0.26</v>
      </c>
      <c r="S3" s="3">
        <v>0.28000000000000003</v>
      </c>
      <c r="T3" s="3">
        <v>0.3</v>
      </c>
      <c r="U3" s="3">
        <v>0.32</v>
      </c>
      <c r="V3" s="3">
        <v>0.34</v>
      </c>
      <c r="W3" s="3">
        <v>0.36</v>
      </c>
      <c r="X3" s="3">
        <v>0.38</v>
      </c>
    </row>
    <row r="4" spans="1:24" x14ac:dyDescent="0.25">
      <c r="A4" t="s">
        <v>4</v>
      </c>
      <c r="B4" s="1">
        <v>-0.98099999999999998</v>
      </c>
      <c r="D4" s="5">
        <v>0</v>
      </c>
      <c r="E4" s="5">
        <f>$B$25</f>
        <v>1000</v>
      </c>
      <c r="F4" s="5">
        <f t="shared" ref="F4:X4" si="0">$B$25</f>
        <v>1000</v>
      </c>
      <c r="G4" s="5">
        <f t="shared" si="0"/>
        <v>1000</v>
      </c>
      <c r="H4" s="5">
        <f t="shared" si="0"/>
        <v>1000</v>
      </c>
      <c r="I4" s="5">
        <f t="shared" si="0"/>
        <v>1000</v>
      </c>
      <c r="J4" s="5">
        <f t="shared" si="0"/>
        <v>1000</v>
      </c>
      <c r="K4" s="5">
        <f t="shared" si="0"/>
        <v>1000</v>
      </c>
      <c r="L4" s="5">
        <f t="shared" si="0"/>
        <v>1000</v>
      </c>
      <c r="M4" s="5">
        <f t="shared" si="0"/>
        <v>1000</v>
      </c>
      <c r="N4" s="5">
        <f t="shared" si="0"/>
        <v>1000</v>
      </c>
      <c r="O4" s="5">
        <f t="shared" si="0"/>
        <v>1000</v>
      </c>
      <c r="P4" s="5">
        <f t="shared" si="0"/>
        <v>1000</v>
      </c>
      <c r="Q4" s="5">
        <f t="shared" si="0"/>
        <v>1000</v>
      </c>
      <c r="R4" s="5">
        <f t="shared" si="0"/>
        <v>1000</v>
      </c>
      <c r="S4" s="5">
        <f t="shared" si="0"/>
        <v>1000</v>
      </c>
      <c r="T4" s="5">
        <f t="shared" si="0"/>
        <v>1000</v>
      </c>
      <c r="U4" s="5">
        <f t="shared" si="0"/>
        <v>1000</v>
      </c>
      <c r="V4" s="5">
        <f t="shared" si="0"/>
        <v>1000</v>
      </c>
      <c r="W4" s="5">
        <f t="shared" si="0"/>
        <v>1000</v>
      </c>
      <c r="X4" s="5">
        <f t="shared" si="0"/>
        <v>1000</v>
      </c>
    </row>
    <row r="5" spans="1:24" x14ac:dyDescent="0.25">
      <c r="D5" s="5">
        <v>1</v>
      </c>
      <c r="E5" s="5">
        <f>E4*$B$7</f>
        <v>842.5</v>
      </c>
      <c r="F5" s="5">
        <f t="shared" ref="F5:X5" si="1">F4*$B$7</f>
        <v>842.5</v>
      </c>
      <c r="G5" s="5">
        <f t="shared" si="1"/>
        <v>842.5</v>
      </c>
      <c r="H5" s="5">
        <f t="shared" si="1"/>
        <v>842.5</v>
      </c>
      <c r="I5" s="5">
        <f t="shared" si="1"/>
        <v>842.5</v>
      </c>
      <c r="J5" s="5">
        <f t="shared" si="1"/>
        <v>842.5</v>
      </c>
      <c r="K5" s="5">
        <f t="shared" si="1"/>
        <v>842.5</v>
      </c>
      <c r="L5" s="5">
        <f t="shared" si="1"/>
        <v>842.5</v>
      </c>
      <c r="M5" s="5">
        <f t="shared" si="1"/>
        <v>842.5</v>
      </c>
      <c r="N5" s="5">
        <f t="shared" si="1"/>
        <v>842.5</v>
      </c>
      <c r="O5" s="5">
        <f t="shared" si="1"/>
        <v>842.5</v>
      </c>
      <c r="P5" s="5">
        <f t="shared" si="1"/>
        <v>842.5</v>
      </c>
      <c r="Q5" s="5">
        <f t="shared" si="1"/>
        <v>842.5</v>
      </c>
      <c r="R5" s="5">
        <f t="shared" si="1"/>
        <v>842.5</v>
      </c>
      <c r="S5" s="5">
        <f t="shared" si="1"/>
        <v>842.5</v>
      </c>
      <c r="T5" s="5">
        <f t="shared" si="1"/>
        <v>842.5</v>
      </c>
      <c r="U5" s="5">
        <f t="shared" si="1"/>
        <v>842.5</v>
      </c>
      <c r="V5" s="5">
        <f t="shared" si="1"/>
        <v>842.5</v>
      </c>
      <c r="W5" s="5">
        <f t="shared" si="1"/>
        <v>842.5</v>
      </c>
      <c r="X5" s="5">
        <f t="shared" si="1"/>
        <v>842.5</v>
      </c>
    </row>
    <row r="6" spans="1:24" x14ac:dyDescent="0.25">
      <c r="A6" t="s">
        <v>1</v>
      </c>
      <c r="B6">
        <f>1.5*B3</f>
        <v>0.1575</v>
      </c>
      <c r="D6" s="5">
        <v>2</v>
      </c>
      <c r="E6" s="5">
        <f>E5*$B$7</f>
        <v>709.80624999999998</v>
      </c>
      <c r="F6" s="5">
        <f t="shared" ref="F6:X12" si="2">F5*$B$7</f>
        <v>709.80624999999998</v>
      </c>
      <c r="G6" s="5">
        <f t="shared" si="2"/>
        <v>709.80624999999998</v>
      </c>
      <c r="H6" s="5">
        <f t="shared" si="2"/>
        <v>709.80624999999998</v>
      </c>
      <c r="I6" s="5">
        <f t="shared" si="2"/>
        <v>709.80624999999998</v>
      </c>
      <c r="J6" s="5">
        <f t="shared" si="2"/>
        <v>709.80624999999998</v>
      </c>
      <c r="K6" s="5">
        <f t="shared" si="2"/>
        <v>709.80624999999998</v>
      </c>
      <c r="L6" s="5">
        <f t="shared" si="2"/>
        <v>709.80624999999998</v>
      </c>
      <c r="M6" s="5">
        <f t="shared" si="2"/>
        <v>709.80624999999998</v>
      </c>
      <c r="N6" s="5">
        <f t="shared" si="2"/>
        <v>709.80624999999998</v>
      </c>
      <c r="O6" s="5">
        <f t="shared" si="2"/>
        <v>709.80624999999998</v>
      </c>
      <c r="P6" s="5">
        <f t="shared" si="2"/>
        <v>709.80624999999998</v>
      </c>
      <c r="Q6" s="5">
        <f t="shared" si="2"/>
        <v>709.80624999999998</v>
      </c>
      <c r="R6" s="5">
        <f t="shared" si="2"/>
        <v>709.80624999999998</v>
      </c>
      <c r="S6" s="5">
        <f t="shared" si="2"/>
        <v>709.80624999999998</v>
      </c>
      <c r="T6" s="5">
        <f t="shared" si="2"/>
        <v>709.80624999999998</v>
      </c>
      <c r="U6" s="5">
        <f t="shared" si="2"/>
        <v>709.80624999999998</v>
      </c>
      <c r="V6" s="5">
        <f t="shared" si="2"/>
        <v>709.80624999999998</v>
      </c>
      <c r="W6" s="5">
        <f t="shared" si="2"/>
        <v>709.80624999999998</v>
      </c>
      <c r="X6" s="5">
        <f t="shared" si="2"/>
        <v>709.80624999999998</v>
      </c>
    </row>
    <row r="7" spans="1:24" x14ac:dyDescent="0.25">
      <c r="A7" t="s">
        <v>5</v>
      </c>
      <c r="B7" s="2">
        <f>1-B6</f>
        <v>0.84250000000000003</v>
      </c>
      <c r="D7" s="5">
        <v>3</v>
      </c>
      <c r="E7" s="5">
        <f>E6*$B$7</f>
        <v>598.01176562499995</v>
      </c>
      <c r="F7" s="5">
        <f t="shared" ref="F7:X7" si="3">F6*$B$7</f>
        <v>598.01176562499995</v>
      </c>
      <c r="G7" s="5">
        <f t="shared" si="3"/>
        <v>598.01176562499995</v>
      </c>
      <c r="H7" s="5">
        <f t="shared" si="3"/>
        <v>598.01176562499995</v>
      </c>
      <c r="I7" s="5">
        <f t="shared" si="3"/>
        <v>598.01176562499995</v>
      </c>
      <c r="J7" s="5">
        <f t="shared" si="3"/>
        <v>598.01176562499995</v>
      </c>
      <c r="K7" s="5">
        <f t="shared" si="3"/>
        <v>598.01176562499995</v>
      </c>
      <c r="L7" s="5">
        <f t="shared" si="3"/>
        <v>598.01176562499995</v>
      </c>
      <c r="M7" s="5">
        <f t="shared" si="3"/>
        <v>598.01176562499995</v>
      </c>
      <c r="N7" s="5">
        <f t="shared" si="3"/>
        <v>598.01176562499995</v>
      </c>
      <c r="O7" s="5">
        <f t="shared" si="3"/>
        <v>598.01176562499995</v>
      </c>
      <c r="P7" s="5">
        <f t="shared" si="3"/>
        <v>598.01176562499995</v>
      </c>
      <c r="Q7" s="5">
        <f t="shared" si="3"/>
        <v>598.01176562499995</v>
      </c>
      <c r="R7" s="5">
        <f t="shared" si="3"/>
        <v>598.01176562499995</v>
      </c>
      <c r="S7" s="5">
        <f t="shared" si="3"/>
        <v>598.01176562499995</v>
      </c>
      <c r="T7" s="5">
        <f t="shared" si="3"/>
        <v>598.01176562499995</v>
      </c>
      <c r="U7" s="5">
        <f t="shared" si="3"/>
        <v>598.01176562499995</v>
      </c>
      <c r="V7" s="5">
        <f t="shared" si="3"/>
        <v>598.01176562499995</v>
      </c>
      <c r="W7" s="5">
        <f t="shared" si="3"/>
        <v>598.01176562499995</v>
      </c>
      <c r="X7" s="5">
        <f t="shared" si="3"/>
        <v>598.01176562499995</v>
      </c>
    </row>
    <row r="8" spans="1:24" x14ac:dyDescent="0.25">
      <c r="B8" s="2"/>
      <c r="D8" s="17">
        <v>4</v>
      </c>
      <c r="E8" s="17">
        <f>E7*$B$7*(1-E$3)</f>
        <v>503.8249125390625</v>
      </c>
      <c r="F8" s="17">
        <f t="shared" ref="F8:X8" si="4">F7*$B$7*(1-F$3)</f>
        <v>493.74841428828125</v>
      </c>
      <c r="G8" s="17">
        <f t="shared" si="4"/>
        <v>483.67191603749995</v>
      </c>
      <c r="H8" s="17">
        <f t="shared" si="4"/>
        <v>473.59541778671871</v>
      </c>
      <c r="I8" s="17">
        <f t="shared" si="4"/>
        <v>463.51891953593753</v>
      </c>
      <c r="J8" s="17">
        <f t="shared" si="4"/>
        <v>453.44242128515623</v>
      </c>
      <c r="K8" s="17">
        <f t="shared" si="4"/>
        <v>443.36592303437499</v>
      </c>
      <c r="L8" s="17">
        <f t="shared" si="4"/>
        <v>433.28942478359374</v>
      </c>
      <c r="M8" s="17">
        <f t="shared" si="4"/>
        <v>423.2129265328125</v>
      </c>
      <c r="N8" s="17">
        <f t="shared" si="4"/>
        <v>413.13642828203126</v>
      </c>
      <c r="O8" s="17">
        <f t="shared" si="4"/>
        <v>403.05993003125002</v>
      </c>
      <c r="P8" s="17">
        <f t="shared" si="4"/>
        <v>392.98343178046878</v>
      </c>
      <c r="Q8" s="17">
        <f t="shared" si="4"/>
        <v>382.90693352968748</v>
      </c>
      <c r="R8" s="17">
        <f t="shared" si="4"/>
        <v>372.83043527890624</v>
      </c>
      <c r="S8" s="17">
        <f t="shared" si="4"/>
        <v>362.75393702812499</v>
      </c>
      <c r="T8" s="17">
        <f t="shared" si="4"/>
        <v>352.67743877734375</v>
      </c>
      <c r="U8" s="17">
        <f t="shared" si="4"/>
        <v>342.60094052656245</v>
      </c>
      <c r="V8" s="17">
        <f t="shared" si="4"/>
        <v>332.52444227578121</v>
      </c>
      <c r="W8" s="17">
        <f t="shared" si="4"/>
        <v>322.44794402500003</v>
      </c>
      <c r="X8" s="17">
        <f t="shared" si="4"/>
        <v>312.37144577421873</v>
      </c>
    </row>
    <row r="9" spans="1:24" x14ac:dyDescent="0.25">
      <c r="A9" s="16" t="s">
        <v>16</v>
      </c>
      <c r="B9" s="16"/>
      <c r="D9" s="17">
        <v>5</v>
      </c>
      <c r="E9" s="17">
        <f t="shared" ref="E9:E10" si="5">E8*$B$7*(1-E$3)</f>
        <v>424.47248881416016</v>
      </c>
      <c r="F9" s="17">
        <f t="shared" ref="F9:F10" si="6">F8*$B$7*(1-F$3)</f>
        <v>407.6633782571194</v>
      </c>
      <c r="G9" s="17">
        <f t="shared" ref="G9:G10" si="7">G8*$B$7*(1-G$3)</f>
        <v>391.19384569112998</v>
      </c>
      <c r="H9" s="17">
        <f t="shared" ref="H9:H10" si="8">H8*$B$7*(1-H$3)</f>
        <v>375.06389111619188</v>
      </c>
      <c r="I9" s="17">
        <f t="shared" ref="I9:I10" si="9">I8*$B$7*(1-I$3)</f>
        <v>359.27351453230523</v>
      </c>
      <c r="J9" s="17">
        <f t="shared" ref="J9:J10" si="10">J8*$B$7*(1-J$3)</f>
        <v>343.82271593946973</v>
      </c>
      <c r="K9" s="17">
        <f t="shared" ref="K9:K10" si="11">K8*$B$7*(1-K$3)</f>
        <v>328.71149533768568</v>
      </c>
      <c r="L9" s="17">
        <f t="shared" ref="L9:L10" si="12">L8*$B$7*(1-L$3)</f>
        <v>313.93985272695284</v>
      </c>
      <c r="M9" s="17">
        <f t="shared" ref="M9:M10" si="13">M8*$B$7*(1-M$3)</f>
        <v>299.50778810727138</v>
      </c>
      <c r="N9" s="17">
        <f t="shared" ref="N9:N10" si="14">N8*$B$7*(1-N$3)</f>
        <v>285.41530147864131</v>
      </c>
      <c r="O9" s="17">
        <f t="shared" ref="O9:O10" si="15">O8*$B$7*(1-O$3)</f>
        <v>271.66239284106251</v>
      </c>
      <c r="P9" s="17">
        <f t="shared" ref="P9:P10" si="16">P8*$B$7*(1-P$3)</f>
        <v>258.2490621945351</v>
      </c>
      <c r="Q9" s="17">
        <f t="shared" ref="Q9:Q10" si="17">Q8*$B$7*(1-Q$3)</f>
        <v>245.1753095390589</v>
      </c>
      <c r="R9" s="17">
        <f t="shared" ref="R9:R10" si="18">R8*$B$7*(1-R$3)</f>
        <v>232.44113487463409</v>
      </c>
      <c r="S9" s="17">
        <f t="shared" ref="S9:S10" si="19">S8*$B$7*(1-S$3)</f>
        <v>220.0465382012606</v>
      </c>
      <c r="T9" s="17">
        <f t="shared" ref="T9:T10" si="20">T8*$B$7*(1-T$3)</f>
        <v>207.99151951893847</v>
      </c>
      <c r="U9" s="17">
        <f t="shared" ref="U9:U10" si="21">U8*$B$7*(1-U$3)</f>
        <v>196.27607882766762</v>
      </c>
      <c r="V9" s="17">
        <f t="shared" ref="V9:V10" si="22">V8*$B$7*(1-V$3)</f>
        <v>184.90021612744812</v>
      </c>
      <c r="W9" s="17">
        <f t="shared" ref="W9:W10" si="23">W8*$B$7*(1-W$3)</f>
        <v>173.86393141828</v>
      </c>
      <c r="X9" s="17">
        <f t="shared" ref="X9:X10" si="24">X8*$B$7*(1-X$3)</f>
        <v>163.16722470016316</v>
      </c>
    </row>
    <row r="10" spans="1:24" x14ac:dyDescent="0.25">
      <c r="A10" t="s">
        <v>7</v>
      </c>
      <c r="B10" s="1">
        <v>762</v>
      </c>
      <c r="D10" s="17">
        <v>6</v>
      </c>
      <c r="E10" s="17">
        <f t="shared" si="5"/>
        <v>357.61807182592992</v>
      </c>
      <c r="F10" s="17">
        <f t="shared" si="6"/>
        <v>336.58726825799067</v>
      </c>
      <c r="G10" s="17">
        <f t="shared" si="7"/>
        <v>316.39758239498593</v>
      </c>
      <c r="H10" s="17">
        <f t="shared" si="8"/>
        <v>297.03184856946814</v>
      </c>
      <c r="I10" s="17">
        <f t="shared" si="9"/>
        <v>278.47290111398985</v>
      </c>
      <c r="J10" s="17">
        <f t="shared" si="10"/>
        <v>260.70357436110294</v>
      </c>
      <c r="K10" s="17">
        <f t="shared" si="11"/>
        <v>243.70670264336016</v>
      </c>
      <c r="L10" s="17">
        <f t="shared" si="12"/>
        <v>227.4651202933137</v>
      </c>
      <c r="M10" s="17">
        <f t="shared" si="13"/>
        <v>211.96166164351595</v>
      </c>
      <c r="N10" s="17">
        <f t="shared" si="14"/>
        <v>197.17916102651935</v>
      </c>
      <c r="O10" s="17">
        <f t="shared" si="15"/>
        <v>183.10045277487615</v>
      </c>
      <c r="P10" s="17">
        <f t="shared" si="16"/>
        <v>169.70837122113875</v>
      </c>
      <c r="Q10" s="17">
        <f t="shared" si="17"/>
        <v>156.98575069785943</v>
      </c>
      <c r="R10" s="17">
        <f t="shared" si="18"/>
        <v>144.91542553759061</v>
      </c>
      <c r="S10" s="17">
        <f t="shared" si="19"/>
        <v>133.48023007288467</v>
      </c>
      <c r="T10" s="17">
        <f t="shared" si="20"/>
        <v>122.66299863629396</v>
      </c>
      <c r="U10" s="17">
        <f t="shared" si="21"/>
        <v>112.44656556037077</v>
      </c>
      <c r="V10" s="17">
        <f t="shared" si="22"/>
        <v>102.81376517766752</v>
      </c>
      <c r="W10" s="17">
        <f t="shared" si="23"/>
        <v>93.74743182073658</v>
      </c>
      <c r="X10" s="17">
        <f t="shared" si="24"/>
        <v>85.230399822130238</v>
      </c>
    </row>
    <row r="11" spans="1:24" x14ac:dyDescent="0.25">
      <c r="A11" t="s">
        <v>8</v>
      </c>
      <c r="B11" s="4">
        <f>CEILING(B4+LN(1-B10/B2)/(-B3),1)</f>
        <v>11</v>
      </c>
      <c r="D11" s="6">
        <v>7</v>
      </c>
      <c r="E11" s="6">
        <f t="shared" ref="E9:E12" si="25">E10*$B$7</f>
        <v>301.29322551334599</v>
      </c>
      <c r="F11" s="6">
        <f t="shared" si="2"/>
        <v>283.57477350735712</v>
      </c>
      <c r="G11" s="6">
        <f t="shared" si="2"/>
        <v>266.56496316777566</v>
      </c>
      <c r="H11" s="6">
        <f t="shared" si="2"/>
        <v>250.24933241977692</v>
      </c>
      <c r="I11" s="6">
        <f t="shared" si="2"/>
        <v>234.61341918853645</v>
      </c>
      <c r="J11" s="6">
        <f t="shared" si="2"/>
        <v>219.64276139922924</v>
      </c>
      <c r="K11" s="6">
        <f t="shared" si="2"/>
        <v>205.32289697703095</v>
      </c>
      <c r="L11" s="6">
        <f t="shared" si="2"/>
        <v>191.63936384711681</v>
      </c>
      <c r="M11" s="6">
        <f t="shared" si="2"/>
        <v>178.57769993466221</v>
      </c>
      <c r="N11" s="6">
        <f t="shared" si="2"/>
        <v>166.12344316484257</v>
      </c>
      <c r="O11" s="6">
        <f t="shared" si="2"/>
        <v>154.26213146283317</v>
      </c>
      <c r="P11" s="6">
        <f t="shared" si="2"/>
        <v>142.97930275380941</v>
      </c>
      <c r="Q11" s="6">
        <f t="shared" si="2"/>
        <v>132.26049496294658</v>
      </c>
      <c r="R11" s="6">
        <f t="shared" si="2"/>
        <v>122.0912460154201</v>
      </c>
      <c r="S11" s="6">
        <f t="shared" si="2"/>
        <v>112.45709383640533</v>
      </c>
      <c r="T11" s="6">
        <f t="shared" si="2"/>
        <v>103.34357635107767</v>
      </c>
      <c r="U11" s="6">
        <f t="shared" si="2"/>
        <v>94.736231484612375</v>
      </c>
      <c r="V11" s="6">
        <f t="shared" si="2"/>
        <v>86.620597162184893</v>
      </c>
      <c r="W11" s="6">
        <f t="shared" si="2"/>
        <v>78.982211308970577</v>
      </c>
      <c r="X11" s="6">
        <f t="shared" si="2"/>
        <v>71.806611850144733</v>
      </c>
    </row>
    <row r="12" spans="1:24" x14ac:dyDescent="0.25">
      <c r="D12" s="6">
        <v>8</v>
      </c>
      <c r="E12" s="6">
        <f t="shared" si="25"/>
        <v>253.83954249499399</v>
      </c>
      <c r="F12" s="6">
        <f t="shared" si="2"/>
        <v>238.91174667994838</v>
      </c>
      <c r="G12" s="6">
        <f t="shared" si="2"/>
        <v>224.58098146885101</v>
      </c>
      <c r="H12" s="6">
        <f t="shared" si="2"/>
        <v>210.83506256366206</v>
      </c>
      <c r="I12" s="6">
        <f t="shared" si="2"/>
        <v>197.66180566634196</v>
      </c>
      <c r="J12" s="6">
        <f t="shared" si="2"/>
        <v>185.04902647885064</v>
      </c>
      <c r="K12" s="6">
        <f t="shared" si="2"/>
        <v>172.98454070314858</v>
      </c>
      <c r="L12" s="6">
        <f t="shared" si="2"/>
        <v>161.45616404119593</v>
      </c>
      <c r="M12" s="6">
        <f t="shared" si="2"/>
        <v>150.4517121949529</v>
      </c>
      <c r="N12" s="6">
        <f t="shared" si="2"/>
        <v>139.95900086637988</v>
      </c>
      <c r="O12" s="6">
        <f t="shared" si="2"/>
        <v>129.96584575743694</v>
      </c>
      <c r="P12" s="6">
        <f t="shared" si="2"/>
        <v>120.46006257008443</v>
      </c>
      <c r="Q12" s="6">
        <f t="shared" si="2"/>
        <v>111.42946700628249</v>
      </c>
      <c r="R12" s="6">
        <f t="shared" si="2"/>
        <v>102.86187476799144</v>
      </c>
      <c r="S12" s="6">
        <f t="shared" si="2"/>
        <v>94.745101557171495</v>
      </c>
      <c r="T12" s="6">
        <f t="shared" si="2"/>
        <v>87.066963075782937</v>
      </c>
      <c r="U12" s="6">
        <f t="shared" si="2"/>
        <v>79.815275025785922</v>
      </c>
      <c r="V12" s="6">
        <f t="shared" si="2"/>
        <v>72.977853109140781</v>
      </c>
      <c r="W12" s="6">
        <f t="shared" si="2"/>
        <v>66.542513027807715</v>
      </c>
      <c r="X12" s="6">
        <f t="shared" si="2"/>
        <v>60.497070483746938</v>
      </c>
    </row>
    <row r="13" spans="1:24" x14ac:dyDescent="0.25">
      <c r="A13" s="16" t="s">
        <v>17</v>
      </c>
      <c r="B13" s="16"/>
      <c r="D13" s="6">
        <v>9</v>
      </c>
      <c r="E13" s="6">
        <f>E12*$B$7</f>
        <v>213.85981455203245</v>
      </c>
      <c r="F13" s="6">
        <f t="shared" ref="F13:X14" si="26">F12*$B$7</f>
        <v>201.28314657785651</v>
      </c>
      <c r="G13" s="6">
        <f t="shared" si="26"/>
        <v>189.20947688750698</v>
      </c>
      <c r="H13" s="6">
        <f t="shared" si="26"/>
        <v>177.6285402098853</v>
      </c>
      <c r="I13" s="6">
        <f t="shared" si="26"/>
        <v>166.5300712738931</v>
      </c>
      <c r="J13" s="6">
        <f t="shared" si="26"/>
        <v>155.90380480843166</v>
      </c>
      <c r="K13" s="6">
        <f t="shared" si="26"/>
        <v>145.73947554240269</v>
      </c>
      <c r="L13" s="6">
        <f t="shared" si="26"/>
        <v>136.02681820470758</v>
      </c>
      <c r="M13" s="6">
        <f t="shared" si="26"/>
        <v>126.75556752424782</v>
      </c>
      <c r="N13" s="6">
        <f t="shared" si="26"/>
        <v>117.91545822992505</v>
      </c>
      <c r="O13" s="6">
        <f t="shared" si="26"/>
        <v>109.49622505064062</v>
      </c>
      <c r="P13" s="6">
        <f t="shared" si="26"/>
        <v>101.48760271529613</v>
      </c>
      <c r="Q13" s="6">
        <f t="shared" si="26"/>
        <v>93.87932595279301</v>
      </c>
      <c r="R13" s="6">
        <f t="shared" si="26"/>
        <v>86.661129492032785</v>
      </c>
      <c r="S13" s="6">
        <f t="shared" si="26"/>
        <v>79.822748061916982</v>
      </c>
      <c r="T13" s="6">
        <f t="shared" si="26"/>
        <v>73.353916391347127</v>
      </c>
      <c r="U13" s="6">
        <f t="shared" si="26"/>
        <v>67.244369209224644</v>
      </c>
      <c r="V13" s="6">
        <f t="shared" si="26"/>
        <v>61.483841244451114</v>
      </c>
      <c r="W13" s="6">
        <f t="shared" si="26"/>
        <v>56.062067225928004</v>
      </c>
      <c r="X13" s="6">
        <f t="shared" si="26"/>
        <v>50.968781882556797</v>
      </c>
    </row>
    <row r="14" spans="1:24" x14ac:dyDescent="0.25">
      <c r="A14" t="s">
        <v>18</v>
      </c>
      <c r="B14" s="1">
        <v>381</v>
      </c>
      <c r="D14" s="6">
        <v>10</v>
      </c>
      <c r="E14" s="6">
        <f>E13*$B$7</f>
        <v>180.17689376008735</v>
      </c>
      <c r="F14" s="6">
        <f t="shared" si="26"/>
        <v>169.58105099184411</v>
      </c>
      <c r="G14" s="6">
        <f t="shared" si="26"/>
        <v>159.40898427772464</v>
      </c>
      <c r="H14" s="6">
        <f t="shared" si="26"/>
        <v>149.65204512682837</v>
      </c>
      <c r="I14" s="6">
        <f t="shared" si="26"/>
        <v>140.30158504825494</v>
      </c>
      <c r="J14" s="6">
        <f t="shared" si="26"/>
        <v>131.34895555110367</v>
      </c>
      <c r="K14" s="6">
        <f t="shared" si="26"/>
        <v>122.78550814447426</v>
      </c>
      <c r="L14" s="6">
        <f t="shared" si="26"/>
        <v>114.60259433746614</v>
      </c>
      <c r="M14" s="6">
        <f t="shared" si="26"/>
        <v>106.7915656391788</v>
      </c>
      <c r="N14" s="6">
        <f t="shared" si="26"/>
        <v>99.34377355871186</v>
      </c>
      <c r="O14" s="6">
        <f t="shared" si="26"/>
        <v>92.250569605164728</v>
      </c>
      <c r="P14" s="6">
        <f t="shared" si="26"/>
        <v>85.503305287636991</v>
      </c>
      <c r="Q14" s="6">
        <f t="shared" si="26"/>
        <v>79.093332115228108</v>
      </c>
      <c r="R14" s="6">
        <f t="shared" si="26"/>
        <v>73.012001597037624</v>
      </c>
      <c r="S14" s="6">
        <f t="shared" si="26"/>
        <v>67.250665242165056</v>
      </c>
      <c r="T14" s="6">
        <f t="shared" si="26"/>
        <v>61.800674559709954</v>
      </c>
      <c r="U14" s="6">
        <f t="shared" si="26"/>
        <v>56.653381058771764</v>
      </c>
      <c r="V14" s="6">
        <f t="shared" si="26"/>
        <v>51.800136248450066</v>
      </c>
      <c r="W14" s="6">
        <f t="shared" si="26"/>
        <v>47.232291637844348</v>
      </c>
      <c r="X14" s="6">
        <f t="shared" si="26"/>
        <v>42.941198736054105</v>
      </c>
    </row>
    <row r="15" spans="1:24" x14ac:dyDescent="0.25">
      <c r="A15" t="s">
        <v>19</v>
      </c>
      <c r="B15" s="5">
        <f>CEILING(B4+LN(1-B14/B2)/(-B3),1)</f>
        <v>4</v>
      </c>
      <c r="D15" s="4">
        <v>11</v>
      </c>
      <c r="E15" s="4">
        <f>E14*$B$7</f>
        <v>151.79903299287361</v>
      </c>
      <c r="F15" s="4">
        <f t="shared" ref="F15:X15" si="27">F14*$B$7</f>
        <v>142.87203546062867</v>
      </c>
      <c r="G15" s="4">
        <f t="shared" si="27"/>
        <v>134.30206925398301</v>
      </c>
      <c r="H15" s="4">
        <f t="shared" si="27"/>
        <v>126.0818480193529</v>
      </c>
      <c r="I15" s="4">
        <f t="shared" si="27"/>
        <v>118.20408540315479</v>
      </c>
      <c r="J15" s="4">
        <f t="shared" si="27"/>
        <v>110.66149505180485</v>
      </c>
      <c r="K15" s="4">
        <f t="shared" si="27"/>
        <v>103.44679061171956</v>
      </c>
      <c r="L15" s="4">
        <f t="shared" si="27"/>
        <v>96.552685729315229</v>
      </c>
      <c r="M15" s="4">
        <f t="shared" si="27"/>
        <v>89.971894051008135</v>
      </c>
      <c r="N15" s="4">
        <f t="shared" si="27"/>
        <v>83.697129223214745</v>
      </c>
      <c r="O15" s="4">
        <f t="shared" si="27"/>
        <v>77.721104892351292</v>
      </c>
      <c r="P15" s="4">
        <f t="shared" si="27"/>
        <v>72.036534704834168</v>
      </c>
      <c r="Q15" s="4">
        <f t="shared" si="27"/>
        <v>66.636132307079677</v>
      </c>
      <c r="R15" s="4">
        <f t="shared" si="27"/>
        <v>61.512611345504197</v>
      </c>
      <c r="S15" s="4">
        <f t="shared" si="27"/>
        <v>56.658685466524062</v>
      </c>
      <c r="T15" s="4">
        <f t="shared" si="27"/>
        <v>52.067068316555641</v>
      </c>
      <c r="U15" s="4">
        <f t="shared" si="27"/>
        <v>47.730473542015211</v>
      </c>
      <c r="V15" s="4">
        <f t="shared" si="27"/>
        <v>43.641614789319185</v>
      </c>
      <c r="W15" s="4">
        <f t="shared" si="27"/>
        <v>39.793205704883867</v>
      </c>
      <c r="X15" s="4">
        <f t="shared" si="27"/>
        <v>36.177959935125585</v>
      </c>
    </row>
    <row r="16" spans="1:24" x14ac:dyDescent="0.25">
      <c r="D16" s="6">
        <v>12</v>
      </c>
      <c r="E16" s="6">
        <f t="shared" ref="E16:E19" si="28">E15*$B$7</f>
        <v>127.89068529649602</v>
      </c>
      <c r="F16" s="6">
        <f t="shared" ref="F16:F19" si="29">F15*$B$7</f>
        <v>120.36968987557965</v>
      </c>
      <c r="G16" s="6">
        <f t="shared" ref="G16:G19" si="30">G15*$B$7</f>
        <v>113.14949334648068</v>
      </c>
      <c r="H16" s="6">
        <f t="shared" ref="H16:H19" si="31">H15*$B$7</f>
        <v>106.22395695630483</v>
      </c>
      <c r="I16" s="6">
        <f t="shared" ref="I16:I19" si="32">I15*$B$7</f>
        <v>99.586941952157915</v>
      </c>
      <c r="J16" s="6">
        <f t="shared" ref="J16:J19" si="33">J15*$B$7</f>
        <v>93.232309581145586</v>
      </c>
      <c r="K16" s="6">
        <f t="shared" ref="K16:K19" si="34">K15*$B$7</f>
        <v>87.153921090373728</v>
      </c>
      <c r="L16" s="6">
        <f t="shared" ref="L16:L19" si="35">L15*$B$7</f>
        <v>81.345637726948084</v>
      </c>
      <c r="M16" s="6">
        <f t="shared" ref="M16:M19" si="36">M15*$B$7</f>
        <v>75.801320737974351</v>
      </c>
      <c r="N16" s="6">
        <f t="shared" ref="N16:N19" si="37">N15*$B$7</f>
        <v>70.514831370558426</v>
      </c>
      <c r="O16" s="6">
        <f t="shared" ref="O16:O19" si="38">O15*$B$7</f>
        <v>65.480030871805965</v>
      </c>
      <c r="P16" s="6">
        <f t="shared" ref="P16:P19" si="39">P15*$B$7</f>
        <v>60.690780488822789</v>
      </c>
      <c r="Q16" s="6">
        <f t="shared" ref="Q16:Q19" si="40">Q15*$B$7</f>
        <v>56.14094146871463</v>
      </c>
      <c r="R16" s="6">
        <f t="shared" ref="R16:R19" si="41">R15*$B$7</f>
        <v>51.824375058587286</v>
      </c>
      <c r="S16" s="6">
        <f t="shared" ref="S16:S19" si="42">S15*$B$7</f>
        <v>47.73494250554652</v>
      </c>
      <c r="T16" s="6">
        <f t="shared" ref="T16:T19" si="43">T15*$B$7</f>
        <v>43.866505056698131</v>
      </c>
      <c r="U16" s="6">
        <f t="shared" ref="U16:U19" si="44">U15*$B$7</f>
        <v>40.212923959147815</v>
      </c>
      <c r="V16" s="6">
        <f t="shared" ref="V16:V19" si="45">V15*$B$7</f>
        <v>36.768060460001415</v>
      </c>
      <c r="W16" s="6">
        <f t="shared" ref="W16:W19" si="46">W15*$B$7</f>
        <v>33.525775806364656</v>
      </c>
      <c r="X16" s="6">
        <f t="shared" ref="X16:X19" si="47">X15*$B$7</f>
        <v>30.479931245343305</v>
      </c>
    </row>
    <row r="17" spans="1:24" x14ac:dyDescent="0.25">
      <c r="A17" s="16" t="s">
        <v>22</v>
      </c>
      <c r="B17" s="16"/>
      <c r="D17" s="6">
        <v>13</v>
      </c>
      <c r="E17" s="6">
        <f t="shared" si="28"/>
        <v>107.74790236229789</v>
      </c>
      <c r="F17" s="6">
        <f t="shared" si="29"/>
        <v>101.41146372017586</v>
      </c>
      <c r="G17" s="6">
        <f t="shared" si="30"/>
        <v>95.328448144409975</v>
      </c>
      <c r="H17" s="6">
        <f t="shared" si="31"/>
        <v>89.49368373568683</v>
      </c>
      <c r="I17" s="6">
        <f t="shared" si="32"/>
        <v>83.90199859469304</v>
      </c>
      <c r="J17" s="6">
        <f t="shared" si="33"/>
        <v>78.548220822115155</v>
      </c>
      <c r="K17" s="6">
        <f t="shared" si="34"/>
        <v>73.427178518639863</v>
      </c>
      <c r="L17" s="6">
        <f t="shared" si="35"/>
        <v>68.533699784953768</v>
      </c>
      <c r="M17" s="6">
        <f t="shared" si="36"/>
        <v>63.862612721743389</v>
      </c>
      <c r="N17" s="6">
        <f t="shared" si="37"/>
        <v>59.408745429695479</v>
      </c>
      <c r="O17" s="6">
        <f t="shared" si="38"/>
        <v>55.166926009496528</v>
      </c>
      <c r="P17" s="6">
        <f t="shared" si="39"/>
        <v>51.131982561833198</v>
      </c>
      <c r="Q17" s="6">
        <f t="shared" si="40"/>
        <v>47.298743187392077</v>
      </c>
      <c r="R17" s="6">
        <f t="shared" si="41"/>
        <v>43.662035986859792</v>
      </c>
      <c r="S17" s="6">
        <f t="shared" si="42"/>
        <v>40.216689060922945</v>
      </c>
      <c r="T17" s="6">
        <f t="shared" si="43"/>
        <v>36.957530510268178</v>
      </c>
      <c r="U17" s="6">
        <f t="shared" si="44"/>
        <v>33.879388435582037</v>
      </c>
      <c r="V17" s="6">
        <f t="shared" si="45"/>
        <v>30.977090937551193</v>
      </c>
      <c r="W17" s="6">
        <f t="shared" si="46"/>
        <v>28.245466116862225</v>
      </c>
      <c r="X17" s="6">
        <f t="shared" si="47"/>
        <v>25.679342074201735</v>
      </c>
    </row>
    <row r="18" spans="1:24" x14ac:dyDescent="0.25">
      <c r="A18" s="9" t="s">
        <v>26</v>
      </c>
      <c r="B18" s="10">
        <v>635</v>
      </c>
      <c r="D18" s="6">
        <v>14</v>
      </c>
      <c r="E18" s="6">
        <f t="shared" si="28"/>
        <v>90.777607740235979</v>
      </c>
      <c r="F18" s="6">
        <f t="shared" si="29"/>
        <v>85.439158184248171</v>
      </c>
      <c r="G18" s="6">
        <f t="shared" si="30"/>
        <v>80.314217561665401</v>
      </c>
      <c r="H18" s="6">
        <f t="shared" si="31"/>
        <v>75.398428547316158</v>
      </c>
      <c r="I18" s="6">
        <f t="shared" si="32"/>
        <v>70.687433816028886</v>
      </c>
      <c r="J18" s="6">
        <f t="shared" si="33"/>
        <v>66.176876042632017</v>
      </c>
      <c r="K18" s="6">
        <f t="shared" si="34"/>
        <v>61.86239790195409</v>
      </c>
      <c r="L18" s="6">
        <f t="shared" si="35"/>
        <v>57.739642068823549</v>
      </c>
      <c r="M18" s="6">
        <f t="shared" si="36"/>
        <v>53.804251218068806</v>
      </c>
      <c r="N18" s="6">
        <f t="shared" si="37"/>
        <v>50.051868024518441</v>
      </c>
      <c r="O18" s="6">
        <f t="shared" si="38"/>
        <v>46.478135163000829</v>
      </c>
      <c r="P18" s="6">
        <f t="shared" si="39"/>
        <v>43.078695308344471</v>
      </c>
      <c r="Q18" s="6">
        <f t="shared" si="40"/>
        <v>39.849191135377829</v>
      </c>
      <c r="R18" s="6">
        <f t="shared" si="41"/>
        <v>36.785265318929376</v>
      </c>
      <c r="S18" s="6">
        <f t="shared" si="42"/>
        <v>33.882560533827579</v>
      </c>
      <c r="T18" s="6">
        <f t="shared" si="43"/>
        <v>31.136719454900941</v>
      </c>
      <c r="U18" s="6">
        <f t="shared" si="44"/>
        <v>28.543384756977868</v>
      </c>
      <c r="V18" s="6">
        <f t="shared" si="45"/>
        <v>26.098199114886881</v>
      </c>
      <c r="W18" s="6">
        <f t="shared" si="46"/>
        <v>23.796805203456426</v>
      </c>
      <c r="X18" s="6">
        <f t="shared" si="47"/>
        <v>21.634845697514962</v>
      </c>
    </row>
    <row r="19" spans="1:24" x14ac:dyDescent="0.25">
      <c r="A19" s="9" t="s">
        <v>23</v>
      </c>
      <c r="B19" s="6">
        <f>FLOOR(B4+LN(1-B18/B2)/(-B3),1)</f>
        <v>7</v>
      </c>
      <c r="D19" s="6">
        <v>15</v>
      </c>
      <c r="E19" s="6">
        <f t="shared" si="28"/>
        <v>76.480134521148813</v>
      </c>
      <c r="F19" s="6">
        <f t="shared" si="29"/>
        <v>71.982490770229091</v>
      </c>
      <c r="G19" s="6">
        <f t="shared" si="30"/>
        <v>67.6647282957031</v>
      </c>
      <c r="H19" s="6">
        <f t="shared" si="31"/>
        <v>63.523176051113865</v>
      </c>
      <c r="I19" s="6">
        <f t="shared" si="32"/>
        <v>59.554162990004336</v>
      </c>
      <c r="J19" s="6">
        <f t="shared" si="33"/>
        <v>55.754018065917478</v>
      </c>
      <c r="K19" s="6">
        <f t="shared" si="34"/>
        <v>52.119070232396325</v>
      </c>
      <c r="L19" s="6">
        <f t="shared" si="35"/>
        <v>48.645648442983841</v>
      </c>
      <c r="M19" s="6">
        <f t="shared" si="36"/>
        <v>45.330081651222969</v>
      </c>
      <c r="N19" s="6">
        <f t="shared" si="37"/>
        <v>42.168698810656785</v>
      </c>
      <c r="O19" s="6">
        <f t="shared" si="38"/>
        <v>39.157828874828198</v>
      </c>
      <c r="P19" s="6">
        <f t="shared" si="39"/>
        <v>36.29380079728022</v>
      </c>
      <c r="Q19" s="6">
        <f t="shared" si="40"/>
        <v>33.572943531555822</v>
      </c>
      <c r="R19" s="6">
        <f t="shared" si="41"/>
        <v>30.991586031198</v>
      </c>
      <c r="S19" s="6">
        <f t="shared" si="42"/>
        <v>28.546057249749737</v>
      </c>
      <c r="T19" s="6">
        <f t="shared" si="43"/>
        <v>26.232686140754044</v>
      </c>
      <c r="U19" s="6">
        <f t="shared" si="44"/>
        <v>24.047801657753855</v>
      </c>
      <c r="V19" s="6">
        <f t="shared" si="45"/>
        <v>21.9877327542922</v>
      </c>
      <c r="W19" s="6">
        <f t="shared" si="46"/>
        <v>20.048808383912039</v>
      </c>
      <c r="X19" s="6">
        <f t="shared" si="47"/>
        <v>18.227357500156355</v>
      </c>
    </row>
    <row r="20" spans="1:24" x14ac:dyDescent="0.25">
      <c r="A20" s="8"/>
      <c r="B20" s="8"/>
      <c r="D20" s="17">
        <v>16</v>
      </c>
      <c r="E20" s="17">
        <f t="shared" ref="E15:E29" si="48">E19*$B$7*(1-E$3)</f>
        <v>64.434513334067873</v>
      </c>
      <c r="F20" s="17">
        <f t="shared" ref="F15:X26" si="49">F19*$B$7*(1-F$3)</f>
        <v>59.43234350443965</v>
      </c>
      <c r="G20" s="17">
        <f t="shared" si="49"/>
        <v>54.727232245564664</v>
      </c>
      <c r="H20" s="17">
        <f t="shared" si="49"/>
        <v>50.307179273679623</v>
      </c>
      <c r="I20" s="17">
        <f t="shared" si="49"/>
        <v>46.160431733552365</v>
      </c>
      <c r="J20" s="17">
        <f t="shared" si="49"/>
        <v>42.275484198481934</v>
      </c>
      <c r="K20" s="17">
        <f t="shared" si="49"/>
        <v>38.641078670298633</v>
      </c>
      <c r="L20" s="17">
        <f t="shared" si="49"/>
        <v>35.24620457936394</v>
      </c>
      <c r="M20" s="17">
        <f t="shared" si="49"/>
        <v>32.080098784570495</v>
      </c>
      <c r="N20" s="17">
        <f t="shared" si="49"/>
        <v>29.132245573342246</v>
      </c>
      <c r="O20" s="17">
        <f t="shared" si="49"/>
        <v>26.392376661634206</v>
      </c>
      <c r="P20" s="17">
        <f t="shared" si="49"/>
        <v>23.850471193932698</v>
      </c>
      <c r="Q20" s="17">
        <f t="shared" si="49"/>
        <v>21.496755743255193</v>
      </c>
      <c r="R20" s="17">
        <f t="shared" si="49"/>
        <v>19.321704311150395</v>
      </c>
      <c r="S20" s="17">
        <f t="shared" si="49"/>
        <v>17.316038327698191</v>
      </c>
      <c r="T20" s="17">
        <f t="shared" si="49"/>
        <v>15.470726651509697</v>
      </c>
      <c r="U20" s="17">
        <f t="shared" si="49"/>
        <v>13.776985569727181</v>
      </c>
      <c r="V20" s="17">
        <f t="shared" si="49"/>
        <v>12.226278798024175</v>
      </c>
      <c r="W20" s="17">
        <f t="shared" si="49"/>
        <v>10.810317480605372</v>
      </c>
      <c r="X20" s="17">
        <f t="shared" si="49"/>
        <v>9.521060190206672</v>
      </c>
    </row>
    <row r="21" spans="1:24" x14ac:dyDescent="0.25">
      <c r="A21" t="s">
        <v>24</v>
      </c>
      <c r="B21" s="1">
        <v>889</v>
      </c>
      <c r="D21" s="17">
        <v>17</v>
      </c>
      <c r="E21" s="17">
        <f t="shared" si="48"/>
        <v>54.286077483952184</v>
      </c>
      <c r="F21" s="17">
        <f t="shared" si="49"/>
        <v>49.070314414440595</v>
      </c>
      <c r="G21" s="17">
        <f t="shared" si="49"/>
        <v>44.263385440212701</v>
      </c>
      <c r="H21" s="17">
        <f t="shared" si="49"/>
        <v>39.840770625790576</v>
      </c>
      <c r="I21" s="17">
        <f t="shared" si="49"/>
        <v>35.778950636676441</v>
      </c>
      <c r="J21" s="17">
        <f t="shared" si="49"/>
        <v>32.055385893498929</v>
      </c>
      <c r="K21" s="17">
        <f t="shared" si="49"/>
        <v>28.64849572615941</v>
      </c>
      <c r="L21" s="17">
        <f t="shared" si="49"/>
        <v>25.537637527978145</v>
      </c>
      <c r="M21" s="17">
        <f t="shared" si="49"/>
        <v>22.703085909840539</v>
      </c>
      <c r="N21" s="17">
        <f t="shared" si="49"/>
        <v>20.126011854343492</v>
      </c>
      <c r="O21" s="17">
        <f t="shared" si="49"/>
        <v>17.788461869941454</v>
      </c>
      <c r="P21" s="17">
        <f t="shared" si="49"/>
        <v>15.673337145092875</v>
      </c>
      <c r="Q21" s="17">
        <f t="shared" si="49"/>
        <v>13.7643727024063</v>
      </c>
      <c r="R21" s="17">
        <f t="shared" si="49"/>
        <v>12.046116552786714</v>
      </c>
      <c r="S21" s="17">
        <f t="shared" si="49"/>
        <v>10.503908849581723</v>
      </c>
      <c r="T21" s="17">
        <f t="shared" si="49"/>
        <v>9.1238610427278442</v>
      </c>
      <c r="U21" s="17">
        <f t="shared" si="49"/>
        <v>7.8928350328967021</v>
      </c>
      <c r="V21" s="17">
        <f t="shared" si="49"/>
        <v>6.7984223256413419</v>
      </c>
      <c r="W21" s="17">
        <f t="shared" si="49"/>
        <v>5.8289231855424166</v>
      </c>
      <c r="X21" s="17">
        <f t="shared" si="49"/>
        <v>4.9733257903544548</v>
      </c>
    </row>
    <row r="22" spans="1:24" x14ac:dyDescent="0.25">
      <c r="A22" t="s">
        <v>25</v>
      </c>
      <c r="B22" s="6">
        <f>FLOOR(B4+LN(1-B21/B2)/(-B3),1)</f>
        <v>15</v>
      </c>
      <c r="D22" s="17">
        <v>18</v>
      </c>
      <c r="E22" s="17">
        <f t="shared" si="48"/>
        <v>45.736020280229717</v>
      </c>
      <c r="F22" s="17">
        <f t="shared" si="49"/>
        <v>40.514905096282881</v>
      </c>
      <c r="G22" s="17">
        <f t="shared" si="49"/>
        <v>35.800226144044032</v>
      </c>
      <c r="H22" s="17">
        <f t="shared" si="49"/>
        <v>31.551898297094844</v>
      </c>
      <c r="I22" s="17">
        <f t="shared" si="49"/>
        <v>27.732264638487912</v>
      </c>
      <c r="J22" s="17">
        <f t="shared" si="49"/>
        <v>24.305996353745563</v>
      </c>
      <c r="K22" s="17">
        <f t="shared" si="49"/>
        <v>21.23999473137459</v>
      </c>
      <c r="L22" s="17">
        <f t="shared" si="49"/>
        <v>18.503295270896565</v>
      </c>
      <c r="M22" s="17">
        <f t="shared" si="49"/>
        <v>16.066973898394149</v>
      </c>
      <c r="N22" s="17">
        <f t="shared" si="49"/>
        <v>13.904055289573202</v>
      </c>
      <c r="O22" s="17">
        <f t="shared" si="49"/>
        <v>11.98942330034054</v>
      </c>
      <c r="P22" s="17">
        <f t="shared" si="49"/>
        <v>10.299733504897784</v>
      </c>
      <c r="Q22" s="17">
        <f t="shared" si="49"/>
        <v>8.8133278413507536</v>
      </c>
      <c r="R22" s="17">
        <f t="shared" si="49"/>
        <v>7.5101513648348766</v>
      </c>
      <c r="S22" s="17">
        <f t="shared" si="49"/>
        <v>6.3716711081562725</v>
      </c>
      <c r="T22" s="17">
        <f t="shared" si="49"/>
        <v>5.3807970499487459</v>
      </c>
      <c r="U22" s="17">
        <f t="shared" si="49"/>
        <v>4.5218051903465204</v>
      </c>
      <c r="V22" s="17">
        <f t="shared" si="49"/>
        <v>3.7802627341728678</v>
      </c>
      <c r="W22" s="17">
        <f t="shared" si="49"/>
        <v>3.1429553816444713</v>
      </c>
      <c r="X22" s="17">
        <f t="shared" si="49"/>
        <v>2.5978167265916494</v>
      </c>
    </row>
    <row r="23" spans="1:24" x14ac:dyDescent="0.25">
      <c r="D23" s="17">
        <v>19</v>
      </c>
      <c r="E23" s="17">
        <f t="shared" si="48"/>
        <v>38.532597086093539</v>
      </c>
      <c r="F23" s="17">
        <f t="shared" si="49"/>
        <v>33.451131392745964</v>
      </c>
      <c r="G23" s="17">
        <f t="shared" si="49"/>
        <v>28.955222905302815</v>
      </c>
      <c r="H23" s="17">
        <f t="shared" si="49"/>
        <v>24.987525856384259</v>
      </c>
      <c r="I23" s="17">
        <f t="shared" si="49"/>
        <v>21.49527832129198</v>
      </c>
      <c r="J23" s="17">
        <f t="shared" si="49"/>
        <v>18.430021735227573</v>
      </c>
      <c r="K23" s="17">
        <f t="shared" si="49"/>
        <v>15.74733209384112</v>
      </c>
      <c r="L23" s="17">
        <f t="shared" si="49"/>
        <v>13.406562588528107</v>
      </c>
      <c r="M23" s="17">
        <f t="shared" si="49"/>
        <v>11.370597427893539</v>
      </c>
      <c r="N23" s="17">
        <f t="shared" si="49"/>
        <v>9.6056165968016476</v>
      </c>
      <c r="O23" s="17">
        <f t="shared" si="49"/>
        <v>8.0808713044295253</v>
      </c>
      <c r="P23" s="17">
        <f t="shared" si="49"/>
        <v>6.7684698727435793</v>
      </c>
      <c r="Q23" s="17">
        <f t="shared" si="49"/>
        <v>5.6431738168168879</v>
      </c>
      <c r="R23" s="17">
        <f t="shared" si="49"/>
        <v>4.6822038684063036</v>
      </c>
      <c r="S23" s="17">
        <f t="shared" si="49"/>
        <v>3.8650556942075949</v>
      </c>
      <c r="T23" s="17">
        <f t="shared" si="49"/>
        <v>3.1733250602072731</v>
      </c>
      <c r="U23" s="17">
        <f t="shared" si="49"/>
        <v>2.5905421935495214</v>
      </c>
      <c r="V23" s="17">
        <f t="shared" si="49"/>
        <v>2.1020150933368229</v>
      </c>
      <c r="W23" s="17">
        <f t="shared" si="49"/>
        <v>1.6946815417826988</v>
      </c>
      <c r="X23" s="17">
        <f t="shared" si="49"/>
        <v>1.356969567135148</v>
      </c>
    </row>
    <row r="24" spans="1:24" x14ac:dyDescent="0.25">
      <c r="A24" s="16" t="s">
        <v>21</v>
      </c>
      <c r="B24" s="16"/>
      <c r="D24" s="17">
        <v>20</v>
      </c>
      <c r="E24" s="17">
        <f t="shared" si="48"/>
        <v>32.463713045033806</v>
      </c>
      <c r="F24" s="17">
        <f t="shared" si="49"/>
        <v>27.618926634420706</v>
      </c>
      <c r="G24" s="17">
        <f t="shared" si="49"/>
        <v>23.418984285808918</v>
      </c>
      <c r="H24" s="17">
        <f t="shared" si="49"/>
        <v>19.788871101963515</v>
      </c>
      <c r="I24" s="17">
        <f t="shared" si="49"/>
        <v>16.660990226833412</v>
      </c>
      <c r="J24" s="17">
        <f t="shared" si="49"/>
        <v>13.974563980736308</v>
      </c>
      <c r="K24" s="17">
        <f t="shared" si="49"/>
        <v>11.675072014373805</v>
      </c>
      <c r="L24" s="17">
        <f t="shared" si="49"/>
        <v>9.7137249235180398</v>
      </c>
      <c r="M24" s="17">
        <f t="shared" si="49"/>
        <v>8.0469717997202572</v>
      </c>
      <c r="N24" s="17">
        <f t="shared" si="49"/>
        <v>6.6360402259004188</v>
      </c>
      <c r="O24" s="17">
        <f t="shared" si="49"/>
        <v>5.446507259185501</v>
      </c>
      <c r="P24" s="17">
        <f t="shared" si="49"/>
        <v>4.4478999768734431</v>
      </c>
      <c r="Q24" s="17">
        <f t="shared" si="49"/>
        <v>3.6133241949078534</v>
      </c>
      <c r="R24" s="17">
        <f t="shared" si="49"/>
        <v>2.9191200017579102</v>
      </c>
      <c r="S24" s="17">
        <f t="shared" si="49"/>
        <v>2.3445427841063271</v>
      </c>
      <c r="T24" s="17">
        <f t="shared" si="49"/>
        <v>1.8714684542572391</v>
      </c>
      <c r="U24" s="17">
        <f t="shared" si="49"/>
        <v>1.4841216226845209</v>
      </c>
      <c r="V24" s="17">
        <f t="shared" si="49"/>
        <v>1.1688254926499404</v>
      </c>
      <c r="W24" s="17">
        <f t="shared" si="49"/>
        <v>0.91377228732923133</v>
      </c>
      <c r="X24" s="17">
        <f t="shared" si="49"/>
        <v>0.70881305339304468</v>
      </c>
    </row>
    <row r="25" spans="1:24" x14ac:dyDescent="0.25">
      <c r="A25" t="s">
        <v>6</v>
      </c>
      <c r="B25" s="1">
        <v>1000</v>
      </c>
      <c r="D25" s="17">
        <v>21</v>
      </c>
      <c r="E25" s="17">
        <f t="shared" si="48"/>
        <v>27.350678240440981</v>
      </c>
      <c r="F25" s="17">
        <f t="shared" si="49"/>
        <v>22.803566775709456</v>
      </c>
      <c r="G25" s="17">
        <f t="shared" si="49"/>
        <v>18.941274490362254</v>
      </c>
      <c r="H25" s="17">
        <f t="shared" si="49"/>
        <v>15.671796469200006</v>
      </c>
      <c r="I25" s="17">
        <f t="shared" si="49"/>
        <v>12.91393352481858</v>
      </c>
      <c r="J25" s="17">
        <f t="shared" si="49"/>
        <v>10.596213138393306</v>
      </c>
      <c r="K25" s="17">
        <f t="shared" si="49"/>
        <v>8.6558983914567396</v>
      </c>
      <c r="L25" s="17">
        <f t="shared" si="49"/>
        <v>7.0380793933349954</v>
      </c>
      <c r="M25" s="17">
        <f t="shared" si="49"/>
        <v>5.694841942662026</v>
      </c>
      <c r="N25" s="17">
        <f t="shared" si="49"/>
        <v>4.5845083900633048</v>
      </c>
      <c r="O25" s="17">
        <f t="shared" si="49"/>
        <v>3.6709458926910283</v>
      </c>
      <c r="P25" s="17">
        <f t="shared" si="49"/>
        <v>2.9229374698023833</v>
      </c>
      <c r="Q25" s="17">
        <f t="shared" si="49"/>
        <v>2.3136114819994984</v>
      </c>
      <c r="R25" s="17">
        <f t="shared" si="49"/>
        <v>1.8199253650959692</v>
      </c>
      <c r="S25" s="17">
        <f t="shared" si="49"/>
        <v>1.422199652838898</v>
      </c>
      <c r="T25" s="17">
        <f t="shared" si="49"/>
        <v>1.1036985208982066</v>
      </c>
      <c r="U25" s="17">
        <f t="shared" si="49"/>
        <v>0.85025327763596192</v>
      </c>
      <c r="V25" s="17">
        <f t="shared" si="49"/>
        <v>0.64992541518799929</v>
      </c>
      <c r="W25" s="17">
        <f t="shared" si="49"/>
        <v>0.49270601732792152</v>
      </c>
      <c r="X25" s="17">
        <f t="shared" si="49"/>
        <v>0.37024849843985685</v>
      </c>
    </row>
    <row r="26" spans="1:24" x14ac:dyDescent="0.25">
      <c r="D26" s="17">
        <v>22</v>
      </c>
      <c r="E26" s="17">
        <f t="shared" si="48"/>
        <v>23.042946417571528</v>
      </c>
      <c r="F26" s="17">
        <f t="shared" si="49"/>
        <v>18.827764908364514</v>
      </c>
      <c r="G26" s="17">
        <f t="shared" si="49"/>
        <v>15.31970280780499</v>
      </c>
      <c r="H26" s="17">
        <f t="shared" si="49"/>
        <v>12.411279213782944</v>
      </c>
      <c r="I26" s="17">
        <f t="shared" si="49"/>
        <v>10.009589875086881</v>
      </c>
      <c r="J26" s="17">
        <f t="shared" si="49"/>
        <v>8.0345786121867242</v>
      </c>
      <c r="K26" s="17">
        <f t="shared" si="49"/>
        <v>6.4174830674260264</v>
      </c>
      <c r="L26" s="17">
        <f t="shared" si="49"/>
        <v>5.0994404244408704</v>
      </c>
      <c r="M26" s="17">
        <f t="shared" si="49"/>
        <v>4.0302396428219156</v>
      </c>
      <c r="N26" s="17">
        <f t="shared" ref="N26:N29" si="50">N25*$B$7*(1-N$3)</f>
        <v>3.1672076212752347</v>
      </c>
      <c r="O26" s="17">
        <f t="shared" ref="O26:O29" si="51">O25*$B$7*(1-O$3)</f>
        <v>2.4742175316737534</v>
      </c>
      <c r="P26" s="17">
        <f t="shared" ref="P26:P29" si="52">P25*$B$7*(1-P$3)</f>
        <v>1.9208083582806363</v>
      </c>
      <c r="Q26" s="17">
        <f t="shared" ref="Q26:Q29" si="53">Q25*$B$7*(1-Q$3)</f>
        <v>1.4814054319242789</v>
      </c>
      <c r="R26" s="17">
        <f t="shared" ref="R26:R29" si="54">R25*$B$7*(1-R$3)</f>
        <v>1.1346324688690821</v>
      </c>
      <c r="S26" s="17">
        <f t="shared" ref="S26:S29" si="55">S25*$B$7*(1-S$3)</f>
        <v>0.8627063094120756</v>
      </c>
      <c r="T26" s="17">
        <f t="shared" ref="T26:T29" si="56">T25*$B$7*(1-T$3)</f>
        <v>0.65090620269971733</v>
      </c>
      <c r="U26" s="17">
        <f t="shared" ref="U26:U29" si="57">U25*$B$7*(1-U$3)</f>
        <v>0.48711010275764255</v>
      </c>
      <c r="V26" s="17">
        <f t="shared" ref="V26:V29" si="58">V25*$B$7*(1-V$3)</f>
        <v>0.36139102711528698</v>
      </c>
      <c r="W26" s="17">
        <f t="shared" ref="W26:W29" si="59">W25*$B$7*(1-W$3)</f>
        <v>0.2656670845432153</v>
      </c>
      <c r="X26" s="17">
        <f t="shared" ref="X26:X29" si="60">X25*$B$7*(1-X$3)</f>
        <v>0.19339930316005921</v>
      </c>
    </row>
    <row r="27" spans="1:24" x14ac:dyDescent="0.25">
      <c r="D27" s="17">
        <v>23</v>
      </c>
      <c r="E27" s="17">
        <f t="shared" si="48"/>
        <v>19.413682356804014</v>
      </c>
      <c r="F27" s="17">
        <f t="shared" ref="F27:F29" si="61">F26*$B$7*(1-F$3)</f>
        <v>15.545144096591162</v>
      </c>
      <c r="G27" s="17">
        <f t="shared" ref="G27:G29" si="62">G26*$B$7*(1-G$3)</f>
        <v>12.390575630952677</v>
      </c>
      <c r="H27" s="17">
        <f t="shared" ref="H27:H29" si="63">H26*$B$7*(1-H$3)</f>
        <v>9.8291125733554008</v>
      </c>
      <c r="I27" s="17">
        <f t="shared" ref="I27:I29" si="64">I26*$B$7*(1-I$3)</f>
        <v>7.7584331121798416</v>
      </c>
      <c r="J27" s="17">
        <f t="shared" ref="J27:J29" si="65">J26*$B$7*(1-J$3)</f>
        <v>6.0922192326905842</v>
      </c>
      <c r="K27" s="17">
        <f t="shared" ref="K27:K29" si="66">K26*$B$7*(1-K$3)</f>
        <v>4.757921946189656</v>
      </c>
      <c r="L27" s="17">
        <f t="shared" ref="L27:L29" si="67">L26*$B$7*(1-L$3)</f>
        <v>3.6947995595286329</v>
      </c>
      <c r="M27" s="17">
        <f t="shared" ref="M27:M29" si="68">M26*$B$7*(1-M$3)</f>
        <v>2.8522005952250695</v>
      </c>
      <c r="N27" s="17">
        <f t="shared" si="50"/>
        <v>2.1880653851579961</v>
      </c>
      <c r="O27" s="17">
        <f t="shared" si="51"/>
        <v>1.6676226163481098</v>
      </c>
      <c r="P27" s="17">
        <f t="shared" si="52"/>
        <v>1.2622592126441203</v>
      </c>
      <c r="Q27" s="17">
        <f t="shared" si="53"/>
        <v>0.94854389806111572</v>
      </c>
      <c r="R27" s="17">
        <f t="shared" si="54"/>
        <v>0.70738661271642922</v>
      </c>
      <c r="S27" s="17">
        <f t="shared" si="55"/>
        <v>0.52331764728936503</v>
      </c>
      <c r="T27" s="17">
        <f t="shared" si="56"/>
        <v>0.38387193304215828</v>
      </c>
      <c r="U27" s="17">
        <f t="shared" si="57"/>
        <v>0.27906537786985341</v>
      </c>
      <c r="V27" s="17">
        <f t="shared" si="58"/>
        <v>0.2009514806274553</v>
      </c>
      <c r="W27" s="17">
        <f t="shared" si="59"/>
        <v>0.1432476919857017</v>
      </c>
      <c r="X27" s="17">
        <f t="shared" si="60"/>
        <v>0.10102212600565692</v>
      </c>
    </row>
    <row r="28" spans="1:24" x14ac:dyDescent="0.25">
      <c r="D28" s="17">
        <v>24</v>
      </c>
      <c r="E28" s="17">
        <f t="shared" si="48"/>
        <v>16.356027385607383</v>
      </c>
      <c r="F28" s="17">
        <f t="shared" si="61"/>
        <v>12.834848223350495</v>
      </c>
      <c r="G28" s="17">
        <f t="shared" si="62"/>
        <v>10.021497570314525</v>
      </c>
      <c r="H28" s="17">
        <f t="shared" si="63"/>
        <v>7.7841657024688082</v>
      </c>
      <c r="I28" s="17">
        <f t="shared" si="64"/>
        <v>6.0135615052505953</v>
      </c>
      <c r="J28" s="17">
        <f t="shared" si="65"/>
        <v>4.619425233187636</v>
      </c>
      <c r="K28" s="17">
        <f t="shared" si="66"/>
        <v>3.5275233309050109</v>
      </c>
      <c r="L28" s="17">
        <f t="shared" si="67"/>
        <v>2.6770670208564713</v>
      </c>
      <c r="M28" s="17">
        <f t="shared" si="68"/>
        <v>2.018502361240782</v>
      </c>
      <c r="N28" s="17">
        <f t="shared" si="50"/>
        <v>1.5116249713364018</v>
      </c>
      <c r="O28" s="17">
        <f t="shared" si="51"/>
        <v>1.1239776434186262</v>
      </c>
      <c r="P28" s="17">
        <f t="shared" si="52"/>
        <v>0.82949364158908379</v>
      </c>
      <c r="Q28" s="17">
        <f t="shared" si="53"/>
        <v>0.60735265792853244</v>
      </c>
      <c r="R28" s="17">
        <f t="shared" si="54"/>
        <v>0.44102018369805779</v>
      </c>
      <c r="S28" s="17">
        <f t="shared" si="55"/>
        <v>0.31744448484572879</v>
      </c>
      <c r="T28" s="17">
        <f t="shared" si="56"/>
        <v>0.22638847251161284</v>
      </c>
      <c r="U28" s="17">
        <f t="shared" si="57"/>
        <v>0.159876554981639</v>
      </c>
      <c r="V28" s="17">
        <f t="shared" si="58"/>
        <v>0.11173907080289651</v>
      </c>
      <c r="W28" s="17">
        <f t="shared" si="59"/>
        <v>7.7239155518690358E-2</v>
      </c>
      <c r="X28" s="17">
        <f t="shared" si="60"/>
        <v>5.27689075190549E-2</v>
      </c>
    </row>
    <row r="29" spans="1:24" x14ac:dyDescent="0.25">
      <c r="D29" s="17">
        <v>25</v>
      </c>
      <c r="E29" s="17">
        <f t="shared" si="48"/>
        <v>13.779953072374221</v>
      </c>
      <c r="F29" s="17">
        <f t="shared" si="61"/>
        <v>10.597092435609337</v>
      </c>
      <c r="G29" s="17">
        <f t="shared" si="62"/>
        <v>8.1053872348703884</v>
      </c>
      <c r="H29" s="17">
        <f t="shared" si="63"/>
        <v>6.1646700280701721</v>
      </c>
      <c r="I29" s="17">
        <f t="shared" si="64"/>
        <v>4.6611115227197368</v>
      </c>
      <c r="J29" s="17">
        <f t="shared" si="65"/>
        <v>3.502679183064525</v>
      </c>
      <c r="K29" s="17">
        <f t="shared" si="66"/>
        <v>2.6153057975329754</v>
      </c>
      <c r="L29" s="17">
        <f t="shared" si="67"/>
        <v>1.9396689099615563</v>
      </c>
      <c r="M29" s="17">
        <f t="shared" si="68"/>
        <v>1.4284941210501014</v>
      </c>
      <c r="N29" s="17">
        <f t="shared" si="50"/>
        <v>1.0443061114477534</v>
      </c>
      <c r="O29" s="17">
        <f t="shared" si="51"/>
        <v>0.75756093166415406</v>
      </c>
      <c r="P29" s="17">
        <f t="shared" si="52"/>
        <v>0.54510174657026644</v>
      </c>
      <c r="Q29" s="17">
        <f t="shared" si="53"/>
        <v>0.38888790687163932</v>
      </c>
      <c r="R29" s="17">
        <f t="shared" si="54"/>
        <v>0.27495403352655418</v>
      </c>
      <c r="S29" s="17">
        <f t="shared" si="55"/>
        <v>0.1925618245074191</v>
      </c>
      <c r="T29" s="17">
        <f t="shared" si="56"/>
        <v>0.13351260166372367</v>
      </c>
      <c r="U29" s="17">
        <f t="shared" si="57"/>
        <v>9.1593278348980969E-2</v>
      </c>
      <c r="V29" s="17">
        <f t="shared" si="58"/>
        <v>6.2132510319950603E-2</v>
      </c>
      <c r="W29" s="17">
        <f t="shared" si="59"/>
        <v>4.1647352655677844E-2</v>
      </c>
      <c r="X29" s="17">
        <f t="shared" si="60"/>
        <v>2.756383884257833E-2</v>
      </c>
    </row>
    <row r="31" spans="1:24" x14ac:dyDescent="0.25">
      <c r="D31" s="12" t="s">
        <v>13</v>
      </c>
      <c r="E31" s="12"/>
      <c r="F31" s="12"/>
      <c r="G31" s="12"/>
      <c r="H31" s="12"/>
      <c r="I31" s="12"/>
      <c r="J31" s="12"/>
      <c r="K31" s="12"/>
      <c r="L31" s="12"/>
    </row>
    <row r="32" spans="1:24" x14ac:dyDescent="0.25">
      <c r="D32" s="13" t="s">
        <v>14</v>
      </c>
      <c r="E32" s="13"/>
      <c r="F32" s="13"/>
      <c r="G32" s="13"/>
      <c r="H32" s="13"/>
      <c r="I32" s="13"/>
      <c r="J32" s="13"/>
      <c r="K32" s="13"/>
      <c r="L32" s="13"/>
    </row>
    <row r="33" spans="2:12" x14ac:dyDescent="0.25">
      <c r="D33" s="14" t="s">
        <v>12</v>
      </c>
      <c r="E33" s="14"/>
      <c r="F33" s="14"/>
      <c r="G33" s="14"/>
      <c r="H33" s="14"/>
      <c r="I33" s="14"/>
      <c r="J33" s="14"/>
      <c r="K33" s="14"/>
      <c r="L33" s="14"/>
    </row>
    <row r="34" spans="2:12" x14ac:dyDescent="0.25">
      <c r="B34" s="7"/>
      <c r="C34" s="7"/>
    </row>
    <row r="35" spans="2:12" x14ac:dyDescent="0.25">
      <c r="B35" s="7"/>
      <c r="C35" s="7"/>
    </row>
    <row r="36" spans="2:12" x14ac:dyDescent="0.25">
      <c r="B36" s="7"/>
      <c r="C36" s="7"/>
    </row>
  </sheetData>
  <mergeCells count="9">
    <mergeCell ref="D31:L31"/>
    <mergeCell ref="D32:L32"/>
    <mergeCell ref="D33:L33"/>
    <mergeCell ref="A1:B1"/>
    <mergeCell ref="E2:X2"/>
    <mergeCell ref="A9:B9"/>
    <mergeCell ref="A13:B13"/>
    <mergeCell ref="A17:B17"/>
    <mergeCell ref="A24:B2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AC5E-C5C4-4732-BBBF-09C6A6BAE763}">
  <sheetPr codeName="Sheet3"/>
  <dimension ref="A1:X36"/>
  <sheetViews>
    <sheetView tabSelected="1" workbookViewId="0">
      <selection sqref="A1:B1"/>
    </sheetView>
  </sheetViews>
  <sheetFormatPr defaultRowHeight="15" x14ac:dyDescent="0.25"/>
  <cols>
    <col min="1" max="1" width="14" bestFit="1" customWidth="1"/>
    <col min="2" max="2" width="10.140625" customWidth="1"/>
    <col min="4" max="4" width="4.140625" bestFit="1" customWidth="1"/>
  </cols>
  <sheetData>
    <row r="1" spans="1:24" x14ac:dyDescent="0.25">
      <c r="A1" s="16" t="s">
        <v>15</v>
      </c>
      <c r="B1" s="16"/>
    </row>
    <row r="2" spans="1:24" x14ac:dyDescent="0.25">
      <c r="A2" t="s">
        <v>2</v>
      </c>
      <c r="B2" s="1">
        <v>1070</v>
      </c>
      <c r="E2" s="15" t="s">
        <v>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5">
      <c r="A3" t="s">
        <v>3</v>
      </c>
      <c r="B3" s="1">
        <v>0.105</v>
      </c>
      <c r="D3" s="3" t="s">
        <v>0</v>
      </c>
      <c r="E3" s="3">
        <v>0</v>
      </c>
      <c r="F3" s="3">
        <v>0.02</v>
      </c>
      <c r="G3" s="3">
        <v>0.04</v>
      </c>
      <c r="H3" s="3">
        <v>0.06</v>
      </c>
      <c r="I3" s="3">
        <v>0.08</v>
      </c>
      <c r="J3" s="3">
        <v>0.1</v>
      </c>
      <c r="K3" s="3">
        <v>0.12</v>
      </c>
      <c r="L3" s="3">
        <v>0.14000000000000001</v>
      </c>
      <c r="M3" s="3">
        <v>0.16</v>
      </c>
      <c r="N3" s="3">
        <v>0.18</v>
      </c>
      <c r="O3" s="3">
        <v>0.2</v>
      </c>
      <c r="P3" s="3">
        <v>0.22</v>
      </c>
      <c r="Q3" s="3">
        <v>0.24</v>
      </c>
      <c r="R3" s="3">
        <v>0.26</v>
      </c>
      <c r="S3" s="3">
        <v>0.28000000000000003</v>
      </c>
      <c r="T3" s="3">
        <v>0.3</v>
      </c>
      <c r="U3" s="3">
        <v>0.32</v>
      </c>
      <c r="V3" s="3">
        <v>0.34</v>
      </c>
      <c r="W3" s="3">
        <v>0.36</v>
      </c>
      <c r="X3" s="3">
        <v>0.38</v>
      </c>
    </row>
    <row r="4" spans="1:24" x14ac:dyDescent="0.25">
      <c r="A4" t="s">
        <v>4</v>
      </c>
      <c r="B4" s="1">
        <v>-0.98099999999999998</v>
      </c>
      <c r="D4" s="5">
        <v>0</v>
      </c>
      <c r="E4" s="5">
        <f t="shared" ref="E4:X4" si="0">$B$22</f>
        <v>1000</v>
      </c>
      <c r="F4" s="5">
        <f t="shared" si="0"/>
        <v>1000</v>
      </c>
      <c r="G4" s="5">
        <f t="shared" si="0"/>
        <v>1000</v>
      </c>
      <c r="H4" s="5">
        <f t="shared" si="0"/>
        <v>1000</v>
      </c>
      <c r="I4" s="5">
        <f t="shared" si="0"/>
        <v>1000</v>
      </c>
      <c r="J4" s="5">
        <f t="shared" si="0"/>
        <v>1000</v>
      </c>
      <c r="K4" s="5">
        <f t="shared" si="0"/>
        <v>1000</v>
      </c>
      <c r="L4" s="5">
        <f t="shared" si="0"/>
        <v>1000</v>
      </c>
      <c r="M4" s="5">
        <f t="shared" si="0"/>
        <v>1000</v>
      </c>
      <c r="N4" s="5">
        <f t="shared" si="0"/>
        <v>1000</v>
      </c>
      <c r="O4" s="5">
        <f t="shared" si="0"/>
        <v>1000</v>
      </c>
      <c r="P4" s="5">
        <f t="shared" si="0"/>
        <v>1000</v>
      </c>
      <c r="Q4" s="5">
        <f t="shared" si="0"/>
        <v>1000</v>
      </c>
      <c r="R4" s="5">
        <f t="shared" si="0"/>
        <v>1000</v>
      </c>
      <c r="S4" s="5">
        <f t="shared" si="0"/>
        <v>1000</v>
      </c>
      <c r="T4" s="5">
        <f t="shared" si="0"/>
        <v>1000</v>
      </c>
      <c r="U4" s="5">
        <f t="shared" si="0"/>
        <v>1000</v>
      </c>
      <c r="V4" s="5">
        <f t="shared" si="0"/>
        <v>1000</v>
      </c>
      <c r="W4" s="5">
        <f t="shared" si="0"/>
        <v>1000</v>
      </c>
      <c r="X4" s="5">
        <f t="shared" si="0"/>
        <v>1000</v>
      </c>
    </row>
    <row r="5" spans="1:24" x14ac:dyDescent="0.25">
      <c r="D5" s="5">
        <v>1</v>
      </c>
      <c r="E5" s="5">
        <f>E4*$B$7</f>
        <v>842.5</v>
      </c>
      <c r="F5" s="5">
        <f t="shared" ref="F5:X6" si="1">F4*$B$7</f>
        <v>842.5</v>
      </c>
      <c r="G5" s="5">
        <f t="shared" si="1"/>
        <v>842.5</v>
      </c>
      <c r="H5" s="5">
        <f t="shared" si="1"/>
        <v>842.5</v>
      </c>
      <c r="I5" s="5">
        <f t="shared" si="1"/>
        <v>842.5</v>
      </c>
      <c r="J5" s="5">
        <f t="shared" si="1"/>
        <v>842.5</v>
      </c>
      <c r="K5" s="5">
        <f t="shared" si="1"/>
        <v>842.5</v>
      </c>
      <c r="L5" s="5">
        <f t="shared" si="1"/>
        <v>842.5</v>
      </c>
      <c r="M5" s="5">
        <f t="shared" si="1"/>
        <v>842.5</v>
      </c>
      <c r="N5" s="5">
        <f t="shared" si="1"/>
        <v>842.5</v>
      </c>
      <c r="O5" s="5">
        <f t="shared" si="1"/>
        <v>842.5</v>
      </c>
      <c r="P5" s="5">
        <f t="shared" si="1"/>
        <v>842.5</v>
      </c>
      <c r="Q5" s="5">
        <f t="shared" si="1"/>
        <v>842.5</v>
      </c>
      <c r="R5" s="5">
        <f t="shared" si="1"/>
        <v>842.5</v>
      </c>
      <c r="S5" s="5">
        <f t="shared" si="1"/>
        <v>842.5</v>
      </c>
      <c r="T5" s="5">
        <f t="shared" si="1"/>
        <v>842.5</v>
      </c>
      <c r="U5" s="5">
        <f t="shared" si="1"/>
        <v>842.5</v>
      </c>
      <c r="V5" s="5">
        <f t="shared" si="1"/>
        <v>842.5</v>
      </c>
      <c r="W5" s="5">
        <f t="shared" si="1"/>
        <v>842.5</v>
      </c>
      <c r="X5" s="5">
        <f t="shared" si="1"/>
        <v>842.5</v>
      </c>
    </row>
    <row r="6" spans="1:24" x14ac:dyDescent="0.25">
      <c r="A6" t="s">
        <v>1</v>
      </c>
      <c r="B6">
        <f>1.5*B3</f>
        <v>0.1575</v>
      </c>
      <c r="D6" s="5">
        <v>2</v>
      </c>
      <c r="E6" s="5">
        <f>E5*$B$7</f>
        <v>709.80624999999998</v>
      </c>
      <c r="F6" s="5">
        <f t="shared" si="1"/>
        <v>709.80624999999998</v>
      </c>
      <c r="G6" s="5">
        <f t="shared" si="1"/>
        <v>709.80624999999998</v>
      </c>
      <c r="H6" s="5">
        <f t="shared" si="1"/>
        <v>709.80624999999998</v>
      </c>
      <c r="I6" s="5">
        <f t="shared" si="1"/>
        <v>709.80624999999998</v>
      </c>
      <c r="J6" s="5">
        <f t="shared" si="1"/>
        <v>709.80624999999998</v>
      </c>
      <c r="K6" s="5">
        <f t="shared" si="1"/>
        <v>709.80624999999998</v>
      </c>
      <c r="L6" s="5">
        <f t="shared" si="1"/>
        <v>709.80624999999998</v>
      </c>
      <c r="M6" s="5">
        <f t="shared" si="1"/>
        <v>709.80624999999998</v>
      </c>
      <c r="N6" s="5">
        <f t="shared" si="1"/>
        <v>709.80624999999998</v>
      </c>
      <c r="O6" s="5">
        <f t="shared" si="1"/>
        <v>709.80624999999998</v>
      </c>
      <c r="P6" s="5">
        <f t="shared" si="1"/>
        <v>709.80624999999998</v>
      </c>
      <c r="Q6" s="5">
        <f t="shared" si="1"/>
        <v>709.80624999999998</v>
      </c>
      <c r="R6" s="5">
        <f t="shared" si="1"/>
        <v>709.80624999999998</v>
      </c>
      <c r="S6" s="5">
        <f t="shared" si="1"/>
        <v>709.80624999999998</v>
      </c>
      <c r="T6" s="5">
        <f t="shared" si="1"/>
        <v>709.80624999999998</v>
      </c>
      <c r="U6" s="5">
        <f t="shared" si="1"/>
        <v>709.80624999999998</v>
      </c>
      <c r="V6" s="5">
        <f t="shared" si="1"/>
        <v>709.80624999999998</v>
      </c>
      <c r="W6" s="5">
        <f t="shared" si="1"/>
        <v>709.80624999999998</v>
      </c>
      <c r="X6" s="5">
        <f t="shared" si="1"/>
        <v>709.80624999999998</v>
      </c>
    </row>
    <row r="7" spans="1:24" x14ac:dyDescent="0.25">
      <c r="A7" t="s">
        <v>5</v>
      </c>
      <c r="B7" s="2">
        <f>1-B6</f>
        <v>0.84250000000000003</v>
      </c>
      <c r="D7" s="5">
        <v>3</v>
      </c>
      <c r="E7" s="5">
        <f>E6*$B$7</f>
        <v>598.01176562499995</v>
      </c>
      <c r="F7" s="5">
        <f t="shared" ref="F7:X7" si="2">F6*$B$7</f>
        <v>598.01176562499995</v>
      </c>
      <c r="G7" s="5">
        <f t="shared" si="2"/>
        <v>598.01176562499995</v>
      </c>
      <c r="H7" s="5">
        <f t="shared" si="2"/>
        <v>598.01176562499995</v>
      </c>
      <c r="I7" s="5">
        <f t="shared" si="2"/>
        <v>598.01176562499995</v>
      </c>
      <c r="J7" s="5">
        <f t="shared" si="2"/>
        <v>598.01176562499995</v>
      </c>
      <c r="K7" s="5">
        <f t="shared" si="2"/>
        <v>598.01176562499995</v>
      </c>
      <c r="L7" s="5">
        <f t="shared" si="2"/>
        <v>598.01176562499995</v>
      </c>
      <c r="M7" s="5">
        <f t="shared" si="2"/>
        <v>598.01176562499995</v>
      </c>
      <c r="N7" s="5">
        <f t="shared" si="2"/>
        <v>598.01176562499995</v>
      </c>
      <c r="O7" s="5">
        <f t="shared" si="2"/>
        <v>598.01176562499995</v>
      </c>
      <c r="P7" s="5">
        <f t="shared" si="2"/>
        <v>598.01176562499995</v>
      </c>
      <c r="Q7" s="5">
        <f t="shared" si="2"/>
        <v>598.01176562499995</v>
      </c>
      <c r="R7" s="5">
        <f t="shared" si="2"/>
        <v>598.01176562499995</v>
      </c>
      <c r="S7" s="5">
        <f t="shared" si="2"/>
        <v>598.01176562499995</v>
      </c>
      <c r="T7" s="5">
        <f t="shared" si="2"/>
        <v>598.01176562499995</v>
      </c>
      <c r="U7" s="5">
        <f t="shared" si="2"/>
        <v>598.01176562499995</v>
      </c>
      <c r="V7" s="5">
        <f t="shared" si="2"/>
        <v>598.01176562499995</v>
      </c>
      <c r="W7" s="5">
        <f t="shared" si="2"/>
        <v>598.01176562499995</v>
      </c>
      <c r="X7" s="5">
        <f t="shared" si="2"/>
        <v>598.01176562499995</v>
      </c>
    </row>
    <row r="8" spans="1:24" x14ac:dyDescent="0.25">
      <c r="B8" s="2"/>
      <c r="D8" s="11">
        <v>4</v>
      </c>
      <c r="E8" s="11">
        <f t="shared" ref="E7:T11" si="3">E7*$B$7*(1-E$3)</f>
        <v>503.8249125390625</v>
      </c>
      <c r="F8" s="11">
        <f t="shared" ref="F7:X11" si="4">F7*$B$7*(1-F$3)</f>
        <v>493.74841428828125</v>
      </c>
      <c r="G8" s="11">
        <f t="shared" si="4"/>
        <v>483.67191603749995</v>
      </c>
      <c r="H8" s="11">
        <f t="shared" si="4"/>
        <v>473.59541778671871</v>
      </c>
      <c r="I8" s="11">
        <f t="shared" si="4"/>
        <v>463.51891953593753</v>
      </c>
      <c r="J8" s="11">
        <f t="shared" si="4"/>
        <v>453.44242128515623</v>
      </c>
      <c r="K8" s="11">
        <f t="shared" si="4"/>
        <v>443.36592303437499</v>
      </c>
      <c r="L8" s="11">
        <f t="shared" si="4"/>
        <v>433.28942478359374</v>
      </c>
      <c r="M8" s="11">
        <f t="shared" si="4"/>
        <v>423.2129265328125</v>
      </c>
      <c r="N8" s="11">
        <f t="shared" si="4"/>
        <v>413.13642828203126</v>
      </c>
      <c r="O8" s="11">
        <f t="shared" si="4"/>
        <v>403.05993003125002</v>
      </c>
      <c r="P8" s="11">
        <f t="shared" si="4"/>
        <v>392.98343178046878</v>
      </c>
      <c r="Q8" s="11">
        <f t="shared" si="4"/>
        <v>382.90693352968748</v>
      </c>
      <c r="R8" s="11">
        <f t="shared" si="4"/>
        <v>372.83043527890624</v>
      </c>
      <c r="S8" s="11">
        <f t="shared" si="4"/>
        <v>362.75393702812499</v>
      </c>
      <c r="T8" s="11">
        <f t="shared" si="4"/>
        <v>352.67743877734375</v>
      </c>
      <c r="U8" s="11">
        <f t="shared" si="4"/>
        <v>342.60094052656245</v>
      </c>
      <c r="V8" s="11">
        <f t="shared" si="4"/>
        <v>332.52444227578121</v>
      </c>
      <c r="W8" s="11">
        <f t="shared" si="4"/>
        <v>322.44794402500003</v>
      </c>
      <c r="X8" s="11">
        <f t="shared" si="4"/>
        <v>312.37144577421873</v>
      </c>
    </row>
    <row r="9" spans="1:24" x14ac:dyDescent="0.25">
      <c r="A9" s="16" t="s">
        <v>16</v>
      </c>
      <c r="B9" s="16"/>
      <c r="D9" s="11">
        <v>5</v>
      </c>
      <c r="E9" s="11">
        <f t="shared" si="3"/>
        <v>424.47248881416016</v>
      </c>
      <c r="F9" s="11">
        <f t="shared" si="4"/>
        <v>407.6633782571194</v>
      </c>
      <c r="G9" s="11">
        <f t="shared" si="4"/>
        <v>391.19384569112998</v>
      </c>
      <c r="H9" s="11">
        <f t="shared" si="4"/>
        <v>375.06389111619188</v>
      </c>
      <c r="I9" s="11">
        <f t="shared" si="4"/>
        <v>359.27351453230523</v>
      </c>
      <c r="J9" s="11">
        <f t="shared" si="4"/>
        <v>343.82271593946973</v>
      </c>
      <c r="K9" s="11">
        <f t="shared" si="4"/>
        <v>328.71149533768568</v>
      </c>
      <c r="L9" s="11">
        <f t="shared" si="4"/>
        <v>313.93985272695284</v>
      </c>
      <c r="M9" s="11">
        <f t="shared" si="4"/>
        <v>299.50778810727138</v>
      </c>
      <c r="N9" s="11">
        <f t="shared" si="4"/>
        <v>285.41530147864131</v>
      </c>
      <c r="O9" s="11">
        <f t="shared" si="4"/>
        <v>271.66239284106251</v>
      </c>
      <c r="P9" s="11">
        <f t="shared" si="4"/>
        <v>258.2490621945351</v>
      </c>
      <c r="Q9" s="11">
        <f t="shared" si="4"/>
        <v>245.1753095390589</v>
      </c>
      <c r="R9" s="11">
        <f t="shared" si="4"/>
        <v>232.44113487463409</v>
      </c>
      <c r="S9" s="11">
        <f t="shared" si="4"/>
        <v>220.0465382012606</v>
      </c>
      <c r="T9" s="11">
        <f t="shared" si="4"/>
        <v>207.99151951893847</v>
      </c>
      <c r="U9" s="11">
        <f t="shared" si="4"/>
        <v>196.27607882766762</v>
      </c>
      <c r="V9" s="11">
        <f t="shared" si="4"/>
        <v>184.90021612744812</v>
      </c>
      <c r="W9" s="11">
        <f t="shared" si="4"/>
        <v>173.86393141828</v>
      </c>
      <c r="X9" s="11">
        <f t="shared" si="4"/>
        <v>163.16722470016316</v>
      </c>
    </row>
    <row r="10" spans="1:24" x14ac:dyDescent="0.25">
      <c r="A10" t="s">
        <v>7</v>
      </c>
      <c r="B10" s="1">
        <v>762</v>
      </c>
      <c r="D10" s="11">
        <v>6</v>
      </c>
      <c r="E10" s="11">
        <f t="shared" si="3"/>
        <v>357.61807182592992</v>
      </c>
      <c r="F10" s="11">
        <f t="shared" si="4"/>
        <v>336.58726825799067</v>
      </c>
      <c r="G10" s="11">
        <f t="shared" si="4"/>
        <v>316.39758239498593</v>
      </c>
      <c r="H10" s="11">
        <f t="shared" si="4"/>
        <v>297.03184856946814</v>
      </c>
      <c r="I10" s="11">
        <f t="shared" si="4"/>
        <v>278.47290111398985</v>
      </c>
      <c r="J10" s="11">
        <f t="shared" si="4"/>
        <v>260.70357436110294</v>
      </c>
      <c r="K10" s="11">
        <f t="shared" si="4"/>
        <v>243.70670264336016</v>
      </c>
      <c r="L10" s="11">
        <f t="shared" si="4"/>
        <v>227.4651202933137</v>
      </c>
      <c r="M10" s="11">
        <f t="shared" si="4"/>
        <v>211.96166164351595</v>
      </c>
      <c r="N10" s="11">
        <f t="shared" si="4"/>
        <v>197.17916102651935</v>
      </c>
      <c r="O10" s="11">
        <f t="shared" si="4"/>
        <v>183.10045277487615</v>
      </c>
      <c r="P10" s="11">
        <f t="shared" si="4"/>
        <v>169.70837122113875</v>
      </c>
      <c r="Q10" s="11">
        <f t="shared" si="4"/>
        <v>156.98575069785943</v>
      </c>
      <c r="R10" s="11">
        <f t="shared" si="4"/>
        <v>144.91542553759061</v>
      </c>
      <c r="S10" s="11">
        <f t="shared" si="4"/>
        <v>133.48023007288467</v>
      </c>
      <c r="T10" s="11">
        <f t="shared" si="4"/>
        <v>122.66299863629396</v>
      </c>
      <c r="U10" s="11">
        <f t="shared" si="4"/>
        <v>112.44656556037077</v>
      </c>
      <c r="V10" s="11">
        <f t="shared" si="4"/>
        <v>102.81376517766752</v>
      </c>
      <c r="W10" s="11">
        <f t="shared" si="4"/>
        <v>93.74743182073658</v>
      </c>
      <c r="X10" s="11">
        <f t="shared" si="4"/>
        <v>85.230399822130238</v>
      </c>
    </row>
    <row r="11" spans="1:24" x14ac:dyDescent="0.25">
      <c r="A11" t="s">
        <v>8</v>
      </c>
      <c r="B11" s="4">
        <f>CEILING(B4+LN(1-B10/B2)/(-B3),1)</f>
        <v>11</v>
      </c>
      <c r="D11" s="11">
        <v>7</v>
      </c>
      <c r="E11" s="11">
        <f t="shared" si="3"/>
        <v>301.29322551334599</v>
      </c>
      <c r="F11" s="11">
        <f t="shared" ref="F11:X11" si="5">F10*$B$7*(1-F$3)</f>
        <v>277.90327803720999</v>
      </c>
      <c r="G11" s="11">
        <f t="shared" si="5"/>
        <v>255.90236464106462</v>
      </c>
      <c r="H11" s="11">
        <f t="shared" si="5"/>
        <v>235.23437247459029</v>
      </c>
      <c r="I11" s="11">
        <f t="shared" si="5"/>
        <v>215.84434565345356</v>
      </c>
      <c r="J11" s="11">
        <f t="shared" si="5"/>
        <v>197.67848525930631</v>
      </c>
      <c r="K11" s="11">
        <f t="shared" si="5"/>
        <v>180.68414933978724</v>
      </c>
      <c r="L11" s="11">
        <f t="shared" si="5"/>
        <v>164.80985290852047</v>
      </c>
      <c r="M11" s="11">
        <f t="shared" si="5"/>
        <v>150.00526794511626</v>
      </c>
      <c r="N11" s="11">
        <f t="shared" si="5"/>
        <v>136.22122339517091</v>
      </c>
      <c r="O11" s="11">
        <f t="shared" si="5"/>
        <v>123.40970517026653</v>
      </c>
      <c r="P11" s="11">
        <f t="shared" si="5"/>
        <v>111.52385614797134</v>
      </c>
      <c r="Q11" s="11">
        <f t="shared" si="5"/>
        <v>100.51797617183941</v>
      </c>
      <c r="R11" s="11">
        <f t="shared" si="5"/>
        <v>90.347522051410877</v>
      </c>
      <c r="S11" s="11">
        <f t="shared" si="5"/>
        <v>80.969107562211832</v>
      </c>
      <c r="T11" s="11">
        <f t="shared" si="5"/>
        <v>72.340503445754365</v>
      </c>
      <c r="U11" s="11">
        <f t="shared" si="5"/>
        <v>64.420637409536411</v>
      </c>
      <c r="V11" s="11">
        <f t="shared" si="5"/>
        <v>57.169594127042025</v>
      </c>
      <c r="W11" s="11">
        <f t="shared" si="5"/>
        <v>50.548615237741167</v>
      </c>
      <c r="X11" s="11">
        <f t="shared" si="5"/>
        <v>44.520099347089733</v>
      </c>
    </row>
    <row r="12" spans="1:24" x14ac:dyDescent="0.25">
      <c r="D12" s="17">
        <v>8</v>
      </c>
      <c r="E12" s="11">
        <f t="shared" ref="E12:X12" si="6">E11*$B$7*(1-E$3)</f>
        <v>253.83954249499399</v>
      </c>
      <c r="F12" s="11">
        <f t="shared" si="6"/>
        <v>229.45084151142242</v>
      </c>
      <c r="G12" s="11">
        <f t="shared" si="6"/>
        <v>206.97383252169305</v>
      </c>
      <c r="H12" s="11">
        <f t="shared" si="6"/>
        <v>186.29386128125176</v>
      </c>
      <c r="I12" s="11">
        <f t="shared" si="6"/>
        <v>167.30095231599188</v>
      </c>
      <c r="J12" s="11">
        <f t="shared" si="6"/>
        <v>149.88971144786902</v>
      </c>
      <c r="K12" s="11">
        <f t="shared" si="6"/>
        <v>133.95922832051826</v>
      </c>
      <c r="L12" s="11">
        <f t="shared" si="6"/>
        <v>119.41297892486851</v>
      </c>
      <c r="M12" s="11">
        <f t="shared" si="6"/>
        <v>106.15872812475877</v>
      </c>
      <c r="N12" s="11">
        <f t="shared" si="6"/>
        <v>94.108432182553827</v>
      </c>
      <c r="O12" s="11">
        <f t="shared" si="6"/>
        <v>83.178141284759647</v>
      </c>
      <c r="P12" s="11">
        <f t="shared" si="6"/>
        <v>73.287902067639379</v>
      </c>
      <c r="Q12" s="11">
        <f t="shared" si="6"/>
        <v>64.361660142828768</v>
      </c>
      <c r="R12" s="11">
        <f t="shared" si="6"/>
        <v>56.327162622952116</v>
      </c>
      <c r="S12" s="11">
        <f t="shared" si="6"/>
        <v>49.115860647237703</v>
      </c>
      <c r="T12" s="11">
        <f t="shared" si="6"/>
        <v>42.662811907133637</v>
      </c>
      <c r="U12" s="11">
        <f t="shared" si="6"/>
        <v>36.906583171923408</v>
      </c>
      <c r="V12" s="11">
        <f t="shared" si="6"/>
        <v>31.789152814341715</v>
      </c>
      <c r="W12" s="11">
        <f t="shared" si="6"/>
        <v>27.255813336190041</v>
      </c>
      <c r="X12" s="11">
        <f t="shared" si="6"/>
        <v>23.255073893952321</v>
      </c>
    </row>
    <row r="13" spans="1:24" x14ac:dyDescent="0.25">
      <c r="A13" s="16" t="s">
        <v>17</v>
      </c>
      <c r="B13" s="16"/>
      <c r="D13" s="17">
        <v>9</v>
      </c>
      <c r="E13" s="11">
        <f t="shared" ref="E13:X13" si="7">E12*$B$7*(1-E$3)</f>
        <v>213.85981455203245</v>
      </c>
      <c r="F13" s="11">
        <f t="shared" si="7"/>
        <v>189.44608729390592</v>
      </c>
      <c r="G13" s="11">
        <f t="shared" si="7"/>
        <v>167.40043574354533</v>
      </c>
      <c r="H13" s="11">
        <f t="shared" si="7"/>
        <v>147.53542344168733</v>
      </c>
      <c r="I13" s="11">
        <f t="shared" si="7"/>
        <v>129.67496814012532</v>
      </c>
      <c r="J13" s="11">
        <f t="shared" si="7"/>
        <v>113.6538737053467</v>
      </c>
      <c r="K13" s="11">
        <f t="shared" si="7"/>
        <v>99.317371876832254</v>
      </c>
      <c r="L13" s="11">
        <f t="shared" si="7"/>
        <v>86.52067388001349</v>
      </c>
      <c r="M13" s="11">
        <f t="shared" si="7"/>
        <v>75.128531893891775</v>
      </c>
      <c r="N13" s="11">
        <f t="shared" si="7"/>
        <v>65.014810373317317</v>
      </c>
      <c r="O13" s="11">
        <f t="shared" si="7"/>
        <v>56.062067225928004</v>
      </c>
      <c r="P13" s="11">
        <f t="shared" si="7"/>
        <v>48.16114484374922</v>
      </c>
      <c r="Q13" s="11">
        <f t="shared" si="7"/>
        <v>41.210770989453266</v>
      </c>
      <c r="R13" s="11">
        <f t="shared" si="7"/>
        <v>35.117169537279501</v>
      </c>
      <c r="S13" s="11">
        <f t="shared" si="7"/>
        <v>29.79368106861439</v>
      </c>
      <c r="T13" s="11">
        <f t="shared" si="7"/>
        <v>25.160393322232064</v>
      </c>
      <c r="U13" s="11">
        <f t="shared" si="7"/>
        <v>21.143781499194919</v>
      </c>
      <c r="V13" s="11">
        <f t="shared" si="7"/>
        <v>17.676358422414708</v>
      </c>
      <c r="W13" s="11">
        <f t="shared" si="7"/>
        <v>14.696334550873672</v>
      </c>
      <c r="X13" s="11">
        <f t="shared" si="7"/>
        <v>12.147287848505995</v>
      </c>
    </row>
    <row r="14" spans="1:24" x14ac:dyDescent="0.25">
      <c r="A14" t="s">
        <v>18</v>
      </c>
      <c r="B14" s="1">
        <v>381</v>
      </c>
      <c r="D14" s="17">
        <v>10</v>
      </c>
      <c r="E14" s="11">
        <f t="shared" ref="E14:X14" si="8">E13*$B$7*(1-E$3)</f>
        <v>180.17689376008735</v>
      </c>
      <c r="F14" s="11">
        <f t="shared" si="8"/>
        <v>156.41616197421342</v>
      </c>
      <c r="G14" s="11">
        <f t="shared" si="8"/>
        <v>135.39347242937947</v>
      </c>
      <c r="H14" s="11">
        <f t="shared" si="8"/>
        <v>116.84067859464427</v>
      </c>
      <c r="I14" s="11">
        <f t="shared" si="8"/>
        <v>100.51106780541114</v>
      </c>
      <c r="J14" s="11">
        <f t="shared" si="8"/>
        <v>86.178049737079135</v>
      </c>
      <c r="K14" s="11">
        <f t="shared" si="8"/>
        <v>73.633899509483427</v>
      </c>
      <c r="L14" s="11">
        <f t="shared" si="8"/>
        <v>62.688554259763777</v>
      </c>
      <c r="M14" s="11">
        <f t="shared" si="8"/>
        <v>53.168462021307207</v>
      </c>
      <c r="N14" s="11">
        <f t="shared" si="8"/>
        <v>44.915481746406272</v>
      </c>
      <c r="O14" s="11">
        <f t="shared" si="8"/>
        <v>37.785833310275478</v>
      </c>
      <c r="P14" s="11">
        <f t="shared" si="8"/>
        <v>31.649096334069803</v>
      </c>
      <c r="Q14" s="11">
        <f t="shared" si="8"/>
        <v>26.387256664546928</v>
      </c>
      <c r="R14" s="11">
        <f t="shared" si="8"/>
        <v>21.893799348016906</v>
      </c>
      <c r="S14" s="11">
        <f t="shared" si="8"/>
        <v>18.072846936221488</v>
      </c>
      <c r="T14" s="11">
        <f t="shared" si="8"/>
        <v>14.838341961786359</v>
      </c>
      <c r="U14" s="11">
        <f t="shared" si="8"/>
        <v>12.113272420888769</v>
      </c>
      <c r="V14" s="11">
        <f t="shared" si="8"/>
        <v>9.8289391007836979</v>
      </c>
      <c r="W14" s="11">
        <f t="shared" si="8"/>
        <v>7.9242635898310851</v>
      </c>
      <c r="X14" s="11">
        <f t="shared" si="8"/>
        <v>6.3451358076671056</v>
      </c>
    </row>
    <row r="15" spans="1:24" x14ac:dyDescent="0.25">
      <c r="A15" t="s">
        <v>19</v>
      </c>
      <c r="B15" s="5">
        <f>CEILING(B4+LN(1-B14/B2)/(-B3),1)</f>
        <v>4</v>
      </c>
      <c r="D15" s="4">
        <v>11</v>
      </c>
      <c r="E15" s="4">
        <f t="shared" ref="E12:T29" si="9">E14*$B$7</f>
        <v>151.79903299287361</v>
      </c>
      <c r="F15" s="4">
        <f t="shared" ref="F12:F29" si="10">F14*$B$7</f>
        <v>131.78061646327481</v>
      </c>
      <c r="G15" s="4">
        <f t="shared" ref="G12:G29" si="11">G14*$B$7</f>
        <v>114.0690005217522</v>
      </c>
      <c r="H15" s="4">
        <f t="shared" ref="H12:H29" si="12">H14*$B$7</f>
        <v>98.43827171598781</v>
      </c>
      <c r="I15" s="4">
        <f t="shared" ref="I12:I29" si="13">I14*$B$7</f>
        <v>84.680574626058899</v>
      </c>
      <c r="J15" s="4">
        <f t="shared" ref="J12:J29" si="14">J14*$B$7</f>
        <v>72.605006903489169</v>
      </c>
      <c r="K15" s="4">
        <f t="shared" ref="K12:K29" si="15">K14*$B$7</f>
        <v>62.03656033673979</v>
      </c>
      <c r="L15" s="4">
        <f t="shared" ref="L12:L29" si="16">L14*$B$7</f>
        <v>52.815106963850987</v>
      </c>
      <c r="M15" s="4">
        <f t="shared" ref="M12:M29" si="17">M14*$B$7</f>
        <v>44.794429252951325</v>
      </c>
      <c r="N15" s="4">
        <f t="shared" ref="N12:N29" si="18">N14*$B$7</f>
        <v>37.841293371347284</v>
      </c>
      <c r="O15" s="4">
        <f t="shared" ref="O12:O29" si="19">O14*$B$7</f>
        <v>31.83456456390709</v>
      </c>
      <c r="P15" s="4">
        <f t="shared" ref="P12:P29" si="20">P14*$B$7</f>
        <v>26.664363661453809</v>
      </c>
      <c r="Q15" s="4">
        <f t="shared" ref="Q12:Q29" si="21">Q14*$B$7</f>
        <v>22.231263739880788</v>
      </c>
      <c r="R15" s="4">
        <f t="shared" ref="R12:R29" si="22">R14*$B$7</f>
        <v>18.445525950704244</v>
      </c>
      <c r="S15" s="4">
        <f t="shared" ref="S12:S29" si="23">S14*$B$7</f>
        <v>15.226373543766604</v>
      </c>
      <c r="T15" s="4">
        <f t="shared" ref="T12:T29" si="24">T14*$B$7</f>
        <v>12.501303102805007</v>
      </c>
      <c r="U15" s="4">
        <f t="shared" ref="U12:U29" si="25">U14*$B$7</f>
        <v>10.205432014598788</v>
      </c>
      <c r="V15" s="4">
        <f t="shared" ref="V12:V29" si="26">V14*$B$7</f>
        <v>8.2808811924102663</v>
      </c>
      <c r="W15" s="4">
        <f t="shared" ref="W12:W29" si="27">W14*$B$7</f>
        <v>6.6761920744326897</v>
      </c>
      <c r="X15" s="4">
        <f t="shared" ref="X12:X29" si="28">X14*$B$7</f>
        <v>5.3457769179595367</v>
      </c>
    </row>
    <row r="16" spans="1:24" x14ac:dyDescent="0.25">
      <c r="D16" s="6">
        <v>12</v>
      </c>
      <c r="E16" s="6">
        <f t="shared" si="9"/>
        <v>127.89068529649602</v>
      </c>
      <c r="F16" s="6">
        <f t="shared" si="10"/>
        <v>111.02516937030903</v>
      </c>
      <c r="G16" s="6">
        <f t="shared" si="11"/>
        <v>96.103132939576227</v>
      </c>
      <c r="H16" s="6">
        <f t="shared" si="12"/>
        <v>82.934243920719737</v>
      </c>
      <c r="I16" s="6">
        <f t="shared" si="13"/>
        <v>71.343384122454623</v>
      </c>
      <c r="J16" s="6">
        <f t="shared" si="14"/>
        <v>61.169718316189631</v>
      </c>
      <c r="K16" s="6">
        <f t="shared" si="15"/>
        <v>52.265802083703271</v>
      </c>
      <c r="L16" s="6">
        <f t="shared" si="16"/>
        <v>44.496727617044456</v>
      </c>
      <c r="M16" s="6">
        <f t="shared" si="17"/>
        <v>37.739306645611492</v>
      </c>
      <c r="N16" s="6">
        <f t="shared" si="18"/>
        <v>31.881289665360086</v>
      </c>
      <c r="O16" s="6">
        <f t="shared" si="19"/>
        <v>26.820620645091726</v>
      </c>
      <c r="P16" s="6">
        <f t="shared" si="20"/>
        <v>22.464726384774835</v>
      </c>
      <c r="Q16" s="6">
        <f t="shared" si="21"/>
        <v>18.729839700849563</v>
      </c>
      <c r="R16" s="6">
        <f t="shared" si="22"/>
        <v>15.540355613468327</v>
      </c>
      <c r="S16" s="6">
        <f t="shared" si="23"/>
        <v>12.828219710623364</v>
      </c>
      <c r="T16" s="6">
        <f t="shared" si="24"/>
        <v>10.53234786411322</v>
      </c>
      <c r="U16" s="6">
        <f t="shared" si="25"/>
        <v>8.5980764722994785</v>
      </c>
      <c r="V16" s="6">
        <f t="shared" si="26"/>
        <v>6.9766424046056494</v>
      </c>
      <c r="W16" s="6">
        <f t="shared" si="27"/>
        <v>5.6246918227095408</v>
      </c>
      <c r="X16" s="6">
        <f t="shared" si="28"/>
        <v>4.5038170533809101</v>
      </c>
    </row>
    <row r="17" spans="1:24" x14ac:dyDescent="0.25">
      <c r="A17" s="16" t="s">
        <v>27</v>
      </c>
      <c r="B17" s="16"/>
      <c r="D17" s="6">
        <v>13</v>
      </c>
      <c r="E17" s="6">
        <f t="shared" si="9"/>
        <v>107.74790236229789</v>
      </c>
      <c r="F17" s="6">
        <f t="shared" si="10"/>
        <v>93.53870519448536</v>
      </c>
      <c r="G17" s="6">
        <f t="shared" si="11"/>
        <v>80.966889501592973</v>
      </c>
      <c r="H17" s="6">
        <f t="shared" si="12"/>
        <v>69.872100503206383</v>
      </c>
      <c r="I17" s="6">
        <f t="shared" si="13"/>
        <v>60.106801123168019</v>
      </c>
      <c r="J17" s="6">
        <f t="shared" si="14"/>
        <v>51.535487681389768</v>
      </c>
      <c r="K17" s="6">
        <f t="shared" si="15"/>
        <v>44.033938255520006</v>
      </c>
      <c r="L17" s="6">
        <f t="shared" si="16"/>
        <v>37.488493017359957</v>
      </c>
      <c r="M17" s="6">
        <f t="shared" si="17"/>
        <v>31.795365848927684</v>
      </c>
      <c r="N17" s="6">
        <f t="shared" si="18"/>
        <v>26.859986543065872</v>
      </c>
      <c r="O17" s="6">
        <f t="shared" si="19"/>
        <v>22.596372893489779</v>
      </c>
      <c r="P17" s="6">
        <f t="shared" si="20"/>
        <v>18.9265319791728</v>
      </c>
      <c r="Q17" s="6">
        <f t="shared" si="21"/>
        <v>15.779889947965758</v>
      </c>
      <c r="R17" s="6">
        <f t="shared" si="22"/>
        <v>13.092749604347066</v>
      </c>
      <c r="S17" s="6">
        <f t="shared" si="23"/>
        <v>10.807775106200184</v>
      </c>
      <c r="T17" s="6">
        <f t="shared" si="24"/>
        <v>8.8735030755153872</v>
      </c>
      <c r="U17" s="6">
        <f t="shared" si="25"/>
        <v>7.2438794279123107</v>
      </c>
      <c r="V17" s="6">
        <f t="shared" si="26"/>
        <v>5.8778212258802602</v>
      </c>
      <c r="W17" s="6">
        <f t="shared" si="27"/>
        <v>4.7388028606327879</v>
      </c>
      <c r="X17" s="6">
        <f t="shared" si="28"/>
        <v>3.7944658674734169</v>
      </c>
    </row>
    <row r="18" spans="1:24" x14ac:dyDescent="0.25">
      <c r="A18" s="9" t="s">
        <v>28</v>
      </c>
      <c r="B18" s="10">
        <v>762</v>
      </c>
      <c r="D18" s="6">
        <v>14</v>
      </c>
      <c r="E18" s="6">
        <f t="shared" si="9"/>
        <v>90.777607740235979</v>
      </c>
      <c r="F18" s="6">
        <f t="shared" si="10"/>
        <v>78.806359126353911</v>
      </c>
      <c r="G18" s="6">
        <f t="shared" si="11"/>
        <v>68.214604405092089</v>
      </c>
      <c r="H18" s="6">
        <f t="shared" si="12"/>
        <v>58.867244673951376</v>
      </c>
      <c r="I18" s="6">
        <f t="shared" si="13"/>
        <v>50.639979946269058</v>
      </c>
      <c r="J18" s="6">
        <f t="shared" si="14"/>
        <v>43.418648371570882</v>
      </c>
      <c r="K18" s="6">
        <f t="shared" si="15"/>
        <v>37.098592980275605</v>
      </c>
      <c r="L18" s="6">
        <f t="shared" si="16"/>
        <v>31.584055367125764</v>
      </c>
      <c r="M18" s="6">
        <f t="shared" si="17"/>
        <v>26.787595727721573</v>
      </c>
      <c r="N18" s="6">
        <f t="shared" si="18"/>
        <v>22.629538662532998</v>
      </c>
      <c r="O18" s="6">
        <f t="shared" si="19"/>
        <v>19.037444162765141</v>
      </c>
      <c r="P18" s="6">
        <f t="shared" si="20"/>
        <v>15.945603192453085</v>
      </c>
      <c r="Q18" s="6">
        <f t="shared" si="21"/>
        <v>13.294557281161152</v>
      </c>
      <c r="R18" s="6">
        <f t="shared" si="22"/>
        <v>11.030641541662403</v>
      </c>
      <c r="S18" s="6">
        <f t="shared" si="23"/>
        <v>9.105550526973655</v>
      </c>
      <c r="T18" s="6">
        <f t="shared" si="24"/>
        <v>7.4759263411217143</v>
      </c>
      <c r="U18" s="6">
        <f t="shared" si="25"/>
        <v>6.1029684180161219</v>
      </c>
      <c r="V18" s="6">
        <f t="shared" si="26"/>
        <v>4.9520643828041191</v>
      </c>
      <c r="W18" s="6">
        <f t="shared" si="27"/>
        <v>3.9924414100831238</v>
      </c>
      <c r="X18" s="6">
        <f t="shared" si="28"/>
        <v>3.1968374933463539</v>
      </c>
    </row>
    <row r="19" spans="1:24" x14ac:dyDescent="0.25">
      <c r="A19" s="9" t="s">
        <v>29</v>
      </c>
      <c r="B19" s="6">
        <f>CEILING(B4+LN(1-B18/B2)/(-B3),1)</f>
        <v>11</v>
      </c>
      <c r="D19" s="6">
        <v>15</v>
      </c>
      <c r="E19" s="6">
        <f t="shared" si="9"/>
        <v>76.480134521148813</v>
      </c>
      <c r="F19" s="6">
        <f t="shared" si="10"/>
        <v>66.394357563953179</v>
      </c>
      <c r="G19" s="6">
        <f t="shared" si="11"/>
        <v>57.470804211290087</v>
      </c>
      <c r="H19" s="6">
        <f t="shared" si="12"/>
        <v>49.595653637804034</v>
      </c>
      <c r="I19" s="6">
        <f t="shared" si="13"/>
        <v>42.664183104731684</v>
      </c>
      <c r="J19" s="6">
        <f t="shared" si="14"/>
        <v>36.580211253048468</v>
      </c>
      <c r="K19" s="6">
        <f t="shared" si="15"/>
        <v>31.255564585882198</v>
      </c>
      <c r="L19" s="6">
        <f t="shared" si="16"/>
        <v>26.609566646803458</v>
      </c>
      <c r="M19" s="6">
        <f t="shared" si="17"/>
        <v>22.568549400605427</v>
      </c>
      <c r="N19" s="6">
        <f t="shared" si="18"/>
        <v>19.06538632318405</v>
      </c>
      <c r="O19" s="6">
        <f t="shared" si="19"/>
        <v>16.039046707129632</v>
      </c>
      <c r="P19" s="6">
        <f t="shared" si="20"/>
        <v>13.434170689641725</v>
      </c>
      <c r="Q19" s="6">
        <f t="shared" si="21"/>
        <v>11.200664509378271</v>
      </c>
      <c r="R19" s="6">
        <f t="shared" si="22"/>
        <v>9.2933154988505748</v>
      </c>
      <c r="S19" s="6">
        <f t="shared" si="23"/>
        <v>7.6714263189753042</v>
      </c>
      <c r="T19" s="6">
        <f t="shared" si="24"/>
        <v>6.2984679423950443</v>
      </c>
      <c r="U19" s="6">
        <f t="shared" si="25"/>
        <v>5.1417508921785826</v>
      </c>
      <c r="V19" s="6">
        <f t="shared" si="26"/>
        <v>4.1721142425124702</v>
      </c>
      <c r="W19" s="6">
        <f t="shared" si="27"/>
        <v>3.363631887995032</v>
      </c>
      <c r="X19" s="6">
        <f t="shared" si="28"/>
        <v>2.6933355881443033</v>
      </c>
    </row>
    <row r="20" spans="1:24" x14ac:dyDescent="0.25">
      <c r="D20" s="6">
        <v>16</v>
      </c>
      <c r="E20" s="6">
        <f t="shared" si="9"/>
        <v>64.434513334067873</v>
      </c>
      <c r="F20" s="6">
        <f t="shared" si="10"/>
        <v>55.937246247630554</v>
      </c>
      <c r="G20" s="6">
        <f t="shared" si="11"/>
        <v>48.419152548011901</v>
      </c>
      <c r="H20" s="6">
        <f t="shared" si="12"/>
        <v>41.784338189849898</v>
      </c>
      <c r="I20" s="6">
        <f t="shared" si="13"/>
        <v>35.944574265736442</v>
      </c>
      <c r="J20" s="6">
        <f t="shared" si="14"/>
        <v>30.818827980693335</v>
      </c>
      <c r="K20" s="6">
        <f t="shared" si="15"/>
        <v>26.332813163605753</v>
      </c>
      <c r="L20" s="6">
        <f t="shared" si="16"/>
        <v>22.418559899931914</v>
      </c>
      <c r="M20" s="6">
        <f t="shared" si="17"/>
        <v>19.014002870010074</v>
      </c>
      <c r="N20" s="6">
        <f t="shared" si="18"/>
        <v>16.062587977282561</v>
      </c>
      <c r="O20" s="6">
        <f t="shared" si="19"/>
        <v>13.512896850756716</v>
      </c>
      <c r="P20" s="6">
        <f t="shared" si="20"/>
        <v>11.318288806023153</v>
      </c>
      <c r="Q20" s="6">
        <f t="shared" si="21"/>
        <v>9.4365598491511928</v>
      </c>
      <c r="R20" s="6">
        <f t="shared" si="22"/>
        <v>7.8296183077816099</v>
      </c>
      <c r="S20" s="6">
        <f t="shared" si="23"/>
        <v>6.4631766737366938</v>
      </c>
      <c r="T20" s="6">
        <f t="shared" si="24"/>
        <v>5.3064592414678247</v>
      </c>
      <c r="U20" s="6">
        <f t="shared" si="25"/>
        <v>4.3319251266604564</v>
      </c>
      <c r="V20" s="6">
        <f t="shared" si="26"/>
        <v>3.5150062493167562</v>
      </c>
      <c r="W20" s="6">
        <f t="shared" si="27"/>
        <v>2.8338598656358145</v>
      </c>
      <c r="X20" s="6">
        <f t="shared" si="28"/>
        <v>2.2691352330115757</v>
      </c>
    </row>
    <row r="21" spans="1:24" x14ac:dyDescent="0.25">
      <c r="A21" s="16" t="s">
        <v>21</v>
      </c>
      <c r="B21" s="16"/>
      <c r="D21" s="6">
        <v>17</v>
      </c>
      <c r="E21" s="6">
        <f t="shared" si="9"/>
        <v>54.286077483952184</v>
      </c>
      <c r="F21" s="6">
        <f t="shared" si="10"/>
        <v>47.127129963628747</v>
      </c>
      <c r="G21" s="6">
        <f t="shared" si="11"/>
        <v>40.793136021700029</v>
      </c>
      <c r="H21" s="6">
        <f t="shared" si="12"/>
        <v>35.20330492494854</v>
      </c>
      <c r="I21" s="6">
        <f t="shared" si="13"/>
        <v>30.283303818882953</v>
      </c>
      <c r="J21" s="6">
        <f t="shared" si="14"/>
        <v>25.964862573734134</v>
      </c>
      <c r="K21" s="6">
        <f t="shared" si="15"/>
        <v>22.185395090337849</v>
      </c>
      <c r="L21" s="6">
        <f t="shared" si="16"/>
        <v>18.88763671569264</v>
      </c>
      <c r="M21" s="6">
        <f t="shared" si="17"/>
        <v>16.019297417983488</v>
      </c>
      <c r="N21" s="6">
        <f t="shared" si="18"/>
        <v>13.532730370860559</v>
      </c>
      <c r="O21" s="6">
        <f t="shared" si="19"/>
        <v>11.384615596762533</v>
      </c>
      <c r="P21" s="6">
        <f t="shared" si="20"/>
        <v>9.535658319074507</v>
      </c>
      <c r="Q21" s="6">
        <f t="shared" si="21"/>
        <v>7.9503016729098803</v>
      </c>
      <c r="R21" s="6">
        <f t="shared" si="22"/>
        <v>6.5964534243060067</v>
      </c>
      <c r="S21" s="6">
        <f t="shared" si="23"/>
        <v>5.4452263476231648</v>
      </c>
      <c r="T21" s="6">
        <f t="shared" si="24"/>
        <v>4.4706919109366421</v>
      </c>
      <c r="U21" s="6">
        <f t="shared" si="25"/>
        <v>3.6496469192114347</v>
      </c>
      <c r="V21" s="6">
        <f t="shared" si="26"/>
        <v>2.961392765049367</v>
      </c>
      <c r="W21" s="6">
        <f t="shared" si="27"/>
        <v>2.387526936798174</v>
      </c>
      <c r="X21" s="6">
        <f t="shared" si="28"/>
        <v>1.9117464338122525</v>
      </c>
    </row>
    <row r="22" spans="1:24" x14ac:dyDescent="0.25">
      <c r="A22" t="s">
        <v>6</v>
      </c>
      <c r="B22" s="1">
        <v>1000</v>
      </c>
      <c r="D22" s="6">
        <v>18</v>
      </c>
      <c r="E22" s="6">
        <f t="shared" si="9"/>
        <v>45.736020280229717</v>
      </c>
      <c r="F22" s="6">
        <f t="shared" si="10"/>
        <v>39.704606994357221</v>
      </c>
      <c r="G22" s="6">
        <f t="shared" si="11"/>
        <v>34.368217098282273</v>
      </c>
      <c r="H22" s="6">
        <f t="shared" si="12"/>
        <v>29.658784399269145</v>
      </c>
      <c r="I22" s="6">
        <f t="shared" si="13"/>
        <v>25.513683467408889</v>
      </c>
      <c r="J22" s="6">
        <f t="shared" si="14"/>
        <v>21.875396718371007</v>
      </c>
      <c r="K22" s="6">
        <f t="shared" si="15"/>
        <v>18.691195363609637</v>
      </c>
      <c r="L22" s="6">
        <f t="shared" si="16"/>
        <v>15.912833932971049</v>
      </c>
      <c r="M22" s="6">
        <f t="shared" si="17"/>
        <v>13.496258074651088</v>
      </c>
      <c r="N22" s="6">
        <f t="shared" si="18"/>
        <v>11.401325337450022</v>
      </c>
      <c r="O22" s="6">
        <f t="shared" si="19"/>
        <v>9.5915386402724341</v>
      </c>
      <c r="P22" s="6">
        <f t="shared" si="20"/>
        <v>8.0337921338202722</v>
      </c>
      <c r="Q22" s="6">
        <f t="shared" si="21"/>
        <v>6.6981291594265739</v>
      </c>
      <c r="R22" s="6">
        <f t="shared" si="22"/>
        <v>5.5575120099778106</v>
      </c>
      <c r="S22" s="6">
        <f t="shared" si="23"/>
        <v>4.5876031978725162</v>
      </c>
      <c r="T22" s="6">
        <f t="shared" si="24"/>
        <v>3.7665579349641209</v>
      </c>
      <c r="U22" s="6">
        <f t="shared" si="25"/>
        <v>3.074827529435634</v>
      </c>
      <c r="V22" s="6">
        <f t="shared" si="26"/>
        <v>2.4949734045540919</v>
      </c>
      <c r="W22" s="6">
        <f t="shared" si="27"/>
        <v>2.0114914442524618</v>
      </c>
      <c r="X22" s="6">
        <f t="shared" si="28"/>
        <v>1.6106463704868228</v>
      </c>
    </row>
    <row r="23" spans="1:24" x14ac:dyDescent="0.25">
      <c r="D23" s="6">
        <v>19</v>
      </c>
      <c r="E23" s="6">
        <f t="shared" si="9"/>
        <v>38.532597086093539</v>
      </c>
      <c r="F23" s="6">
        <f t="shared" si="10"/>
        <v>33.451131392745957</v>
      </c>
      <c r="G23" s="6">
        <f t="shared" si="11"/>
        <v>28.955222905302815</v>
      </c>
      <c r="H23" s="6">
        <f t="shared" si="12"/>
        <v>24.987525856384256</v>
      </c>
      <c r="I23" s="6">
        <f t="shared" si="13"/>
        <v>21.495278321291991</v>
      </c>
      <c r="J23" s="6">
        <f t="shared" si="14"/>
        <v>18.430021735227573</v>
      </c>
      <c r="K23" s="6">
        <f t="shared" si="15"/>
        <v>15.74733209384112</v>
      </c>
      <c r="L23" s="6">
        <f t="shared" si="16"/>
        <v>13.406562588528109</v>
      </c>
      <c r="M23" s="6">
        <f t="shared" si="17"/>
        <v>11.370597427893543</v>
      </c>
      <c r="N23" s="6">
        <f t="shared" si="18"/>
        <v>9.605616596801644</v>
      </c>
      <c r="O23" s="6">
        <f t="shared" si="19"/>
        <v>8.0808713044295253</v>
      </c>
      <c r="P23" s="6">
        <f t="shared" si="20"/>
        <v>6.7684698727435793</v>
      </c>
      <c r="Q23" s="6">
        <f t="shared" si="21"/>
        <v>5.6431738168168888</v>
      </c>
      <c r="R23" s="6">
        <f t="shared" si="22"/>
        <v>4.6822038684063054</v>
      </c>
      <c r="S23" s="6">
        <f t="shared" si="23"/>
        <v>3.8650556942075949</v>
      </c>
      <c r="T23" s="6">
        <f t="shared" si="24"/>
        <v>3.1733250602072718</v>
      </c>
      <c r="U23" s="6">
        <f t="shared" si="25"/>
        <v>2.5905421935495219</v>
      </c>
      <c r="V23" s="6">
        <f t="shared" si="26"/>
        <v>2.1020150933368225</v>
      </c>
      <c r="W23" s="6">
        <f t="shared" si="27"/>
        <v>1.6946815417826993</v>
      </c>
      <c r="X23" s="6">
        <f t="shared" si="28"/>
        <v>1.3569695671351483</v>
      </c>
    </row>
    <row r="24" spans="1:24" x14ac:dyDescent="0.25">
      <c r="D24" s="6">
        <v>20</v>
      </c>
      <c r="E24" s="6">
        <f t="shared" si="9"/>
        <v>32.463713045033806</v>
      </c>
      <c r="F24" s="6">
        <f t="shared" si="10"/>
        <v>28.18257819838847</v>
      </c>
      <c r="G24" s="6">
        <f t="shared" si="11"/>
        <v>24.394775297717622</v>
      </c>
      <c r="H24" s="6">
        <f t="shared" si="12"/>
        <v>21.051990534003735</v>
      </c>
      <c r="I24" s="6">
        <f t="shared" si="13"/>
        <v>18.109771985688504</v>
      </c>
      <c r="J24" s="6">
        <f t="shared" si="14"/>
        <v>15.527293311929231</v>
      </c>
      <c r="K24" s="6">
        <f t="shared" si="15"/>
        <v>13.267127289061143</v>
      </c>
      <c r="L24" s="6">
        <f t="shared" si="16"/>
        <v>11.295028980834932</v>
      </c>
      <c r="M24" s="6">
        <f t="shared" si="17"/>
        <v>9.5797283330003093</v>
      </c>
      <c r="N24" s="6">
        <f t="shared" si="18"/>
        <v>8.0927319828053861</v>
      </c>
      <c r="O24" s="6">
        <f t="shared" si="19"/>
        <v>6.8081340739818756</v>
      </c>
      <c r="P24" s="6">
        <f t="shared" si="20"/>
        <v>5.7024358677864653</v>
      </c>
      <c r="Q24" s="6">
        <f t="shared" si="21"/>
        <v>4.7543739406682288</v>
      </c>
      <c r="R24" s="6">
        <f t="shared" si="22"/>
        <v>3.9447567591323125</v>
      </c>
      <c r="S24" s="6">
        <f t="shared" si="23"/>
        <v>3.256309422369899</v>
      </c>
      <c r="T24" s="6">
        <f t="shared" si="24"/>
        <v>2.6735263632246267</v>
      </c>
      <c r="U24" s="6">
        <f t="shared" si="25"/>
        <v>2.1825317980654724</v>
      </c>
      <c r="V24" s="6">
        <f t="shared" si="26"/>
        <v>1.770947716136273</v>
      </c>
      <c r="W24" s="6">
        <f t="shared" si="27"/>
        <v>1.4277691989519241</v>
      </c>
      <c r="X24" s="6">
        <f t="shared" si="28"/>
        <v>1.1432468603113624</v>
      </c>
    </row>
    <row r="25" spans="1:24" x14ac:dyDescent="0.25">
      <c r="D25" s="6">
        <v>21</v>
      </c>
      <c r="E25" s="6">
        <f t="shared" si="9"/>
        <v>27.350678240440981</v>
      </c>
      <c r="F25" s="6">
        <f t="shared" si="10"/>
        <v>23.743822132142288</v>
      </c>
      <c r="G25" s="6">
        <f t="shared" si="11"/>
        <v>20.552598188327096</v>
      </c>
      <c r="H25" s="6">
        <f t="shared" si="12"/>
        <v>17.736302024898148</v>
      </c>
      <c r="I25" s="6">
        <f t="shared" si="13"/>
        <v>15.257482897942564</v>
      </c>
      <c r="J25" s="6">
        <f t="shared" si="14"/>
        <v>13.081744615300378</v>
      </c>
      <c r="K25" s="6">
        <f t="shared" si="15"/>
        <v>11.177554741034013</v>
      </c>
      <c r="L25" s="6">
        <f t="shared" si="16"/>
        <v>9.516061916353431</v>
      </c>
      <c r="M25" s="6">
        <f t="shared" si="17"/>
        <v>8.0709211205527609</v>
      </c>
      <c r="N25" s="6">
        <f t="shared" si="18"/>
        <v>6.8181266955135378</v>
      </c>
      <c r="O25" s="6">
        <f t="shared" si="19"/>
        <v>5.7358529573297306</v>
      </c>
      <c r="P25" s="6">
        <f t="shared" si="20"/>
        <v>4.804302218610097</v>
      </c>
      <c r="Q25" s="6">
        <f t="shared" si="21"/>
        <v>4.0055600450129827</v>
      </c>
      <c r="R25" s="6">
        <f t="shared" si="22"/>
        <v>3.3234575695689732</v>
      </c>
      <c r="S25" s="6">
        <f t="shared" si="23"/>
        <v>2.7434406883466398</v>
      </c>
      <c r="T25" s="6">
        <f t="shared" si="24"/>
        <v>2.2524459610167482</v>
      </c>
      <c r="U25" s="6">
        <f t="shared" si="25"/>
        <v>1.8387830398701606</v>
      </c>
      <c r="V25" s="6">
        <f t="shared" si="26"/>
        <v>1.49202345084481</v>
      </c>
      <c r="W25" s="6">
        <f t="shared" si="27"/>
        <v>1.202895550116996</v>
      </c>
      <c r="X25" s="6">
        <f t="shared" si="28"/>
        <v>0.96318547981232283</v>
      </c>
    </row>
    <row r="26" spans="1:24" x14ac:dyDescent="0.25">
      <c r="D26" s="6">
        <v>22</v>
      </c>
      <c r="E26" s="6">
        <f t="shared" si="9"/>
        <v>23.042946417571528</v>
      </c>
      <c r="F26" s="6">
        <f t="shared" si="10"/>
        <v>20.00417014632988</v>
      </c>
      <c r="G26" s="6">
        <f t="shared" si="11"/>
        <v>17.315563973665579</v>
      </c>
      <c r="H26" s="6">
        <f t="shared" si="12"/>
        <v>14.942834455976691</v>
      </c>
      <c r="I26" s="6">
        <f t="shared" si="13"/>
        <v>12.85442934151661</v>
      </c>
      <c r="J26" s="6">
        <f t="shared" si="14"/>
        <v>11.021369838390569</v>
      </c>
      <c r="K26" s="6">
        <f t="shared" si="15"/>
        <v>9.4170898693211562</v>
      </c>
      <c r="L26" s="6">
        <f t="shared" si="16"/>
        <v>8.0172821645277654</v>
      </c>
      <c r="M26" s="6">
        <f t="shared" si="17"/>
        <v>6.799751044065701</v>
      </c>
      <c r="N26" s="6">
        <f t="shared" si="18"/>
        <v>5.7442717409701558</v>
      </c>
      <c r="O26" s="6">
        <f t="shared" si="19"/>
        <v>4.8324561165502979</v>
      </c>
      <c r="P26" s="6">
        <f t="shared" si="20"/>
        <v>4.0476246191790066</v>
      </c>
      <c r="Q26" s="6">
        <f t="shared" si="21"/>
        <v>3.3746843379234379</v>
      </c>
      <c r="R26" s="6">
        <f t="shared" si="22"/>
        <v>2.8000130023618599</v>
      </c>
      <c r="S26" s="6">
        <f t="shared" si="23"/>
        <v>2.311348779932044</v>
      </c>
      <c r="T26" s="6">
        <f t="shared" si="24"/>
        <v>1.8976857221566104</v>
      </c>
      <c r="U26" s="6">
        <f t="shared" si="25"/>
        <v>1.5491747110906102</v>
      </c>
      <c r="V26" s="6">
        <f t="shared" si="26"/>
        <v>1.2570297573367526</v>
      </c>
      <c r="W26" s="6">
        <f t="shared" si="27"/>
        <v>1.0134395009735693</v>
      </c>
      <c r="X26" s="6">
        <f t="shared" si="28"/>
        <v>0.81148376674188205</v>
      </c>
    </row>
    <row r="27" spans="1:24" x14ac:dyDescent="0.25">
      <c r="D27" s="6">
        <v>23</v>
      </c>
      <c r="E27" s="6">
        <f t="shared" si="9"/>
        <v>19.413682356804014</v>
      </c>
      <c r="F27" s="6">
        <f t="shared" si="10"/>
        <v>16.853513348282924</v>
      </c>
      <c r="G27" s="6">
        <f t="shared" si="11"/>
        <v>14.58836264781325</v>
      </c>
      <c r="H27" s="6">
        <f t="shared" si="12"/>
        <v>12.589338029160363</v>
      </c>
      <c r="I27" s="6">
        <f t="shared" si="13"/>
        <v>10.829856720227744</v>
      </c>
      <c r="J27" s="6">
        <f t="shared" si="14"/>
        <v>9.2855040888440552</v>
      </c>
      <c r="K27" s="6">
        <f t="shared" si="15"/>
        <v>7.9338982149030741</v>
      </c>
      <c r="L27" s="6">
        <f t="shared" si="16"/>
        <v>6.7545602236146429</v>
      </c>
      <c r="M27" s="6">
        <f t="shared" si="17"/>
        <v>5.7287902546253529</v>
      </c>
      <c r="N27" s="6">
        <f t="shared" si="18"/>
        <v>4.8395489417673563</v>
      </c>
      <c r="O27" s="6">
        <f t="shared" si="19"/>
        <v>4.0713442781936262</v>
      </c>
      <c r="P27" s="6">
        <f t="shared" si="20"/>
        <v>3.410123741658313</v>
      </c>
      <c r="Q27" s="6">
        <f t="shared" si="21"/>
        <v>2.8431715547004965</v>
      </c>
      <c r="R27" s="6">
        <f t="shared" si="22"/>
        <v>2.3590109544898672</v>
      </c>
      <c r="S27" s="6">
        <f t="shared" si="23"/>
        <v>1.9473113470927472</v>
      </c>
      <c r="T27" s="6">
        <f t="shared" si="24"/>
        <v>1.5988002209169443</v>
      </c>
      <c r="U27" s="6">
        <f t="shared" si="25"/>
        <v>1.3051796940938392</v>
      </c>
      <c r="V27" s="6">
        <f t="shared" si="26"/>
        <v>1.0590475705562141</v>
      </c>
      <c r="W27" s="6">
        <f t="shared" si="27"/>
        <v>0.85382277957023212</v>
      </c>
      <c r="X27" s="6">
        <f t="shared" si="28"/>
        <v>0.68367507348003564</v>
      </c>
    </row>
    <row r="28" spans="1:24" x14ac:dyDescent="0.25">
      <c r="D28" s="6">
        <v>24</v>
      </c>
      <c r="E28" s="6">
        <f t="shared" si="9"/>
        <v>16.356027385607383</v>
      </c>
      <c r="F28" s="6">
        <f t="shared" si="10"/>
        <v>14.199084995928363</v>
      </c>
      <c r="G28" s="6">
        <f t="shared" si="11"/>
        <v>12.290695530782664</v>
      </c>
      <c r="H28" s="6">
        <f t="shared" si="12"/>
        <v>10.606517289567606</v>
      </c>
      <c r="I28" s="6">
        <f t="shared" si="13"/>
        <v>9.1241542867918746</v>
      </c>
      <c r="J28" s="6">
        <f t="shared" si="14"/>
        <v>7.8230371948511168</v>
      </c>
      <c r="K28" s="6">
        <f t="shared" si="15"/>
        <v>6.6843092460558404</v>
      </c>
      <c r="L28" s="6">
        <f t="shared" si="16"/>
        <v>5.6907169883953372</v>
      </c>
      <c r="M28" s="6">
        <f t="shared" si="17"/>
        <v>4.8265057895218595</v>
      </c>
      <c r="N28" s="6">
        <f t="shared" si="18"/>
        <v>4.0773199834389979</v>
      </c>
      <c r="O28" s="6">
        <f t="shared" si="19"/>
        <v>3.4301075543781301</v>
      </c>
      <c r="P28" s="6">
        <f t="shared" si="20"/>
        <v>2.8730292523471288</v>
      </c>
      <c r="Q28" s="6">
        <f t="shared" si="21"/>
        <v>2.3953720348351686</v>
      </c>
      <c r="R28" s="6">
        <f t="shared" si="22"/>
        <v>1.9874667291577133</v>
      </c>
      <c r="S28" s="6">
        <f t="shared" si="23"/>
        <v>1.6406098099256397</v>
      </c>
      <c r="T28" s="6">
        <f t="shared" si="24"/>
        <v>1.3469891861225256</v>
      </c>
      <c r="U28" s="6">
        <f t="shared" si="25"/>
        <v>1.0996138922740595</v>
      </c>
      <c r="V28" s="6">
        <f t="shared" si="26"/>
        <v>0.89224757819361045</v>
      </c>
      <c r="W28" s="6">
        <f t="shared" si="27"/>
        <v>0.71934569178792063</v>
      </c>
      <c r="X28" s="6">
        <f t="shared" si="28"/>
        <v>0.57599624940693006</v>
      </c>
    </row>
    <row r="29" spans="1:24" x14ac:dyDescent="0.25">
      <c r="D29" s="6">
        <v>25</v>
      </c>
      <c r="E29" s="6">
        <f t="shared" si="9"/>
        <v>13.779953072374221</v>
      </c>
      <c r="F29" s="6">
        <f t="shared" si="10"/>
        <v>11.962729109069645</v>
      </c>
      <c r="G29" s="6">
        <f t="shared" si="11"/>
        <v>10.354910984684395</v>
      </c>
      <c r="H29" s="6">
        <f t="shared" si="12"/>
        <v>8.9359908164607074</v>
      </c>
      <c r="I29" s="6">
        <f t="shared" si="13"/>
        <v>7.6870999866221545</v>
      </c>
      <c r="J29" s="6">
        <f t="shared" si="14"/>
        <v>6.5909088366620665</v>
      </c>
      <c r="K29" s="6">
        <f t="shared" si="15"/>
        <v>5.6315305398020454</v>
      </c>
      <c r="L29" s="6">
        <f t="shared" si="16"/>
        <v>4.7944290627230721</v>
      </c>
      <c r="M29" s="6">
        <f t="shared" si="17"/>
        <v>4.066331127672167</v>
      </c>
      <c r="N29" s="6">
        <f t="shared" si="18"/>
        <v>3.4351420860473558</v>
      </c>
      <c r="O29" s="6">
        <f t="shared" si="19"/>
        <v>2.8898656145635746</v>
      </c>
      <c r="P29" s="6">
        <f t="shared" si="20"/>
        <v>2.4205271451024561</v>
      </c>
      <c r="Q29" s="6">
        <f t="shared" si="21"/>
        <v>2.0181009393486296</v>
      </c>
      <c r="R29" s="6">
        <f t="shared" si="22"/>
        <v>1.6744407193153734</v>
      </c>
      <c r="S29" s="6">
        <f t="shared" si="23"/>
        <v>1.3822137648623514</v>
      </c>
      <c r="T29" s="6">
        <f t="shared" si="24"/>
        <v>1.1348383893082279</v>
      </c>
      <c r="U29" s="6">
        <f t="shared" si="25"/>
        <v>0.92642470424089518</v>
      </c>
      <c r="V29" s="6">
        <f t="shared" si="26"/>
        <v>0.7517185846281168</v>
      </c>
      <c r="W29" s="6">
        <f t="shared" si="27"/>
        <v>0.60604874533132314</v>
      </c>
      <c r="X29" s="6">
        <f t="shared" si="28"/>
        <v>0.48527684012533862</v>
      </c>
    </row>
    <row r="31" spans="1:24" x14ac:dyDescent="0.25">
      <c r="B31" s="7"/>
      <c r="D31" s="12" t="s">
        <v>13</v>
      </c>
      <c r="E31" s="12"/>
      <c r="F31" s="12"/>
      <c r="G31" s="12"/>
      <c r="H31" s="12"/>
      <c r="I31" s="12"/>
      <c r="J31" s="12"/>
      <c r="K31" s="12"/>
      <c r="L31" s="12"/>
    </row>
    <row r="32" spans="1:24" x14ac:dyDescent="0.25">
      <c r="B32" s="7"/>
      <c r="D32" s="13" t="s">
        <v>14</v>
      </c>
      <c r="E32" s="13"/>
      <c r="F32" s="13"/>
      <c r="G32" s="13"/>
      <c r="H32" s="13"/>
      <c r="I32" s="13"/>
      <c r="J32" s="13"/>
      <c r="K32" s="13"/>
      <c r="L32" s="13"/>
    </row>
    <row r="33" spans="2:12" x14ac:dyDescent="0.25">
      <c r="B33" s="7"/>
      <c r="D33" s="14" t="s">
        <v>12</v>
      </c>
      <c r="E33" s="14"/>
      <c r="F33" s="14"/>
      <c r="G33" s="14"/>
      <c r="H33" s="14"/>
      <c r="I33" s="14"/>
      <c r="J33" s="14"/>
      <c r="K33" s="14"/>
      <c r="L33" s="14"/>
    </row>
    <row r="34" spans="2:12" x14ac:dyDescent="0.25">
      <c r="C34" s="7"/>
    </row>
    <row r="35" spans="2:12" x14ac:dyDescent="0.25">
      <c r="C35" s="7"/>
    </row>
    <row r="36" spans="2:12" x14ac:dyDescent="0.25">
      <c r="C36" s="7"/>
    </row>
  </sheetData>
  <mergeCells count="9">
    <mergeCell ref="D31:L31"/>
    <mergeCell ref="D32:L32"/>
    <mergeCell ref="D33:L33"/>
    <mergeCell ref="A1:B1"/>
    <mergeCell ref="E2:X2"/>
    <mergeCell ref="A9:B9"/>
    <mergeCell ref="A13:B13"/>
    <mergeCell ref="A17:B17"/>
    <mergeCell ref="A21:B2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wlfc_no_length</vt:lpstr>
      <vt:lpstr>wlfc_protected_slot</vt:lpstr>
      <vt:lpstr>wlfc_maximum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Ben.Neely</dc:creator>
  <cp:lastModifiedBy>Neely, Ben [KDWP]</cp:lastModifiedBy>
  <dcterms:created xsi:type="dcterms:W3CDTF">2015-06-05T18:17:20Z</dcterms:created>
  <dcterms:modified xsi:type="dcterms:W3CDTF">2023-09-25T16:09:57Z</dcterms:modified>
</cp:coreProperties>
</file>