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cy antlyx\Desktop\"/>
    </mc:Choice>
  </mc:AlternateContent>
  <xr:revisionPtr revIDLastSave="0" documentId="13_ncr:1_{6A302628-DCD7-493E-9F70-D0B7D4311019}" xr6:coauthVersionLast="46" xr6:coauthVersionMax="46" xr10:uidLastSave="{00000000-0000-0000-0000-000000000000}"/>
  <bookViews>
    <workbookView xWindow="-120" yWindow="-120" windowWidth="20730" windowHeight="11160" xr2:uid="{FB70C5CD-0123-40AC-9597-B968CC872B89}"/>
  </bookViews>
  <sheets>
    <sheet name="Sheet1" sheetId="1" r:id="rId1"/>
    <sheet name="Sheet2" sheetId="2" r:id="rId2"/>
  </sheets>
  <definedNames>
    <definedName name="_xlchart.v1.0" hidden="1">Sheet1!$E$6:$E$15</definedName>
    <definedName name="_xlchart.v1.1" hidden="1">Sheet1!$F$6:$F$15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K32" i="1"/>
  <c r="N30" i="1"/>
  <c r="N24" i="1"/>
  <c r="K30" i="1"/>
  <c r="K24" i="1"/>
  <c r="O17" i="1"/>
  <c r="O16" i="1"/>
  <c r="O7" i="1"/>
  <c r="O8" i="1"/>
  <c r="O9" i="1"/>
  <c r="O10" i="1"/>
  <c r="O11" i="1"/>
  <c r="O12" i="1"/>
  <c r="O13" i="1"/>
  <c r="O14" i="1"/>
  <c r="O15" i="1"/>
  <c r="O6" i="1"/>
  <c r="N16" i="1"/>
  <c r="N7" i="1"/>
  <c r="N8" i="1"/>
  <c r="N9" i="1"/>
  <c r="N10" i="1"/>
  <c r="N11" i="1"/>
  <c r="N12" i="1"/>
  <c r="N13" i="1"/>
  <c r="N14" i="1"/>
  <c r="N15" i="1"/>
  <c r="N6" i="1"/>
  <c r="H28" i="1"/>
  <c r="E28" i="1"/>
  <c r="M8" i="1"/>
  <c r="M9" i="1"/>
  <c r="M10" i="1"/>
  <c r="M15" i="1"/>
  <c r="L7" i="1"/>
  <c r="M7" i="1" s="1"/>
  <c r="L8" i="1"/>
  <c r="L9" i="1"/>
  <c r="L10" i="1"/>
  <c r="L11" i="1"/>
  <c r="L12" i="1"/>
  <c r="M12" i="1" s="1"/>
  <c r="L13" i="1"/>
  <c r="M13" i="1" s="1"/>
  <c r="L14" i="1"/>
  <c r="M14" i="1" s="1"/>
  <c r="L15" i="1"/>
  <c r="L6" i="1"/>
  <c r="M6" i="1" s="1"/>
  <c r="I8" i="1"/>
  <c r="J8" i="1" s="1"/>
  <c r="K8" i="1" s="1"/>
  <c r="K9" i="1"/>
  <c r="K10" i="1"/>
  <c r="J9" i="1"/>
  <c r="J10" i="1"/>
  <c r="J14" i="1"/>
  <c r="K14" i="1" s="1"/>
  <c r="I7" i="1"/>
  <c r="J7" i="1" s="1"/>
  <c r="K7" i="1" s="1"/>
  <c r="I9" i="1"/>
  <c r="I10" i="1"/>
  <c r="I11" i="1"/>
  <c r="J11" i="1" s="1"/>
  <c r="K11" i="1" s="1"/>
  <c r="I12" i="1"/>
  <c r="J12" i="1" s="1"/>
  <c r="K12" i="1" s="1"/>
  <c r="I13" i="1"/>
  <c r="J13" i="1" s="1"/>
  <c r="K13" i="1" s="1"/>
  <c r="I14" i="1"/>
  <c r="I15" i="1"/>
  <c r="J15" i="1" s="1"/>
  <c r="K15" i="1" s="1"/>
  <c r="I6" i="1"/>
  <c r="J6" i="1" s="1"/>
  <c r="K6" i="1" s="1"/>
  <c r="B25" i="1"/>
  <c r="G16" i="1"/>
  <c r="E16" i="1"/>
  <c r="H8" i="1"/>
  <c r="H9" i="1"/>
  <c r="H10" i="1" s="1"/>
  <c r="H11" i="1" s="1"/>
  <c r="H12" i="1" s="1"/>
  <c r="H13" i="1" s="1"/>
  <c r="H14" i="1" s="1"/>
  <c r="H15" i="1" s="1"/>
  <c r="H7" i="1"/>
  <c r="G7" i="1"/>
  <c r="G8" i="1"/>
  <c r="G9" i="1"/>
  <c r="G10" i="1"/>
  <c r="G11" i="1"/>
  <c r="G12" i="1"/>
  <c r="G13" i="1"/>
  <c r="G14" i="1"/>
  <c r="G15" i="1"/>
  <c r="G6" i="1"/>
  <c r="F7" i="1"/>
  <c r="F8" i="1"/>
  <c r="F9" i="1"/>
  <c r="F10" i="1"/>
  <c r="F11" i="1"/>
  <c r="F12" i="1"/>
  <c r="F13" i="1"/>
  <c r="F14" i="1"/>
  <c r="F15" i="1"/>
  <c r="F6" i="1"/>
  <c r="L16" i="1" l="1"/>
  <c r="K16" i="1"/>
  <c r="K17" i="1" s="1"/>
  <c r="K18" i="1" s="1"/>
  <c r="K19" i="1" s="1"/>
  <c r="M11" i="1"/>
  <c r="M16" i="1" s="1"/>
  <c r="M17" i="1" s="1"/>
</calcChain>
</file>

<file path=xl/sharedStrings.xml><?xml version="1.0" encoding="utf-8"?>
<sst xmlns="http://schemas.openxmlformats.org/spreadsheetml/2006/main" count="74" uniqueCount="64">
  <si>
    <t>Interval(hours)</t>
  </si>
  <si>
    <t>Frequency</t>
  </si>
  <si>
    <t>Lower limit</t>
  </si>
  <si>
    <t>Upper limit</t>
  </si>
  <si>
    <t>Midpoint(X)</t>
  </si>
  <si>
    <t>X*F</t>
  </si>
  <si>
    <t>CF</t>
  </si>
  <si>
    <t>Mean=</t>
  </si>
  <si>
    <t xml:space="preserve"> Total =</t>
  </si>
  <si>
    <t>Median=</t>
  </si>
  <si>
    <t>Y*f</t>
  </si>
  <si>
    <t>d=X-mean</t>
  </si>
  <si>
    <t>d^2</t>
  </si>
  <si>
    <t>(d^2)*f</t>
  </si>
  <si>
    <t>Variance=</t>
  </si>
  <si>
    <t>SD=</t>
  </si>
  <si>
    <t>coeff of variation=</t>
  </si>
  <si>
    <t>Y=abs(X-mean)</t>
  </si>
  <si>
    <t xml:space="preserve">   MD(mean)=</t>
  </si>
  <si>
    <t>Mode</t>
  </si>
  <si>
    <t>L=</t>
  </si>
  <si>
    <t>fm=</t>
  </si>
  <si>
    <t>f1=</t>
  </si>
  <si>
    <t>f2=</t>
  </si>
  <si>
    <t>w=</t>
  </si>
  <si>
    <t>Mode=</t>
  </si>
  <si>
    <t>Median</t>
  </si>
  <si>
    <t>N=</t>
  </si>
  <si>
    <t>CF=</t>
  </si>
  <si>
    <t>f=</t>
  </si>
  <si>
    <t>Mean</t>
  </si>
  <si>
    <t>sum(X*F )=</t>
  </si>
  <si>
    <t>Frequency=</t>
  </si>
  <si>
    <t>MD(median)=</t>
  </si>
  <si>
    <t>Y'=abs(X-median)</t>
  </si>
  <si>
    <t>y'*f</t>
  </si>
  <si>
    <t>0--3</t>
  </si>
  <si>
    <t>3--6</t>
  </si>
  <si>
    <t>6--9</t>
  </si>
  <si>
    <t>9--12</t>
  </si>
  <si>
    <t>12--15</t>
  </si>
  <si>
    <t>15--18</t>
  </si>
  <si>
    <t>18--21</t>
  </si>
  <si>
    <t>21--24</t>
  </si>
  <si>
    <t>24--27</t>
  </si>
  <si>
    <t>27--30</t>
  </si>
  <si>
    <t>Q)The Table gives the distribution of number of hours per week of Internet surfing</t>
  </si>
  <si>
    <t>Q1</t>
  </si>
  <si>
    <t>n=</t>
  </si>
  <si>
    <t>item=</t>
  </si>
  <si>
    <t>value=</t>
  </si>
  <si>
    <t>l1=</t>
  </si>
  <si>
    <t>m1=</t>
  </si>
  <si>
    <t>c1=</t>
  </si>
  <si>
    <t>Q1=</t>
  </si>
  <si>
    <t>Q3</t>
  </si>
  <si>
    <t>Q3=</t>
  </si>
  <si>
    <t>Qd=Q3-Q1/2=</t>
  </si>
  <si>
    <t>1)Find the Mean,median and Mode for the given set of data</t>
  </si>
  <si>
    <t>3)depict the data in Bar,pie and histogram digram</t>
  </si>
  <si>
    <t>4)Find Mean deviation about Mean and Median</t>
  </si>
  <si>
    <t>5)find Quartile deviation for the following set of data</t>
  </si>
  <si>
    <t>Range=</t>
  </si>
  <si>
    <t>2)Find range,Variance ,standard deviation and coefficient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</si>
</sst>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0"/>
      <color rgb="FFFA7D00"/>
      <name val="Arial Black"/>
      <family val="2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 tint="0.499984740745262"/>
      </top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1" applyNumberFormat="0" applyFill="0" applyAlignment="0" applyProtection="0"/>
    <xf numFmtId="0" fontId="6" fillId="5" borderId="2" applyNumberFormat="0" applyAlignment="0" applyProtection="0"/>
    <xf numFmtId="0" fontId="7" fillId="6" borderId="2" applyNumberFormat="0" applyAlignment="0" applyProtection="0"/>
    <xf numFmtId="0" fontId="1" fillId="7" borderId="3" applyNumberFormat="0" applyFont="0" applyAlignment="0" applyProtection="0"/>
    <xf numFmtId="0" fontId="9" fillId="0" borderId="8" applyNumberFormat="0" applyFill="0" applyAlignment="0" applyProtection="0"/>
    <xf numFmtId="0" fontId="10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/>
    <xf numFmtId="0" fontId="2" fillId="2" borderId="0" xfId="1"/>
    <xf numFmtId="0" fontId="5" fillId="0" borderId="1" xfId="3"/>
    <xf numFmtId="0" fontId="6" fillId="5" borderId="2" xfId="4"/>
    <xf numFmtId="0" fontId="0" fillId="7" borderId="3" xfId="6" applyFont="1"/>
    <xf numFmtId="0" fontId="3" fillId="3" borderId="3" xfId="2" applyBorder="1"/>
    <xf numFmtId="0" fontId="6" fillId="5" borderId="2" xfId="4" applyAlignment="1"/>
    <xf numFmtId="0" fontId="10" fillId="4" borderId="1" xfId="8" applyBorder="1"/>
    <xf numFmtId="0" fontId="1" fillId="8" borderId="1" xfId="9" applyBorder="1"/>
    <xf numFmtId="0" fontId="1" fillId="9" borderId="1" xfId="10" applyBorder="1"/>
    <xf numFmtId="0" fontId="9" fillId="0" borderId="8" xfId="7" applyAlignment="1">
      <alignment horizontal="left"/>
    </xf>
    <xf numFmtId="0" fontId="8" fillId="6" borderId="0" xfId="5" applyFont="1" applyBorder="1" applyAlignment="1">
      <alignment horizontal="center"/>
    </xf>
    <xf numFmtId="0" fontId="8" fillId="6" borderId="7" xfId="5" applyFont="1" applyBorder="1" applyAlignment="1">
      <alignment horizontal="center"/>
    </xf>
    <xf numFmtId="0" fontId="3" fillId="3" borderId="0" xfId="2" applyAlignment="1">
      <alignment horizontal="center"/>
    </xf>
    <xf numFmtId="0" fontId="3" fillId="3" borderId="4" xfId="2" applyBorder="1" applyAlignment="1">
      <alignment horizontal="center"/>
    </xf>
    <xf numFmtId="0" fontId="3" fillId="3" borderId="0" xfId="2" applyBorder="1" applyAlignment="1">
      <alignment horizontal="center"/>
    </xf>
    <xf numFmtId="0" fontId="6" fillId="5" borderId="2" xfId="4" applyAlignment="1">
      <alignment horizontal="center"/>
    </xf>
    <xf numFmtId="0" fontId="6" fillId="5" borderId="5" xfId="4" applyBorder="1" applyAlignment="1">
      <alignment horizontal="center"/>
    </xf>
    <xf numFmtId="0" fontId="6" fillId="5" borderId="6" xfId="4" applyBorder="1" applyAlignment="1">
      <alignment horizontal="center"/>
    </xf>
    <xf numFmtId="0" fontId="2" fillId="2" borderId="9" xfId="1" applyBorder="1" applyAlignment="1">
      <alignment horizontal="center"/>
    </xf>
  </cellXfs>
  <cellStyles count="11">
    <cellStyle name="60% - Accent4" xfId="9" builtinId="44"/>
    <cellStyle name="60% - Accent6" xfId="10" builtinId="52"/>
    <cellStyle name="Bad" xfId="8" builtinId="27"/>
    <cellStyle name="Calculation" xfId="5" builtinId="22"/>
    <cellStyle name="Good" xfId="1" builtinId="26"/>
    <cellStyle name="Heading 1" xfId="7" builtinId="16"/>
    <cellStyle name="Heading 2" xfId="3" builtinId="17"/>
    <cellStyle name="Input" xfId="4" builtinId="20"/>
    <cellStyle name="Neutral" xfId="2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76159230096238"/>
          <c:y val="0.12025481189851268"/>
          <c:w val="0.71327559055118106"/>
          <c:h val="0.605748396033829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Sheet1!$B$6:$B$15</c:f>
              <c:strCache>
                <c:ptCount val="10"/>
                <c:pt idx="0">
                  <c:v>0--3</c:v>
                </c:pt>
                <c:pt idx="1">
                  <c:v>3--6</c:v>
                </c:pt>
                <c:pt idx="2">
                  <c:v>6--9</c:v>
                </c:pt>
                <c:pt idx="3">
                  <c:v>9--12</c:v>
                </c:pt>
                <c:pt idx="4">
                  <c:v>12--15</c:v>
                </c:pt>
                <c:pt idx="5">
                  <c:v>15--18</c:v>
                </c:pt>
                <c:pt idx="6">
                  <c:v>18--21</c:v>
                </c:pt>
                <c:pt idx="7">
                  <c:v>21--24</c:v>
                </c:pt>
                <c:pt idx="8">
                  <c:v>24--27</c:v>
                </c:pt>
                <c:pt idx="9">
                  <c:v>27--30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10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15</c:v>
                </c:pt>
                <c:pt idx="6">
                  <c:v>9</c:v>
                </c:pt>
                <c:pt idx="7">
                  <c:v>14</c:v>
                </c:pt>
                <c:pt idx="8">
                  <c:v>11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7-4376-8255-A2AEE27A29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0820584"/>
        <c:axId val="490819272"/>
      </c:barChart>
      <c:catAx>
        <c:axId val="49082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class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19272"/>
        <c:crosses val="autoZero"/>
        <c:auto val="1"/>
        <c:lblAlgn val="ctr"/>
        <c:lblOffset val="100"/>
        <c:noMultiLvlLbl val="0"/>
      </c:catAx>
      <c:valAx>
        <c:axId val="490819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082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pie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FD-4918-BD47-614D3FFBEE3D}"/>
              </c:ext>
            </c:extLst>
          </c:dPt>
          <c:dPt>
            <c:idx val="1"/>
            <c:bubble3D val="0"/>
            <c:spPr>
              <a:solidFill>
                <a:schemeClr val="accent2">
                  <a:shade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FD-4918-BD47-614D3FFBEE3D}"/>
              </c:ext>
            </c:extLst>
          </c:dPt>
          <c:dPt>
            <c:idx val="2"/>
            <c:bubble3D val="0"/>
            <c:spPr>
              <a:solidFill>
                <a:schemeClr val="accent2">
                  <a:shade val="6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FD-4918-BD47-614D3FFBEE3D}"/>
              </c:ext>
            </c:extLst>
          </c:dPt>
          <c:dPt>
            <c:idx val="3"/>
            <c:bubble3D val="0"/>
            <c:spPr>
              <a:solidFill>
                <a:schemeClr val="accent2">
                  <a:shade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FD-4918-BD47-614D3FFBEE3D}"/>
              </c:ext>
            </c:extLst>
          </c:dPt>
          <c:dPt>
            <c:idx val="4"/>
            <c:bubble3D val="0"/>
            <c:spPr>
              <a:solidFill>
                <a:schemeClr val="accent2">
                  <a:shade val="9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9FD-4918-BD47-614D3FFBEE3D}"/>
              </c:ext>
            </c:extLst>
          </c:dPt>
          <c:dPt>
            <c:idx val="5"/>
            <c:bubble3D val="0"/>
            <c:spPr>
              <a:solidFill>
                <a:schemeClr val="accent2">
                  <a:tint val="9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9FD-4918-BD47-614D3FFBEE3D}"/>
              </c:ext>
            </c:extLst>
          </c:dPt>
          <c:dPt>
            <c:idx val="6"/>
            <c:bubble3D val="0"/>
            <c:spPr>
              <a:solidFill>
                <a:schemeClr val="accent2">
                  <a:tint val="8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9FD-4918-BD47-614D3FFBEE3D}"/>
              </c:ext>
            </c:extLst>
          </c:dPt>
          <c:dPt>
            <c:idx val="7"/>
            <c:bubble3D val="0"/>
            <c:spPr>
              <a:solidFill>
                <a:schemeClr val="accent2">
                  <a:tint val="6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9FD-4918-BD47-614D3FFBEE3D}"/>
              </c:ext>
            </c:extLst>
          </c:dPt>
          <c:dPt>
            <c:idx val="8"/>
            <c:bubble3D val="0"/>
            <c:spPr>
              <a:solidFill>
                <a:schemeClr val="accent2">
                  <a:tint val="5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9FD-4918-BD47-614D3FFBEE3D}"/>
              </c:ext>
            </c:extLst>
          </c:dPt>
          <c:dPt>
            <c:idx val="9"/>
            <c:bubble3D val="0"/>
            <c:spPr>
              <a:solidFill>
                <a:schemeClr val="accent2">
                  <a:tint val="4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9FD-4918-BD47-614D3FFBEE3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Sheet1!$E$6:$E$15</c:f>
              <c:numCache>
                <c:formatCode>General</c:formatCode>
                <c:ptCount val="10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15</c:v>
                </c:pt>
                <c:pt idx="6">
                  <c:v>9</c:v>
                </c:pt>
                <c:pt idx="7">
                  <c:v>14</c:v>
                </c:pt>
                <c:pt idx="8">
                  <c:v>11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9-45A5-A92D-AC7D928192F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>
                  <a:shade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9FD-4918-BD47-614D3FFBEE3D}"/>
              </c:ext>
            </c:extLst>
          </c:dPt>
          <c:dPt>
            <c:idx val="1"/>
            <c:bubble3D val="0"/>
            <c:spPr>
              <a:solidFill>
                <a:schemeClr val="accent2">
                  <a:shade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9FD-4918-BD47-614D3FFBEE3D}"/>
              </c:ext>
            </c:extLst>
          </c:dPt>
          <c:dPt>
            <c:idx val="2"/>
            <c:bubble3D val="0"/>
            <c:spPr>
              <a:solidFill>
                <a:schemeClr val="accent2">
                  <a:shade val="6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9FD-4918-BD47-614D3FFBEE3D}"/>
              </c:ext>
            </c:extLst>
          </c:dPt>
          <c:dPt>
            <c:idx val="3"/>
            <c:bubble3D val="0"/>
            <c:spPr>
              <a:solidFill>
                <a:schemeClr val="accent2">
                  <a:shade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9FD-4918-BD47-614D3FFBEE3D}"/>
              </c:ext>
            </c:extLst>
          </c:dPt>
          <c:dPt>
            <c:idx val="4"/>
            <c:bubble3D val="0"/>
            <c:spPr>
              <a:solidFill>
                <a:schemeClr val="accent2">
                  <a:shade val="9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9FD-4918-BD47-614D3FFBEE3D}"/>
              </c:ext>
            </c:extLst>
          </c:dPt>
          <c:dPt>
            <c:idx val="5"/>
            <c:bubble3D val="0"/>
            <c:spPr>
              <a:solidFill>
                <a:schemeClr val="accent2">
                  <a:tint val="9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9FD-4918-BD47-614D3FFBEE3D}"/>
              </c:ext>
            </c:extLst>
          </c:dPt>
          <c:dPt>
            <c:idx val="6"/>
            <c:bubble3D val="0"/>
            <c:spPr>
              <a:solidFill>
                <a:schemeClr val="accent2">
                  <a:tint val="8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9FD-4918-BD47-614D3FFBEE3D}"/>
              </c:ext>
            </c:extLst>
          </c:dPt>
          <c:dPt>
            <c:idx val="7"/>
            <c:bubble3D val="0"/>
            <c:spPr>
              <a:solidFill>
                <a:schemeClr val="accent2">
                  <a:tint val="6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9FD-4918-BD47-614D3FFBEE3D}"/>
              </c:ext>
            </c:extLst>
          </c:dPt>
          <c:dPt>
            <c:idx val="8"/>
            <c:bubble3D val="0"/>
            <c:spPr>
              <a:solidFill>
                <a:schemeClr val="accent2">
                  <a:tint val="5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9FD-4918-BD47-614D3FFBEE3D}"/>
              </c:ext>
            </c:extLst>
          </c:dPt>
          <c:dPt>
            <c:idx val="9"/>
            <c:bubble3D val="0"/>
            <c:spPr>
              <a:solidFill>
                <a:schemeClr val="accent2">
                  <a:tint val="4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9FD-4918-BD47-614D3FFBEE3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Sheet1!$F$6:$F$15</c:f>
              <c:numCache>
                <c:formatCode>General</c:formatCode>
                <c:ptCount val="10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  <c:pt idx="8">
                  <c:v>25.5</c:v>
                </c:pt>
                <c:pt idx="9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9-45A5-A92D-AC7D928192F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128BE189-55DF-4750-9383-D0C2A3A01A0A}" formatIdx="0">
          <cx:dataId val="0"/>
          <cx:layoutPr>
            <cx:binning intervalClosed="r"/>
          </cx:layoutPr>
        </cx:series>
        <cx:series layoutId="clusteredColumn" hidden="1" uniqueId="{4FDCCB7E-BEA2-4DC4-BEB4-9C21A0D1E590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32</xdr:row>
      <xdr:rowOff>80962</xdr:rowOff>
    </xdr:from>
    <xdr:to>
      <xdr:col>7</xdr:col>
      <xdr:colOff>247650</xdr:colOff>
      <xdr:row>46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DAD126-72F6-4E87-9085-095682371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47</xdr:row>
      <xdr:rowOff>128587</xdr:rowOff>
    </xdr:from>
    <xdr:to>
      <xdr:col>7</xdr:col>
      <xdr:colOff>238125</xdr:colOff>
      <xdr:row>61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24DC03-13EB-4843-A28D-D7380D9C1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47</xdr:row>
      <xdr:rowOff>128587</xdr:rowOff>
    </xdr:from>
    <xdr:to>
      <xdr:col>14</xdr:col>
      <xdr:colOff>371475</xdr:colOff>
      <xdr:row>62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F89F910-B239-4902-82ED-C84CD2B007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939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1968-47B4-4F7C-B789-369F2D845327}">
  <dimension ref="A1:R42"/>
  <sheetViews>
    <sheetView tabSelected="1" topLeftCell="F1" workbookViewId="0">
      <selection activeCell="J39" sqref="J39:Q39"/>
    </sheetView>
  </sheetViews>
  <sheetFormatPr defaultRowHeight="15" x14ac:dyDescent="0.25"/>
  <cols>
    <col min="3" max="3" width="13.28515625" customWidth="1"/>
    <col min="4" max="4" width="10.85546875" customWidth="1"/>
    <col min="5" max="5" width="10" customWidth="1"/>
    <col min="6" max="6" width="12" customWidth="1"/>
    <col min="9" max="9" width="9.85546875" customWidth="1"/>
    <col min="10" max="10" width="16.140625" customWidth="1"/>
    <col min="11" max="11" width="12" bestFit="1" customWidth="1"/>
    <col min="12" max="12" width="12.28515625" customWidth="1"/>
    <col min="14" max="14" width="14.7109375" customWidth="1"/>
  </cols>
  <sheetData>
    <row r="1" spans="1:18" ht="15" customHeight="1" x14ac:dyDescent="0.25">
      <c r="A1" s="12" t="s">
        <v>46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  <c r="Q1" s="1"/>
      <c r="R1" s="1"/>
    </row>
    <row r="2" spans="1:18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3"/>
    </row>
    <row r="4" spans="1:18" x14ac:dyDescent="0.25">
      <c r="B4" s="4"/>
      <c r="C4" s="7" t="s">
        <v>0</v>
      </c>
      <c r="D4" s="7"/>
      <c r="E4" s="17" t="s">
        <v>1</v>
      </c>
      <c r="F4" s="17" t="s">
        <v>4</v>
      </c>
      <c r="G4" s="17" t="s">
        <v>5</v>
      </c>
      <c r="H4" s="17" t="s">
        <v>6</v>
      </c>
      <c r="I4" s="17" t="s">
        <v>11</v>
      </c>
      <c r="J4" s="17" t="s">
        <v>12</v>
      </c>
      <c r="K4" s="17" t="s">
        <v>13</v>
      </c>
      <c r="L4" s="17" t="s">
        <v>17</v>
      </c>
      <c r="M4" s="18" t="s">
        <v>10</v>
      </c>
      <c r="N4" s="17" t="s">
        <v>34</v>
      </c>
      <c r="O4" s="17" t="s">
        <v>35</v>
      </c>
    </row>
    <row r="5" spans="1:18" x14ac:dyDescent="0.25">
      <c r="B5" s="4"/>
      <c r="C5" s="4" t="s">
        <v>2</v>
      </c>
      <c r="D5" s="4" t="s">
        <v>3</v>
      </c>
      <c r="E5" s="17"/>
      <c r="F5" s="17"/>
      <c r="G5" s="17"/>
      <c r="H5" s="17"/>
      <c r="I5" s="17"/>
      <c r="J5" s="17"/>
      <c r="K5" s="17"/>
      <c r="L5" s="17"/>
      <c r="M5" s="19"/>
      <c r="N5" s="17"/>
      <c r="O5" s="17"/>
    </row>
    <row r="6" spans="1:18" ht="18" thickBot="1" x14ac:dyDescent="0.35">
      <c r="B6" s="3" t="s">
        <v>36</v>
      </c>
      <c r="C6" s="3">
        <v>0</v>
      </c>
      <c r="D6" s="3">
        <v>3</v>
      </c>
      <c r="E6" s="3">
        <v>5</v>
      </c>
      <c r="F6" s="3">
        <f>(C6+D6)/2</f>
        <v>1.5</v>
      </c>
      <c r="G6" s="3">
        <f>F6*E6</f>
        <v>7.5</v>
      </c>
      <c r="H6" s="3">
        <v>5</v>
      </c>
      <c r="I6" s="3">
        <f>F6-B25</f>
        <v>-12.518796992481203</v>
      </c>
      <c r="J6" s="3">
        <f>I6^2</f>
        <v>156.72027813895642</v>
      </c>
      <c r="K6" s="3">
        <f>J6*E6</f>
        <v>783.60139069478214</v>
      </c>
      <c r="L6" s="3">
        <f>ABS(F6-B25)</f>
        <v>12.518796992481203</v>
      </c>
      <c r="M6" s="3">
        <f>L6*E6</f>
        <v>62.593984962406012</v>
      </c>
      <c r="N6" s="3">
        <f>ABS(F6-MEDIAN(F6:F15))</f>
        <v>13.5</v>
      </c>
      <c r="O6" s="3">
        <f>N6*E6</f>
        <v>67.5</v>
      </c>
    </row>
    <row r="7" spans="1:18" ht="18.75" thickTop="1" thickBot="1" x14ac:dyDescent="0.35">
      <c r="B7" s="3" t="s">
        <v>37</v>
      </c>
      <c r="C7" s="3">
        <v>3</v>
      </c>
      <c r="D7" s="3">
        <v>6</v>
      </c>
      <c r="E7" s="3">
        <v>11</v>
      </c>
      <c r="F7" s="3">
        <f t="shared" ref="F7:F15" si="0">(C7+D7)/2</f>
        <v>4.5</v>
      </c>
      <c r="G7" s="3">
        <f t="shared" ref="G7:G15" si="1">F7*E7</f>
        <v>49.5</v>
      </c>
      <c r="H7" s="9">
        <f>H6+E7</f>
        <v>16</v>
      </c>
      <c r="I7" s="3">
        <f t="shared" ref="I7:I15" si="2">F7-E18</f>
        <v>4.5</v>
      </c>
      <c r="J7" s="3">
        <f t="shared" ref="J7:J15" si="3">I7^2</f>
        <v>20.25</v>
      </c>
      <c r="K7" s="3">
        <f t="shared" ref="K7:K15" si="4">J7*E7</f>
        <v>222.75</v>
      </c>
      <c r="L7" s="3">
        <f t="shared" ref="L7:L15" si="5">ABS(F7-E18)</f>
        <v>4.5</v>
      </c>
      <c r="M7" s="3">
        <f t="shared" ref="M7:M15" si="6">L7*E7</f>
        <v>49.5</v>
      </c>
      <c r="N7" s="3">
        <f t="shared" ref="N7:N15" si="7">ABS(F7-MEDIAN(F7:F16))</f>
        <v>12</v>
      </c>
      <c r="O7" s="3">
        <f t="shared" ref="O7:O15" si="8">N7*E7</f>
        <v>132</v>
      </c>
    </row>
    <row r="8" spans="1:18" ht="18.75" thickTop="1" thickBot="1" x14ac:dyDescent="0.35">
      <c r="B8" s="3" t="s">
        <v>38</v>
      </c>
      <c r="C8" s="8">
        <v>6</v>
      </c>
      <c r="D8" s="3">
        <v>9</v>
      </c>
      <c r="E8" s="8">
        <v>18</v>
      </c>
      <c r="F8" s="3">
        <f t="shared" si="0"/>
        <v>7.5</v>
      </c>
      <c r="G8" s="3">
        <f t="shared" si="1"/>
        <v>135</v>
      </c>
      <c r="H8" s="8">
        <f t="shared" ref="H8:H15" si="9">H7+E8</f>
        <v>34</v>
      </c>
      <c r="I8" s="3">
        <f t="shared" si="2"/>
        <v>7.5</v>
      </c>
      <c r="J8" s="3">
        <f t="shared" si="3"/>
        <v>56.25</v>
      </c>
      <c r="K8" s="3">
        <f t="shared" si="4"/>
        <v>1012.5</v>
      </c>
      <c r="L8" s="3">
        <f t="shared" si="5"/>
        <v>7.5</v>
      </c>
      <c r="M8" s="3">
        <f t="shared" si="6"/>
        <v>135</v>
      </c>
      <c r="N8" s="3">
        <f t="shared" si="7"/>
        <v>10.5</v>
      </c>
      <c r="O8" s="3">
        <f t="shared" si="8"/>
        <v>189</v>
      </c>
    </row>
    <row r="9" spans="1:18" ht="18.75" thickTop="1" thickBot="1" x14ac:dyDescent="0.35">
      <c r="B9" s="3" t="s">
        <v>39</v>
      </c>
      <c r="C9" s="3">
        <v>9</v>
      </c>
      <c r="D9" s="3">
        <v>12</v>
      </c>
      <c r="E9" s="3">
        <v>22</v>
      </c>
      <c r="F9" s="3">
        <f t="shared" si="0"/>
        <v>10.5</v>
      </c>
      <c r="G9" s="3">
        <f t="shared" si="1"/>
        <v>231</v>
      </c>
      <c r="H9" s="3">
        <f t="shared" si="9"/>
        <v>56</v>
      </c>
      <c r="I9" s="3">
        <f t="shared" si="2"/>
        <v>10.5</v>
      </c>
      <c r="J9" s="3">
        <f t="shared" si="3"/>
        <v>110.25</v>
      </c>
      <c r="K9" s="3">
        <f t="shared" si="4"/>
        <v>2425.5</v>
      </c>
      <c r="L9" s="3">
        <f t="shared" si="5"/>
        <v>10.5</v>
      </c>
      <c r="M9" s="3">
        <f t="shared" si="6"/>
        <v>231</v>
      </c>
      <c r="N9" s="3">
        <f t="shared" si="7"/>
        <v>9</v>
      </c>
      <c r="O9" s="3">
        <f t="shared" si="8"/>
        <v>198</v>
      </c>
    </row>
    <row r="10" spans="1:18" ht="18.75" thickTop="1" thickBot="1" x14ac:dyDescent="0.35">
      <c r="B10" s="3" t="s">
        <v>40</v>
      </c>
      <c r="C10" s="3">
        <v>12</v>
      </c>
      <c r="D10" s="3">
        <v>15</v>
      </c>
      <c r="E10" s="10">
        <v>25</v>
      </c>
      <c r="F10" s="3">
        <f t="shared" si="0"/>
        <v>13.5</v>
      </c>
      <c r="G10" s="3">
        <f t="shared" si="1"/>
        <v>337.5</v>
      </c>
      <c r="H10" s="3">
        <f t="shared" si="9"/>
        <v>81</v>
      </c>
      <c r="I10" s="3">
        <f t="shared" si="2"/>
        <v>13.5</v>
      </c>
      <c r="J10" s="3">
        <f t="shared" si="3"/>
        <v>182.25</v>
      </c>
      <c r="K10" s="3">
        <f t="shared" si="4"/>
        <v>4556.25</v>
      </c>
      <c r="L10" s="3">
        <f t="shared" si="5"/>
        <v>13.5</v>
      </c>
      <c r="M10" s="3">
        <f t="shared" si="6"/>
        <v>337.5</v>
      </c>
      <c r="N10" s="3">
        <f t="shared" si="7"/>
        <v>7.5</v>
      </c>
      <c r="O10" s="3">
        <f t="shared" si="8"/>
        <v>187.5</v>
      </c>
    </row>
    <row r="11" spans="1:18" ht="18.75" thickTop="1" thickBot="1" x14ac:dyDescent="0.35">
      <c r="B11" s="3" t="s">
        <v>41</v>
      </c>
      <c r="C11" s="3">
        <v>15</v>
      </c>
      <c r="D11" s="3">
        <v>18</v>
      </c>
      <c r="E11" s="3">
        <v>15</v>
      </c>
      <c r="F11" s="3">
        <f t="shared" si="0"/>
        <v>16.5</v>
      </c>
      <c r="G11" s="3">
        <f t="shared" si="1"/>
        <v>247.5</v>
      </c>
      <c r="H11" s="9">
        <f t="shared" si="9"/>
        <v>96</v>
      </c>
      <c r="I11" s="3">
        <f t="shared" si="2"/>
        <v>16.5</v>
      </c>
      <c r="J11" s="3">
        <f t="shared" si="3"/>
        <v>272.25</v>
      </c>
      <c r="K11" s="3">
        <f t="shared" si="4"/>
        <v>4083.75</v>
      </c>
      <c r="L11" s="3">
        <f t="shared" si="5"/>
        <v>16.5</v>
      </c>
      <c r="M11" s="3">
        <f t="shared" si="6"/>
        <v>247.5</v>
      </c>
      <c r="N11" s="3">
        <f t="shared" si="7"/>
        <v>6</v>
      </c>
      <c r="O11" s="3">
        <f t="shared" si="8"/>
        <v>90</v>
      </c>
    </row>
    <row r="12" spans="1:18" ht="18.75" thickTop="1" thickBot="1" x14ac:dyDescent="0.35">
      <c r="B12" s="3" t="s">
        <v>42</v>
      </c>
      <c r="C12" s="8">
        <v>18</v>
      </c>
      <c r="D12" s="3">
        <v>21</v>
      </c>
      <c r="E12" s="8">
        <v>9</v>
      </c>
      <c r="F12" s="3">
        <f t="shared" si="0"/>
        <v>19.5</v>
      </c>
      <c r="G12" s="3">
        <f t="shared" si="1"/>
        <v>175.5</v>
      </c>
      <c r="H12" s="8">
        <f t="shared" si="9"/>
        <v>105</v>
      </c>
      <c r="I12" s="3">
        <f t="shared" si="2"/>
        <v>7.5</v>
      </c>
      <c r="J12" s="3">
        <f t="shared" si="3"/>
        <v>56.25</v>
      </c>
      <c r="K12" s="3">
        <f t="shared" si="4"/>
        <v>506.25</v>
      </c>
      <c r="L12" s="3">
        <f t="shared" si="5"/>
        <v>7.5</v>
      </c>
      <c r="M12" s="3">
        <f t="shared" si="6"/>
        <v>67.5</v>
      </c>
      <c r="N12" s="3">
        <f t="shared" si="7"/>
        <v>4.5</v>
      </c>
      <c r="O12" s="3">
        <f t="shared" si="8"/>
        <v>40.5</v>
      </c>
    </row>
    <row r="13" spans="1:18" ht="18.75" thickTop="1" thickBot="1" x14ac:dyDescent="0.35">
      <c r="B13" s="3" t="s">
        <v>43</v>
      </c>
      <c r="C13" s="3">
        <v>21</v>
      </c>
      <c r="D13" s="3">
        <v>24</v>
      </c>
      <c r="E13" s="3">
        <v>14</v>
      </c>
      <c r="F13" s="3">
        <f t="shared" si="0"/>
        <v>22.5</v>
      </c>
      <c r="G13" s="3">
        <f t="shared" si="1"/>
        <v>315</v>
      </c>
      <c r="H13" s="3">
        <f t="shared" si="9"/>
        <v>119</v>
      </c>
      <c r="I13" s="3">
        <f t="shared" si="2"/>
        <v>-2.5</v>
      </c>
      <c r="J13" s="3">
        <f t="shared" si="3"/>
        <v>6.25</v>
      </c>
      <c r="K13" s="3">
        <f t="shared" si="4"/>
        <v>87.5</v>
      </c>
      <c r="L13" s="3">
        <f t="shared" si="5"/>
        <v>2.5</v>
      </c>
      <c r="M13" s="3">
        <f t="shared" si="6"/>
        <v>35</v>
      </c>
      <c r="N13" s="3">
        <f t="shared" si="7"/>
        <v>3</v>
      </c>
      <c r="O13" s="3">
        <f t="shared" si="8"/>
        <v>42</v>
      </c>
    </row>
    <row r="14" spans="1:18" ht="18.75" thickTop="1" thickBot="1" x14ac:dyDescent="0.35">
      <c r="B14" s="3" t="s">
        <v>44</v>
      </c>
      <c r="C14" s="3">
        <v>24</v>
      </c>
      <c r="D14" s="3">
        <v>27</v>
      </c>
      <c r="E14" s="3">
        <v>11</v>
      </c>
      <c r="F14" s="3">
        <f t="shared" si="0"/>
        <v>25.5</v>
      </c>
      <c r="G14" s="3">
        <f t="shared" si="1"/>
        <v>280.5</v>
      </c>
      <c r="H14" s="3">
        <f t="shared" si="9"/>
        <v>130</v>
      </c>
      <c r="I14" s="3">
        <f t="shared" si="2"/>
        <v>3.5</v>
      </c>
      <c r="J14" s="3">
        <f t="shared" si="3"/>
        <v>12.25</v>
      </c>
      <c r="K14" s="3">
        <f t="shared" si="4"/>
        <v>134.75</v>
      </c>
      <c r="L14" s="3">
        <f t="shared" si="5"/>
        <v>3.5</v>
      </c>
      <c r="M14" s="3">
        <f t="shared" si="6"/>
        <v>38.5</v>
      </c>
      <c r="N14" s="3">
        <f t="shared" si="7"/>
        <v>1.5</v>
      </c>
      <c r="O14" s="3">
        <f t="shared" si="8"/>
        <v>16.5</v>
      </c>
    </row>
    <row r="15" spans="1:18" ht="18.75" thickTop="1" thickBot="1" x14ac:dyDescent="0.35">
      <c r="B15" s="3" t="s">
        <v>45</v>
      </c>
      <c r="C15" s="3">
        <v>27</v>
      </c>
      <c r="D15" s="3">
        <v>30</v>
      </c>
      <c r="E15" s="3">
        <v>3</v>
      </c>
      <c r="F15" s="3">
        <f t="shared" si="0"/>
        <v>28.5</v>
      </c>
      <c r="G15" s="3">
        <f t="shared" si="1"/>
        <v>85.5</v>
      </c>
      <c r="H15" s="3">
        <f t="shared" si="9"/>
        <v>133</v>
      </c>
      <c r="I15" s="3">
        <f t="shared" si="2"/>
        <v>13.5</v>
      </c>
      <c r="J15" s="3">
        <f t="shared" si="3"/>
        <v>182.25</v>
      </c>
      <c r="K15" s="3">
        <f t="shared" si="4"/>
        <v>546.75</v>
      </c>
      <c r="L15" s="3">
        <f t="shared" si="5"/>
        <v>13.5</v>
      </c>
      <c r="M15" s="3">
        <f t="shared" si="6"/>
        <v>40.5</v>
      </c>
      <c r="N15" s="3">
        <f t="shared" si="7"/>
        <v>0</v>
      </c>
      <c r="O15" s="3">
        <f t="shared" si="8"/>
        <v>0</v>
      </c>
    </row>
    <row r="16" spans="1:18" ht="15.75" thickTop="1" x14ac:dyDescent="0.25">
      <c r="B16" s="20" t="s">
        <v>8</v>
      </c>
      <c r="C16" s="20"/>
      <c r="D16" s="20"/>
      <c r="E16" s="2">
        <f>SUM($E$6:$E$15)</f>
        <v>133</v>
      </c>
      <c r="F16" s="2"/>
      <c r="G16" s="2">
        <f>SUM($G$6:$G$15)</f>
        <v>1864.5</v>
      </c>
      <c r="H16" s="2"/>
      <c r="I16" s="2"/>
      <c r="J16" s="2"/>
      <c r="K16" s="2">
        <f>SUM(K6:K15)</f>
        <v>14359.601390694781</v>
      </c>
      <c r="L16" s="2">
        <f>SUM(L6:L15)</f>
        <v>92.018796992481199</v>
      </c>
      <c r="M16" s="2">
        <f>SUM(M6:M15)</f>
        <v>1244.593984962406</v>
      </c>
      <c r="N16" s="2">
        <f>SUM(N6:N15)</f>
        <v>67.5</v>
      </c>
      <c r="O16" s="2">
        <f>SUM(O6:O15)</f>
        <v>963</v>
      </c>
    </row>
    <row r="17" spans="1:15" x14ac:dyDescent="0.25">
      <c r="J17" s="6" t="s">
        <v>14</v>
      </c>
      <c r="K17" s="6">
        <f>K16/E16</f>
        <v>107.96692774958483</v>
      </c>
      <c r="L17" s="6" t="s">
        <v>18</v>
      </c>
      <c r="M17" s="6">
        <f>M16/E16</f>
        <v>9.3578495109955337</v>
      </c>
      <c r="N17" s="6" t="s">
        <v>33</v>
      </c>
      <c r="O17" s="6">
        <f>O16/E16</f>
        <v>7.2406015037593985</v>
      </c>
    </row>
    <row r="18" spans="1:15" x14ac:dyDescent="0.25">
      <c r="C18" s="6" t="s">
        <v>62</v>
      </c>
      <c r="D18" s="6">
        <f>F15-F6</f>
        <v>27</v>
      </c>
      <c r="J18" s="6" t="s">
        <v>15</v>
      </c>
      <c r="K18" s="6">
        <f>SQRT(K17)</f>
        <v>10.390713534189306</v>
      </c>
    </row>
    <row r="19" spans="1:15" x14ac:dyDescent="0.25">
      <c r="J19" s="6" t="s">
        <v>16</v>
      </c>
      <c r="K19" s="6">
        <f>K18/B25*100%</f>
        <v>0.74119865918325434</v>
      </c>
    </row>
    <row r="22" spans="1:15" x14ac:dyDescent="0.25">
      <c r="A22" s="15" t="s">
        <v>30</v>
      </c>
      <c r="B22" s="16"/>
      <c r="D22" s="14" t="s">
        <v>19</v>
      </c>
      <c r="E22" s="14"/>
      <c r="G22" s="14" t="s">
        <v>26</v>
      </c>
      <c r="H22" s="14"/>
      <c r="J22" s="16" t="s">
        <v>47</v>
      </c>
      <c r="K22" s="16"/>
      <c r="M22" s="14" t="s">
        <v>55</v>
      </c>
      <c r="N22" s="14"/>
    </row>
    <row r="23" spans="1:15" x14ac:dyDescent="0.25">
      <c r="A23" s="5" t="s">
        <v>31</v>
      </c>
      <c r="B23" s="5">
        <v>1864.5</v>
      </c>
      <c r="D23" s="5" t="s">
        <v>20</v>
      </c>
      <c r="E23" s="5">
        <v>12</v>
      </c>
      <c r="G23" s="5" t="s">
        <v>20</v>
      </c>
      <c r="H23" s="5">
        <v>12</v>
      </c>
      <c r="J23" s="5" t="s">
        <v>48</v>
      </c>
      <c r="K23" s="5">
        <v>133</v>
      </c>
      <c r="M23" s="5" t="s">
        <v>48</v>
      </c>
      <c r="N23" s="5">
        <v>133</v>
      </c>
    </row>
    <row r="24" spans="1:15" x14ac:dyDescent="0.25">
      <c r="A24" s="5" t="s">
        <v>32</v>
      </c>
      <c r="B24" s="5">
        <v>133</v>
      </c>
      <c r="D24" s="5" t="s">
        <v>21</v>
      </c>
      <c r="E24" s="5">
        <v>25</v>
      </c>
      <c r="G24" s="5" t="s">
        <v>27</v>
      </c>
      <c r="H24" s="5">
        <v>133</v>
      </c>
      <c r="J24" s="5" t="s">
        <v>49</v>
      </c>
      <c r="K24" s="5">
        <f>(K23+1)/4</f>
        <v>33.5</v>
      </c>
      <c r="M24" s="5" t="s">
        <v>49</v>
      </c>
      <c r="N24" s="5">
        <f>3*N23/4</f>
        <v>99.75</v>
      </c>
    </row>
    <row r="25" spans="1:15" x14ac:dyDescent="0.25">
      <c r="A25" s="6" t="s">
        <v>7</v>
      </c>
      <c r="B25" s="6">
        <f>G16/E16</f>
        <v>14.018796992481203</v>
      </c>
      <c r="D25" s="5" t="s">
        <v>22</v>
      </c>
      <c r="E25" s="5">
        <v>22</v>
      </c>
      <c r="G25" s="5" t="s">
        <v>28</v>
      </c>
      <c r="H25" s="5">
        <v>56</v>
      </c>
      <c r="J25" s="5" t="s">
        <v>50</v>
      </c>
      <c r="K25" s="5">
        <v>6</v>
      </c>
      <c r="M25" s="5" t="s">
        <v>50</v>
      </c>
      <c r="N25" s="5">
        <v>18</v>
      </c>
    </row>
    <row r="26" spans="1:15" x14ac:dyDescent="0.25">
      <c r="D26" s="5" t="s">
        <v>23</v>
      </c>
      <c r="E26" s="5">
        <v>15</v>
      </c>
      <c r="G26" s="5" t="s">
        <v>29</v>
      </c>
      <c r="H26" s="5">
        <v>25</v>
      </c>
      <c r="J26" s="5" t="s">
        <v>51</v>
      </c>
      <c r="K26" s="5">
        <v>6</v>
      </c>
      <c r="M26" s="5" t="s">
        <v>51</v>
      </c>
      <c r="N26" s="5">
        <v>18</v>
      </c>
    </row>
    <row r="27" spans="1:15" x14ac:dyDescent="0.25">
      <c r="D27" s="5" t="s">
        <v>24</v>
      </c>
      <c r="E27" s="5">
        <v>3</v>
      </c>
      <c r="G27" s="5" t="s">
        <v>24</v>
      </c>
      <c r="H27" s="5">
        <v>3</v>
      </c>
      <c r="J27" s="5" t="s">
        <v>52</v>
      </c>
      <c r="K27" s="5">
        <v>16</v>
      </c>
      <c r="M27" s="5" t="s">
        <v>52</v>
      </c>
      <c r="N27" s="5">
        <v>96</v>
      </c>
    </row>
    <row r="28" spans="1:15" x14ac:dyDescent="0.25">
      <c r="D28" s="6" t="s">
        <v>25</v>
      </c>
      <c r="E28" s="6">
        <f>E23+((E24-E25)/(2*E24-E25-E26))*E27</f>
        <v>12.692307692307692</v>
      </c>
      <c r="G28" s="6" t="s">
        <v>9</v>
      </c>
      <c r="H28" s="6">
        <f>H23+(((H24/2)-H25)/H26)*H27</f>
        <v>13.26</v>
      </c>
      <c r="J28" s="5" t="s">
        <v>53</v>
      </c>
      <c r="K28" s="5">
        <v>3</v>
      </c>
      <c r="M28" s="5" t="s">
        <v>53</v>
      </c>
      <c r="N28" s="5">
        <v>3</v>
      </c>
    </row>
    <row r="29" spans="1:15" x14ac:dyDescent="0.25">
      <c r="J29" s="5" t="s">
        <v>29</v>
      </c>
      <c r="K29" s="5">
        <v>18</v>
      </c>
      <c r="M29" s="5" t="s">
        <v>29</v>
      </c>
      <c r="N29" s="5">
        <v>9</v>
      </c>
    </row>
    <row r="30" spans="1:15" x14ac:dyDescent="0.25">
      <c r="J30" s="6" t="s">
        <v>54</v>
      </c>
      <c r="K30" s="6">
        <f>K26+((((K23/4)-K27)/K29)*K28)</f>
        <v>8.875</v>
      </c>
      <c r="M30" s="6" t="s">
        <v>56</v>
      </c>
      <c r="N30" s="6">
        <f>N26+(((N24-N27)/N29)*N28)</f>
        <v>19.25</v>
      </c>
    </row>
    <row r="32" spans="1:15" x14ac:dyDescent="0.25">
      <c r="J32" s="6" t="s">
        <v>57</v>
      </c>
      <c r="K32" s="6">
        <f>N30-8.875/2</f>
        <v>14.8125</v>
      </c>
    </row>
    <row r="37" spans="10:17" ht="20.25" thickBot="1" x14ac:dyDescent="0.35">
      <c r="J37" s="11" t="s">
        <v>58</v>
      </c>
      <c r="K37" s="11"/>
      <c r="L37" s="11"/>
      <c r="M37" s="11"/>
      <c r="N37" s="11"/>
      <c r="O37" s="11"/>
      <c r="P37" s="11"/>
      <c r="Q37" s="11"/>
    </row>
    <row r="38" spans="10:17" ht="21" thickTop="1" thickBot="1" x14ac:dyDescent="0.35">
      <c r="J38" s="11" t="s">
        <v>63</v>
      </c>
      <c r="K38" s="11"/>
      <c r="L38" s="11"/>
      <c r="M38" s="11"/>
      <c r="N38" s="11"/>
      <c r="O38" s="11"/>
      <c r="P38" s="11"/>
      <c r="Q38" s="11"/>
    </row>
    <row r="39" spans="10:17" ht="21" thickTop="1" thickBot="1" x14ac:dyDescent="0.35">
      <c r="J39" s="11" t="s">
        <v>59</v>
      </c>
      <c r="K39" s="11"/>
      <c r="L39" s="11"/>
      <c r="M39" s="11"/>
      <c r="N39" s="11"/>
      <c r="O39" s="11"/>
      <c r="P39" s="11"/>
      <c r="Q39" s="11"/>
    </row>
    <row r="40" spans="10:17" ht="21" thickTop="1" thickBot="1" x14ac:dyDescent="0.35">
      <c r="J40" s="11" t="s">
        <v>60</v>
      </c>
      <c r="K40" s="11"/>
      <c r="L40" s="11"/>
      <c r="M40" s="11"/>
      <c r="N40" s="11"/>
      <c r="O40" s="11"/>
      <c r="P40" s="11"/>
      <c r="Q40" s="11"/>
    </row>
    <row r="41" spans="10:17" ht="21" thickTop="1" thickBot="1" x14ac:dyDescent="0.35">
      <c r="J41" s="11" t="s">
        <v>61</v>
      </c>
      <c r="K41" s="11"/>
      <c r="L41" s="11"/>
      <c r="M41" s="11"/>
      <c r="N41" s="11"/>
      <c r="O41" s="11"/>
      <c r="P41" s="11"/>
      <c r="Q41" s="11"/>
    </row>
    <row r="42" spans="10:17" ht="15.75" thickTop="1" x14ac:dyDescent="0.25"/>
  </sheetData>
  <mergeCells count="23">
    <mergeCell ref="M22:N22"/>
    <mergeCell ref="B16:D16"/>
    <mergeCell ref="J37:Q37"/>
    <mergeCell ref="J38:Q38"/>
    <mergeCell ref="J40:Q40"/>
    <mergeCell ref="J39:Q39"/>
    <mergeCell ref="J22:K22"/>
    <mergeCell ref="J41:Q41"/>
    <mergeCell ref="A1:P2"/>
    <mergeCell ref="D22:E22"/>
    <mergeCell ref="G22:H22"/>
    <mergeCell ref="A22:B22"/>
    <mergeCell ref="N4:N5"/>
    <mergeCell ref="M4:M5"/>
    <mergeCell ref="I4:I5"/>
    <mergeCell ref="J4:J5"/>
    <mergeCell ref="K4:K5"/>
    <mergeCell ref="L4:L5"/>
    <mergeCell ref="E4:E5"/>
    <mergeCell ref="F4:F5"/>
    <mergeCell ref="G4:G5"/>
    <mergeCell ref="H4:H5"/>
    <mergeCell ref="O4:O5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52A7-CBC3-4913-AE2B-22AEBEE5823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Bency antlyx</dc:creator>
  <cp:lastModifiedBy>Bency antlyx</cp:lastModifiedBy>
  <dcterms:created xsi:type="dcterms:W3CDTF">2021-01-23T12:43:59Z</dcterms:created>
  <dcterms:modified xsi:type="dcterms:W3CDTF">2021-01-26T03:20:19Z</dcterms:modified>
</cp:coreProperties>
</file>