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E8\0469-532 Bevolking-Popula\848-Werkruimte\CLOE\Demografie\Jaarcijfers\2019\Tabellen 2019\"/>
    </mc:Choice>
  </mc:AlternateContent>
  <bookViews>
    <workbookView xWindow="0" yWindow="0" windowWidth="23040" windowHeight="8640"/>
  </bookViews>
  <sheets>
    <sheet name="TOTAAL" sheetId="1" r:id="rId1"/>
    <sheet name="BELGEN" sheetId="2" r:id="rId2"/>
    <sheet name="NIET-BELGEN" sheetId="3" r:id="rId3"/>
  </sheets>
  <calcPr calcId="162913"/>
</workbook>
</file>

<file path=xl/calcChain.xml><?xml version="1.0" encoding="utf-8"?>
<calcChain xmlns="http://schemas.openxmlformats.org/spreadsheetml/2006/main">
  <c r="H53" i="2" l="1"/>
  <c r="H54" i="2"/>
  <c r="H55" i="2"/>
  <c r="H56" i="2"/>
  <c r="H52" i="2"/>
  <c r="H53" i="3" l="1"/>
  <c r="H54" i="3"/>
  <c r="H55" i="3"/>
  <c r="H56" i="3"/>
  <c r="H52" i="3"/>
  <c r="H53" i="1"/>
  <c r="H54" i="1"/>
  <c r="H55" i="1"/>
  <c r="H56" i="1"/>
  <c r="H52" i="1"/>
  <c r="I56" i="3" l="1"/>
  <c r="J56" i="3" s="1"/>
  <c r="I55" i="3"/>
  <c r="I54" i="3"/>
  <c r="J54" i="3" s="1"/>
  <c r="I53" i="3"/>
  <c r="I52" i="3"/>
  <c r="J52" i="3" s="1"/>
  <c r="I51" i="3"/>
  <c r="H51" i="3"/>
  <c r="I50" i="3"/>
  <c r="H50" i="3"/>
  <c r="I49" i="3"/>
  <c r="H49" i="3"/>
  <c r="I48" i="3"/>
  <c r="H48" i="3"/>
  <c r="I47" i="3"/>
  <c r="H47" i="3"/>
  <c r="I46" i="3"/>
  <c r="H46" i="3"/>
  <c r="I45" i="3"/>
  <c r="H45" i="3"/>
  <c r="H44" i="3"/>
  <c r="G44" i="3"/>
  <c r="I44" i="3" s="1"/>
  <c r="H43" i="3"/>
  <c r="G43" i="3"/>
  <c r="I43" i="3" s="1"/>
  <c r="H42" i="3"/>
  <c r="G42" i="3"/>
  <c r="I42" i="3" s="1"/>
  <c r="H41" i="3"/>
  <c r="G41" i="3"/>
  <c r="I41" i="3" s="1"/>
  <c r="I40" i="3"/>
  <c r="H40" i="3"/>
  <c r="I39" i="3"/>
  <c r="H39" i="3"/>
  <c r="I38" i="3"/>
  <c r="H38" i="3"/>
  <c r="I37" i="3"/>
  <c r="H37" i="3"/>
  <c r="I36" i="3"/>
  <c r="H36" i="3"/>
  <c r="I35" i="3"/>
  <c r="H35" i="3"/>
  <c r="I34" i="3"/>
  <c r="H34" i="3"/>
  <c r="I33" i="3"/>
  <c r="H33" i="3"/>
  <c r="I32" i="3"/>
  <c r="H32" i="3"/>
  <c r="I31" i="3"/>
  <c r="H31" i="3"/>
  <c r="I30" i="3"/>
  <c r="H30" i="3"/>
  <c r="I29" i="3"/>
  <c r="H29" i="3"/>
  <c r="I28" i="3"/>
  <c r="H28" i="3"/>
  <c r="I27" i="3"/>
  <c r="H27" i="3"/>
  <c r="I26" i="3"/>
  <c r="H26" i="3"/>
  <c r="I25" i="3"/>
  <c r="H25" i="3"/>
  <c r="I24" i="3"/>
  <c r="H24" i="3"/>
  <c r="I23" i="3"/>
  <c r="H23" i="3"/>
  <c r="I22" i="3"/>
  <c r="H22" i="3"/>
  <c r="I21" i="3"/>
  <c r="H21" i="3"/>
  <c r="I20" i="3"/>
  <c r="H20" i="3"/>
  <c r="I19" i="3"/>
  <c r="H19" i="3"/>
  <c r="I18" i="3"/>
  <c r="H18" i="3"/>
  <c r="I17" i="3"/>
  <c r="H17" i="3"/>
  <c r="I16" i="3"/>
  <c r="H16" i="3"/>
  <c r="I15" i="3"/>
  <c r="H15" i="3"/>
  <c r="I14" i="3"/>
  <c r="H14" i="3"/>
  <c r="I13" i="3"/>
  <c r="H13" i="3"/>
  <c r="I12" i="3"/>
  <c r="H12" i="3"/>
  <c r="I11" i="3"/>
  <c r="H11" i="3"/>
  <c r="I10" i="3"/>
  <c r="H10" i="3"/>
  <c r="I9" i="3"/>
  <c r="H9" i="3"/>
  <c r="I8" i="3"/>
  <c r="H8" i="3"/>
  <c r="I7" i="3"/>
  <c r="H7" i="3"/>
  <c r="I6" i="3"/>
  <c r="H6" i="3"/>
  <c r="I5" i="3"/>
  <c r="H5" i="3"/>
  <c r="I56" i="2"/>
  <c r="J56" i="2" s="1"/>
  <c r="I55" i="2"/>
  <c r="J55" i="2"/>
  <c r="J54" i="2"/>
  <c r="I54" i="2"/>
  <c r="I53" i="2"/>
  <c r="J53" i="2"/>
  <c r="I52" i="2"/>
  <c r="J52" i="2" s="1"/>
  <c r="I51" i="2"/>
  <c r="H51" i="2"/>
  <c r="J51" i="2" s="1"/>
  <c r="I50" i="2"/>
  <c r="H50" i="2"/>
  <c r="J50" i="2" s="1"/>
  <c r="J49" i="2"/>
  <c r="I49" i="2"/>
  <c r="H49" i="2"/>
  <c r="I48" i="2"/>
  <c r="J48" i="2" s="1"/>
  <c r="H48" i="2"/>
  <c r="I47" i="2"/>
  <c r="H47" i="2"/>
  <c r="J47" i="2" s="1"/>
  <c r="I46" i="2"/>
  <c r="H46" i="2"/>
  <c r="J46" i="2" s="1"/>
  <c r="J45" i="2"/>
  <c r="I45" i="2"/>
  <c r="H45" i="2"/>
  <c r="I44" i="2"/>
  <c r="J44" i="2" s="1"/>
  <c r="H44" i="2"/>
  <c r="G44" i="2"/>
  <c r="I43" i="2"/>
  <c r="J43" i="2" s="1"/>
  <c r="H43" i="2"/>
  <c r="G43" i="2"/>
  <c r="I42" i="2"/>
  <c r="J42" i="2" s="1"/>
  <c r="H42" i="2"/>
  <c r="G42" i="2"/>
  <c r="I41" i="2"/>
  <c r="J41" i="2" s="1"/>
  <c r="H41" i="2"/>
  <c r="G41" i="2"/>
  <c r="I40" i="2"/>
  <c r="J40" i="2" s="1"/>
  <c r="H40" i="2"/>
  <c r="I39" i="2"/>
  <c r="H39" i="2"/>
  <c r="J39" i="2" s="1"/>
  <c r="I38" i="2"/>
  <c r="H38" i="2"/>
  <c r="J38" i="2" s="1"/>
  <c r="J37" i="2"/>
  <c r="I37" i="2"/>
  <c r="H37" i="2"/>
  <c r="I36" i="2"/>
  <c r="J36" i="2" s="1"/>
  <c r="H36" i="2"/>
  <c r="I35" i="2"/>
  <c r="H35" i="2"/>
  <c r="J35" i="2" s="1"/>
  <c r="I34" i="2"/>
  <c r="H34" i="2"/>
  <c r="J34" i="2" s="1"/>
  <c r="J33" i="2"/>
  <c r="I33" i="2"/>
  <c r="H33" i="2"/>
  <c r="I32" i="2"/>
  <c r="J32" i="2" s="1"/>
  <c r="H32" i="2"/>
  <c r="I31" i="2"/>
  <c r="H31" i="2"/>
  <c r="J31" i="2" s="1"/>
  <c r="I30" i="2"/>
  <c r="H30" i="2"/>
  <c r="J30" i="2" s="1"/>
  <c r="J29" i="2"/>
  <c r="I29" i="2"/>
  <c r="H29" i="2"/>
  <c r="I28" i="2"/>
  <c r="J28" i="2" s="1"/>
  <c r="H28" i="2"/>
  <c r="I27" i="2"/>
  <c r="H27" i="2"/>
  <c r="J27" i="2" s="1"/>
  <c r="I26" i="2"/>
  <c r="H26" i="2"/>
  <c r="J26" i="2" s="1"/>
  <c r="J25" i="2"/>
  <c r="I25" i="2"/>
  <c r="H25" i="2"/>
  <c r="I24" i="2"/>
  <c r="J24" i="2" s="1"/>
  <c r="H24" i="2"/>
  <c r="I23" i="2"/>
  <c r="H23" i="2"/>
  <c r="J23" i="2" s="1"/>
  <c r="I22" i="2"/>
  <c r="H22" i="2"/>
  <c r="J22" i="2" s="1"/>
  <c r="J21" i="2"/>
  <c r="I21" i="2"/>
  <c r="H21" i="2"/>
  <c r="I20" i="2"/>
  <c r="J20" i="2" s="1"/>
  <c r="H20" i="2"/>
  <c r="I19" i="2"/>
  <c r="H19" i="2"/>
  <c r="J19" i="2" s="1"/>
  <c r="I18" i="2"/>
  <c r="H18" i="2"/>
  <c r="J18" i="2" s="1"/>
  <c r="J17" i="2"/>
  <c r="I17" i="2"/>
  <c r="H17" i="2"/>
  <c r="I16" i="2"/>
  <c r="J16" i="2" s="1"/>
  <c r="H16" i="2"/>
  <c r="I15" i="2"/>
  <c r="H15" i="2"/>
  <c r="J15" i="2" s="1"/>
  <c r="I14" i="2"/>
  <c r="H14" i="2"/>
  <c r="J14" i="2" s="1"/>
  <c r="J13" i="2"/>
  <c r="I13" i="2"/>
  <c r="H13" i="2"/>
  <c r="I12" i="2"/>
  <c r="J12" i="2" s="1"/>
  <c r="H12" i="2"/>
  <c r="I11" i="2"/>
  <c r="H11" i="2"/>
  <c r="J11" i="2" s="1"/>
  <c r="I10" i="2"/>
  <c r="H10" i="2"/>
  <c r="J10" i="2" s="1"/>
  <c r="J9" i="2"/>
  <c r="I9" i="2"/>
  <c r="H9" i="2"/>
  <c r="I8" i="2"/>
  <c r="J8" i="2" s="1"/>
  <c r="H8" i="2"/>
  <c r="I7" i="2"/>
  <c r="H7" i="2"/>
  <c r="J7" i="2" s="1"/>
  <c r="I6" i="2"/>
  <c r="H6" i="2"/>
  <c r="J6" i="2" s="1"/>
  <c r="J5" i="2"/>
  <c r="I5" i="2"/>
  <c r="H5" i="2"/>
  <c r="I56" i="1"/>
  <c r="J56" i="1"/>
  <c r="I55" i="1"/>
  <c r="J55" i="1"/>
  <c r="I54" i="1"/>
  <c r="J54" i="1" s="1"/>
  <c r="I53" i="1"/>
  <c r="J53" i="1"/>
  <c r="I52" i="1"/>
  <c r="J52" i="1"/>
  <c r="I51" i="1"/>
  <c r="H51" i="1"/>
  <c r="J51" i="1" s="1"/>
  <c r="I50" i="1"/>
  <c r="H50" i="1"/>
  <c r="J50" i="1" s="1"/>
  <c r="I49" i="1"/>
  <c r="H49" i="1"/>
  <c r="J49" i="1" s="1"/>
  <c r="I48" i="1"/>
  <c r="H48" i="1"/>
  <c r="J48" i="1" s="1"/>
  <c r="I47" i="1"/>
  <c r="H47" i="1"/>
  <c r="J47" i="1" s="1"/>
  <c r="I46" i="1"/>
  <c r="H46" i="1"/>
  <c r="J46" i="1" s="1"/>
  <c r="I45" i="1"/>
  <c r="H45" i="1"/>
  <c r="J45" i="1" s="1"/>
  <c r="H44" i="1"/>
  <c r="G44" i="1"/>
  <c r="I44" i="1" s="1"/>
  <c r="H43" i="1"/>
  <c r="G43" i="1"/>
  <c r="I43" i="1" s="1"/>
  <c r="H42" i="1"/>
  <c r="G42" i="1"/>
  <c r="I42" i="1" s="1"/>
  <c r="H41" i="1"/>
  <c r="G41" i="1"/>
  <c r="I41" i="1" s="1"/>
  <c r="J41" i="1" s="1"/>
  <c r="J40" i="1"/>
  <c r="I40" i="1"/>
  <c r="H40" i="1"/>
  <c r="I39" i="1"/>
  <c r="H39" i="1"/>
  <c r="J39" i="1" s="1"/>
  <c r="I38" i="1"/>
  <c r="H38" i="1"/>
  <c r="J38" i="1" s="1"/>
  <c r="I37" i="1"/>
  <c r="H37" i="1"/>
  <c r="J37" i="1" s="1"/>
  <c r="J36" i="1"/>
  <c r="I36" i="1"/>
  <c r="H36" i="1"/>
  <c r="I35" i="1"/>
  <c r="H35" i="1"/>
  <c r="J35" i="1" s="1"/>
  <c r="I34" i="1"/>
  <c r="H34" i="1"/>
  <c r="J34" i="1" s="1"/>
  <c r="I33" i="1"/>
  <c r="H33" i="1"/>
  <c r="J33" i="1" s="1"/>
  <c r="J32" i="1"/>
  <c r="I32" i="1"/>
  <c r="H32" i="1"/>
  <c r="I31" i="1"/>
  <c r="H31" i="1"/>
  <c r="J31" i="1" s="1"/>
  <c r="I30" i="1"/>
  <c r="H30" i="1"/>
  <c r="J30" i="1" s="1"/>
  <c r="I29" i="1"/>
  <c r="H29" i="1"/>
  <c r="J29" i="1" s="1"/>
  <c r="J28" i="1"/>
  <c r="I28" i="1"/>
  <c r="H28" i="1"/>
  <c r="I27" i="1"/>
  <c r="H27" i="1"/>
  <c r="J27" i="1" s="1"/>
  <c r="I26" i="1"/>
  <c r="H26" i="1"/>
  <c r="J26" i="1" s="1"/>
  <c r="I25" i="1"/>
  <c r="H25" i="1"/>
  <c r="J25" i="1" s="1"/>
  <c r="J24" i="1"/>
  <c r="I24" i="1"/>
  <c r="H24" i="1"/>
  <c r="I23" i="1"/>
  <c r="H23" i="1"/>
  <c r="J23" i="1" s="1"/>
  <c r="I22" i="1"/>
  <c r="H22" i="1"/>
  <c r="J22" i="1" s="1"/>
  <c r="I21" i="1"/>
  <c r="H21" i="1"/>
  <c r="J21" i="1" s="1"/>
  <c r="J20" i="1"/>
  <c r="I20" i="1"/>
  <c r="H20" i="1"/>
  <c r="I19" i="1"/>
  <c r="H19" i="1"/>
  <c r="J19" i="1" s="1"/>
  <c r="I18" i="1"/>
  <c r="H18" i="1"/>
  <c r="J18" i="1" s="1"/>
  <c r="H17" i="1"/>
  <c r="G17" i="1"/>
  <c r="I17" i="1" s="1"/>
  <c r="H16" i="1"/>
  <c r="G16" i="1"/>
  <c r="I16" i="1" s="1"/>
  <c r="H15" i="1"/>
  <c r="G15" i="1"/>
  <c r="I15" i="1" s="1"/>
  <c r="H14" i="1"/>
  <c r="G14" i="1"/>
  <c r="I14" i="1" s="1"/>
  <c r="H13" i="1"/>
  <c r="G13" i="1"/>
  <c r="I13" i="1" s="1"/>
  <c r="H12" i="1"/>
  <c r="G12" i="1"/>
  <c r="I12" i="1" s="1"/>
  <c r="H11" i="1"/>
  <c r="G11" i="1"/>
  <c r="I11" i="1" s="1"/>
  <c r="H10" i="1"/>
  <c r="G10" i="1"/>
  <c r="I10" i="1" s="1"/>
  <c r="H9" i="1"/>
  <c r="G9" i="1"/>
  <c r="I9" i="1" s="1"/>
  <c r="H8" i="1"/>
  <c r="G8" i="1"/>
  <c r="I8" i="1" s="1"/>
  <c r="H7" i="1"/>
  <c r="G7" i="1"/>
  <c r="I7" i="1" s="1"/>
  <c r="I6" i="1"/>
  <c r="H6" i="1"/>
  <c r="J6" i="1" s="1"/>
  <c r="J5" i="1"/>
  <c r="I5" i="1"/>
  <c r="H5" i="1"/>
  <c r="J8" i="3" l="1"/>
  <c r="J28" i="3"/>
  <c r="J9" i="3"/>
  <c r="J13" i="3"/>
  <c r="J15" i="3"/>
  <c r="J17" i="3"/>
  <c r="J19" i="3"/>
  <c r="J25" i="3"/>
  <c r="J27" i="3"/>
  <c r="J51" i="3"/>
  <c r="J32" i="3"/>
  <c r="J48" i="3"/>
  <c r="J10" i="3"/>
  <c r="J12" i="3"/>
  <c r="J18" i="3"/>
  <c r="J20" i="3"/>
  <c r="J22" i="3"/>
  <c r="J24" i="3"/>
  <c r="J26" i="3"/>
  <c r="J5" i="3"/>
  <c r="J7" i="3"/>
  <c r="J16" i="3"/>
  <c r="J34" i="3"/>
  <c r="J36" i="3"/>
  <c r="J38" i="3"/>
  <c r="J40" i="3"/>
  <c r="J42" i="3"/>
  <c r="J44" i="3"/>
  <c r="J46" i="3"/>
  <c r="J29" i="3"/>
  <c r="J31" i="3"/>
  <c r="J33" i="3"/>
  <c r="J35" i="3"/>
  <c r="J41" i="3"/>
  <c r="J43" i="3"/>
  <c r="J45" i="3"/>
  <c r="J47" i="3"/>
  <c r="J50" i="3"/>
  <c r="J6" i="3"/>
  <c r="J11" i="3"/>
  <c r="J14" i="3"/>
  <c r="J21" i="3"/>
  <c r="J23" i="3"/>
  <c r="J30" i="3"/>
  <c r="J37" i="3"/>
  <c r="J39" i="3"/>
  <c r="J49" i="3"/>
  <c r="J8" i="1"/>
  <c r="J10" i="1"/>
  <c r="J12" i="1"/>
  <c r="J14" i="1"/>
  <c r="J16" i="1"/>
  <c r="J43" i="1"/>
  <c r="J7" i="1"/>
  <c r="J9" i="1"/>
  <c r="J11" i="1"/>
  <c r="J13" i="1"/>
  <c r="J15" i="1"/>
  <c r="J17" i="1"/>
  <c r="J42" i="1"/>
  <c r="J44" i="1"/>
  <c r="J53" i="3"/>
  <c r="J55" i="3"/>
</calcChain>
</file>

<file path=xl/sharedStrings.xml><?xml version="1.0" encoding="utf-8"?>
<sst xmlns="http://schemas.openxmlformats.org/spreadsheetml/2006/main" count="738" uniqueCount="95">
  <si>
    <t>Jaar</t>
  </si>
  <si>
    <t>Bestanddelen van de internationale migratiebewegingen</t>
  </si>
  <si>
    <t>Overzicht van de internationale migraties</t>
  </si>
  <si>
    <t>Inwijk</t>
  </si>
  <si>
    <t>Verandering register (1)</t>
  </si>
  <si>
    <t>Heringeschreven na schrapping</t>
  </si>
  <si>
    <t>Uitwijk</t>
  </si>
  <si>
    <t>Verandering register (2)</t>
  </si>
  <si>
    <t>Ambtshalve  Geschrapt</t>
  </si>
  <si>
    <t>IMMIGRATIES</t>
  </si>
  <si>
    <t>EMIGRATIES</t>
  </si>
  <si>
    <t>Migratiesaldo</t>
  </si>
  <si>
    <t>2010</t>
  </si>
  <si>
    <t>INTERNATIONALE MIGRATIES VAN BELGEN</t>
  </si>
  <si>
    <t>2011</t>
  </si>
  <si>
    <t>2012</t>
  </si>
  <si>
    <t>2013</t>
  </si>
  <si>
    <t>2014</t>
  </si>
  <si>
    <t>2015</t>
  </si>
  <si>
    <t>2016</t>
  </si>
  <si>
    <t>1948</t>
  </si>
  <si>
    <t>-</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</si>
  <si>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</si>
  <si>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</si>
  <si>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</si>
  <si>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</si>
  <si>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</si>
  <si>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</si>
  <si>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</si>
  <si>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</si>
  <si>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</si>
  <si>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</si>
  <si>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</si>
  <si>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</si>
  <si>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</si>
  <si>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</si>
  <si>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</si>
  <si>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</si>
  <si>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</si>
  <si>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</si>
  <si>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</si>
  <si>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</si>
  <si>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</si>
  <si>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</si>
  <si>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</si>
  <si>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</si>
  <si>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</si>
  <si>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</si>
  <si>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</si>
  <si>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</si>
  <si>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</si>
  <si>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</si>
  <si>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</si>
  <si>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</si>
  <si>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</si>
  <si>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</si>
  <si>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</si>
  <si>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</si>
  <si>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</si>
  <si>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</si>
  <si>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</si>
  <si>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</si>
  <si>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</si>
  <si>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</si>
  <si>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</si>
  <si>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</si>
  <si>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</si>
  <si>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</si>
  <si>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</si>
  <si>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</si>
  <si>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</si>
  <si>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</si>
  <si>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</si>
  <si>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</si>
  <si>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</si>
  <si>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</si>
  <si>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</si>
  <si>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</si>
  <si>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</si>
  <si>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</si>
  <si>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</si>
  <si>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</si>
  <si>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</si>
  <si>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a) De internationale immigraties worden berekend door de inwijkingen uit het buitenland, de registerwijzigingen en de herinschrijvingen van van amtswege geschrapten voor de jaren waarin deze gebeurtenissen werden geregistreerd bij elkaar op te tellen.</t>
  </si>
  <si>
    <t>b) De internationale emigraties worden berekend door samentellen van de vertrekken naar het buitenland en van de schrappingen van amtswege.</t>
  </si>
  <si>
    <t>c) Sedert 1995 worden asielzoekers van wie de aanvraag in behandeling is en die op het wachtregister staan niet meer bij de immigraties gerekend op het tijdstip dat ze hun aanvraag indienen. Ze verschijnen bij de registerwijzigingen pas nadat ze als vluchteling erkend zijn of langs andere wegen een verblijfsvergunning hebben verkregen. Ze verschijnen bij de registerwijzigingen pas nadat ze als vluchteling erkend zijn of langs andere wegen een verblijfsvergunning hebben verkregen.</t>
  </si>
  <si>
    <t>d) Gegevens i.v.m. registerwijzigingen ontbreken voor 1995-1998. Er werd een voorlopige schatting gemaakt uitgaande van onvolmaakte gegevens. De gegevens voor 1997 werden geschat door interpolatie op basis van de voor 1996 geschatte gegevens en van de in 1998 waargenomen gegevens.</t>
  </si>
  <si>
    <t>e) Gegevens i.v.m. schrappingen van ambtswege naar nationaliteit ontbreken voor de jaren vóór 1961. 
Er werd voor de periode 1948-1960 een schatting gemaakt uitgaande van het aandeel Belgische en buitenlandse geschrapten waargenomen tussen 1961 en 1965.</t>
  </si>
  <si>
    <t>Bron: Statbel (Algemene Directie Statistiek - Statistics Belgium)</t>
  </si>
  <si>
    <t>2018</t>
  </si>
  <si>
    <t>Totale internationale migratie (Belgen en niet-Belgen)</t>
  </si>
  <si>
    <t>INTERNATIONALE MIGRATIES VAN NIET-BELGEN</t>
  </si>
  <si>
    <t>f) Schattingen Statbel</t>
  </si>
  <si>
    <t>g) Vanaf 2010 wordt voor het berekenen van het aantal heringeschrevenen en van het aantal van ambtswege geschrapten een gewijzigde definitie gehanteerd. Als van ambtswege geschrapt worden enkel nog personen beschouwd, die in de loop van het jaar zijn geschrapt en in de loop van hetzelfde jaar niet zijn heringeschreven. M.a.w. worden enkel zij, die in de voorgaande jaren van ambtswege geschrapt zijn en binnen het jaar zijn heringeschreven, gerekend bij de geschrapte heringeschrevenen. Doel van die aanpassing is te vermijden dat genoemde categorieën kunstmatig worden overschat, daar waar wellicht slechts sprake is van achterstand bij melding of registratie.</t>
  </si>
  <si>
    <t xml:space="preserve">h) Sedert 2010 worden de registerwisselingen in twee categorieën opgesplitst: de overgangen van het wachtregister naar een ander bevolkingsregister (1), die bij de immigratiebewegingen worden ingedeeld, en de omgekeerde beweging, m.n. de overgangen van een ander bevolkingsregister naar het wachtregister (2), die bij de emigratiebewegingen worden ondergebracht. Vóór 2010 werd enkel het saldo van die twee categorieën weergegeven en werd dit beschouwd als immigraties.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</si>
</sst>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quot; (f)&quot;"/>
  </numFmts>
  <fonts count="10" x14ac:knownFonts="1">
    <font>
      <sz val="11"/>
      <color theme="1"/>
      <name val="Calibri"/>
      <family val="2"/>
      <scheme val="minor"/>
    </font>
    <font>
      <sz val="10"/>
      <name val="Arial"/>
      <family val="2"/>
    </font>
    <font>
      <sz val="8"/>
      <name val="Arial"/>
      <family val="2"/>
    </font>
    <font>
      <sz val="8"/>
      <color indexed="9"/>
      <name val="Arial"/>
      <family val="2"/>
    </font>
    <font>
      <sz val="9"/>
      <name val="Arial"/>
      <family val="2"/>
    </font>
    <font>
      <sz val="6"/>
      <name val="Arial"/>
      <family val="2"/>
    </font>
    <font>
      <sz val="10"/>
      <color indexed="48"/>
      <name val="Arial"/>
      <family val="2"/>
    </font>
    <font>
      <sz val="10"/>
      <name val="Arial"/>
      <family val="2"/>
    </font>
    <font>
      <sz val="8"/>
      <color theme="0"/>
      <name val="Arial"/>
      <family val="2"/>
    </font>
    <font>
      <b/>
      <sz val="11"/>
      <color rgb="FF1F74B6"/>
      <name val="Arial"/>
      <family val="2"/>
    </font>
  </fonts>
  <fills count="4">
    <fill>
      <patternFill patternType="none"/>
    </fill>
    <fill>
      <patternFill patternType="gray125"/>
    </fill>
    <fill>
      <patternFill patternType="solid">
        <fgColor rgb="FFC00000"/>
        <bgColor indexed="64"/>
      </patternFill>
    </fill>
    <fill>
      <patternFill patternType="solid">
        <fgColor rgb="FF1F74B6"/>
        <bgColor indexed="64"/>
      </patternFill>
    </fill>
  </fills>
  <borders count="20">
    <border>
      <left/>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64"/>
      </bottom>
      <diagonal/>
    </border>
    <border>
      <left style="thin">
        <color indexed="9"/>
      </left>
      <right style="thin">
        <color indexed="64"/>
      </right>
      <top style="thin">
        <color indexed="9"/>
      </top>
      <bottom style="thin">
        <color indexed="64"/>
      </bottom>
      <diagonal/>
    </border>
    <border>
      <left/>
      <right/>
      <top style="thin">
        <color indexed="64"/>
      </top>
      <bottom/>
      <diagonal/>
    </border>
    <border>
      <left style="thin">
        <color indexed="9"/>
      </left>
      <right/>
      <top/>
      <bottom/>
      <diagonal/>
    </border>
    <border>
      <left style="thin">
        <color indexed="9"/>
      </left>
      <right/>
      <top/>
      <bottom style="thin">
        <color indexed="9"/>
      </bottom>
      <diagonal/>
    </border>
    <border>
      <left/>
      <right/>
      <top/>
      <bottom style="thin">
        <color indexed="9"/>
      </bottom>
      <diagonal/>
    </border>
    <border>
      <left style="thin">
        <color indexed="9"/>
      </left>
      <right/>
      <top style="thin">
        <color indexed="64"/>
      </top>
      <bottom/>
      <diagonal/>
    </border>
    <border>
      <left/>
      <right style="thin">
        <color indexed="9"/>
      </right>
      <top style="thin">
        <color indexed="64"/>
      </top>
      <bottom/>
      <diagonal/>
    </border>
    <border>
      <left/>
      <right style="thin">
        <color indexed="9"/>
      </right>
      <top/>
      <bottom style="thin">
        <color indexed="9"/>
      </bottom>
      <diagonal/>
    </border>
    <border>
      <left style="thin">
        <color indexed="64"/>
      </left>
      <right style="thin">
        <color indexed="9"/>
      </right>
      <top style="thin">
        <color indexed="64"/>
      </top>
      <bottom/>
      <diagonal/>
    </border>
    <border>
      <left style="thin">
        <color indexed="64"/>
      </left>
      <right style="thin">
        <color indexed="9"/>
      </right>
      <top/>
      <bottom/>
      <diagonal/>
    </border>
    <border>
      <left style="thin">
        <color indexed="64"/>
      </left>
      <right style="thin">
        <color indexed="9"/>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5">
    <xf numFmtId="0" fontId="0" fillId="0" borderId="0"/>
    <xf numFmtId="0" fontId="1" fillId="0" borderId="0"/>
    <xf numFmtId="0" fontId="7" fillId="0" borderId="0"/>
    <xf numFmtId="0" fontId="1" fillId="0" borderId="0"/>
    <xf numFmtId="0" fontId="1" fillId="0" borderId="0"/>
  </cellStyleXfs>
  <cellXfs count="58">
    <xf numFmtId="0" fontId="0" fillId="0" borderId="0" xfId="0"/>
    <xf numFmtId="0" fontId="1" fillId="0" borderId="0" xfId="1"/>
    <xf numFmtId="0" fontId="2" fillId="0" borderId="0" xfId="1" applyFont="1" applyFill="1"/>
    <xf numFmtId="0" fontId="4" fillId="0" borderId="0" xfId="1" applyFont="1" applyFill="1"/>
    <xf numFmtId="0" fontId="5" fillId="0" borderId="0" xfId="1" applyFont="1" applyFill="1" applyAlignment="1"/>
    <xf numFmtId="3" fontId="6" fillId="0" borderId="0" xfId="1" applyNumberFormat="1" applyFont="1" applyFill="1"/>
    <xf numFmtId="0" fontId="8" fillId="3" borderId="3" xfId="1" applyFont="1" applyFill="1" applyBorder="1" applyAlignment="1">
      <alignment horizontal="center" vertical="center" wrapText="1"/>
    </xf>
    <xf numFmtId="0" fontId="8" fillId="3" borderId="3" xfId="1" applyFont="1" applyFill="1" applyBorder="1" applyAlignment="1">
      <alignment horizontal="center" vertical="center"/>
    </xf>
    <xf numFmtId="0" fontId="8" fillId="3" borderId="4" xfId="1" applyFont="1" applyFill="1" applyBorder="1" applyAlignment="1">
      <alignment horizontal="center" vertical="center" wrapText="1"/>
    </xf>
    <xf numFmtId="0" fontId="9" fillId="0" borderId="0" xfId="0" applyFont="1" applyAlignment="1" applyProtection="1">
      <alignment horizontal="left" vertical="center"/>
      <protection locked="0"/>
    </xf>
    <xf numFmtId="49" fontId="2" fillId="0" borderId="16" xfId="0" applyNumberFormat="1" applyFont="1" applyFill="1" applyBorder="1" applyAlignment="1">
      <alignment horizontal="center" wrapText="1"/>
    </xf>
    <xf numFmtId="3" fontId="2" fillId="0" borderId="17" xfId="0" applyNumberFormat="1" applyFont="1" applyFill="1" applyBorder="1"/>
    <xf numFmtId="3" fontId="2" fillId="0" borderId="16" xfId="0" applyNumberFormat="1" applyFont="1" applyFill="1" applyBorder="1" applyAlignment="1">
      <alignment horizontal="center"/>
    </xf>
    <xf numFmtId="3" fontId="2" fillId="0" borderId="16" xfId="0" applyNumberFormat="1" applyFont="1" applyFill="1" applyBorder="1"/>
    <xf numFmtId="3" fontId="2" fillId="0" borderId="1" xfId="0" applyNumberFormat="1" applyFont="1" applyFill="1" applyBorder="1" applyAlignment="1">
      <alignment horizontal="center"/>
    </xf>
    <xf numFmtId="3" fontId="2" fillId="0" borderId="1" xfId="0" applyNumberFormat="1" applyFont="1" applyFill="1" applyBorder="1"/>
    <xf numFmtId="3" fontId="2" fillId="0" borderId="0" xfId="0" applyNumberFormat="1" applyFont="1" applyFill="1" applyBorder="1"/>
    <xf numFmtId="3" fontId="0" fillId="0" borderId="0" xfId="0" applyNumberFormat="1" applyFill="1"/>
    <xf numFmtId="0" fontId="0" fillId="0" borderId="0" xfId="0" applyFill="1"/>
    <xf numFmtId="3" fontId="6" fillId="0" borderId="0" xfId="0" applyNumberFormat="1" applyFont="1" applyFill="1" applyBorder="1"/>
    <xf numFmtId="0" fontId="0" fillId="0" borderId="0" xfId="0" applyFill="1" applyBorder="1"/>
    <xf numFmtId="0" fontId="2" fillId="0" borderId="0" xfId="0" applyFont="1" applyFill="1" applyBorder="1" applyAlignment="1"/>
    <xf numFmtId="49" fontId="2" fillId="0" borderId="16" xfId="0" applyNumberFormat="1" applyFont="1" applyFill="1" applyBorder="1" applyAlignment="1">
      <alignment horizontal="center"/>
    </xf>
    <xf numFmtId="0" fontId="2" fillId="0" borderId="0" xfId="0" applyFont="1" applyFill="1" applyBorder="1"/>
    <xf numFmtId="3" fontId="2" fillId="0" borderId="16" xfId="0" applyNumberFormat="1" applyFont="1" applyFill="1" applyBorder="1" applyAlignment="1">
      <alignment horizontal="right"/>
    </xf>
    <xf numFmtId="49" fontId="2" fillId="0" borderId="2" xfId="0" applyNumberFormat="1" applyFont="1" applyFill="1" applyBorder="1" applyAlignment="1">
      <alignment horizontal="center"/>
    </xf>
    <xf numFmtId="3" fontId="2" fillId="0" borderId="2" xfId="0" applyNumberFormat="1" applyFont="1" applyFill="1" applyBorder="1" applyAlignment="1">
      <alignment horizontal="right"/>
    </xf>
    <xf numFmtId="3" fontId="2" fillId="0" borderId="2" xfId="0" applyNumberFormat="1" applyFont="1" applyFill="1" applyBorder="1"/>
    <xf numFmtId="3" fontId="2" fillId="0" borderId="0" xfId="0" applyNumberFormat="1" applyFont="1" applyFill="1"/>
    <xf numFmtId="164" fontId="2" fillId="0" borderId="16" xfId="0" applyNumberFormat="1" applyFont="1" applyFill="1" applyBorder="1"/>
    <xf numFmtId="1" fontId="2" fillId="0" borderId="16" xfId="1" applyNumberFormat="1" applyFont="1" applyFill="1" applyBorder="1" applyAlignment="1">
      <alignment horizontal="center"/>
    </xf>
    <xf numFmtId="3" fontId="2" fillId="0" borderId="16" xfId="1" applyNumberFormat="1" applyFont="1" applyFill="1" applyBorder="1" applyAlignment="1">
      <alignment horizontal="right"/>
    </xf>
    <xf numFmtId="3" fontId="2" fillId="0" borderId="1" xfId="0" applyNumberFormat="1" applyFont="1" applyFill="1" applyBorder="1" applyAlignment="1">
      <alignment horizontal="right"/>
    </xf>
    <xf numFmtId="3" fontId="2" fillId="0" borderId="15" xfId="0" applyNumberFormat="1" applyFont="1" applyFill="1" applyBorder="1" applyAlignment="1">
      <alignment horizontal="right"/>
    </xf>
    <xf numFmtId="3" fontId="2" fillId="0" borderId="18" xfId="0" applyNumberFormat="1" applyFont="1" applyFill="1" applyBorder="1"/>
    <xf numFmtId="3" fontId="2" fillId="0" borderId="19" xfId="0" applyNumberFormat="1" applyFont="1" applyFill="1" applyBorder="1"/>
    <xf numFmtId="0" fontId="0" fillId="0" borderId="0" xfId="0"/>
    <xf numFmtId="49" fontId="1" fillId="0" borderId="16" xfId="0" applyNumberFormat="1" applyFont="1" applyFill="1" applyBorder="1" applyAlignment="1">
      <alignment horizontal="left"/>
    </xf>
    <xf numFmtId="0" fontId="0" fillId="0" borderId="0" xfId="0"/>
    <xf numFmtId="49" fontId="1" fillId="0" borderId="16" xfId="0" applyNumberFormat="1" applyFont="1" applyFill="1" applyBorder="1" applyAlignment="1">
      <alignment horizontal="left"/>
    </xf>
    <xf numFmtId="0" fontId="0" fillId="0" borderId="0" xfId="0"/>
    <xf numFmtId="49" fontId="1" fillId="0" borderId="16" xfId="0" applyNumberFormat="1" applyFont="1" applyFill="1" applyBorder="1" applyAlignment="1">
      <alignment horizontal="left"/>
    </xf>
    <xf numFmtId="49" fontId="8" fillId="3" borderId="12" xfId="1" applyNumberFormat="1" applyFont="1" applyFill="1" applyBorder="1" applyAlignment="1">
      <alignment horizontal="center" vertical="center"/>
    </xf>
    <xf numFmtId="49" fontId="3" fillId="2" borderId="13" xfId="1" applyNumberFormat="1" applyFont="1" applyFill="1" applyBorder="1" applyAlignment="1">
      <alignment horizontal="center" vertical="center"/>
    </xf>
    <xf numFmtId="49" fontId="3" fillId="2" borderId="14" xfId="1" applyNumberFormat="1" applyFont="1" applyFill="1" applyBorder="1" applyAlignment="1">
      <alignment horizontal="center" vertical="center"/>
    </xf>
    <xf numFmtId="0" fontId="8" fillId="3"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7" xfId="1" applyFont="1" applyFill="1" applyBorder="1" applyAlignment="1">
      <alignment horizontal="center" vertical="center" wrapText="1"/>
    </xf>
    <xf numFmtId="0" fontId="3" fillId="2" borderId="8"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2" borderId="10" xfId="1" applyFont="1" applyFill="1" applyBorder="1" applyAlignment="1">
      <alignment horizontal="center" vertical="center" wrapText="1"/>
    </xf>
    <xf numFmtId="0" fontId="3" fillId="2" borderId="11" xfId="1" applyFont="1" applyFill="1" applyBorder="1" applyAlignment="1">
      <alignment horizontal="center" vertical="center" wrapText="1"/>
    </xf>
    <xf numFmtId="49" fontId="1" fillId="0" borderId="0" xfId="3" applyNumberFormat="1" applyFill="1" applyAlignment="1">
      <alignment horizontal="left" wrapText="1"/>
    </xf>
    <xf numFmtId="0" fontId="1" fillId="0" borderId="0" xfId="3" applyAlignment="1">
      <alignment wrapText="1"/>
    </xf>
    <xf numFmtId="0" fontId="1" fillId="0" borderId="0" xfId="3" applyNumberFormat="1" applyFill="1" applyAlignment="1">
      <alignment horizontal="left" wrapText="1"/>
    </xf>
    <xf numFmtId="0" fontId="1" fillId="0" borderId="0" xfId="3" applyNumberFormat="1" applyAlignment="1">
      <alignment horizontal="left" wrapText="1"/>
    </xf>
    <xf numFmtId="3" fontId="2" fillId="0" borderId="2" xfId="0" applyNumberFormat="1" applyFont="1" applyFill="1" applyBorder="1" applyAlignment="1">
      <alignment horizontal="center"/>
    </xf>
  </cellXfs>
  <cellStyles count="5">
    <cellStyle name="Normal 2" xfId="3"/>
    <cellStyle name="Standaard" xfId="0" builtinId="0"/>
    <cellStyle name="Standaard 2" xfId="1"/>
    <cellStyle name="Standaard 3" xfId="2"/>
    <cellStyle name="Standaard 3 2" xfId="4"/>
  </cellStyles>
  <dxfs count="0"/>
  <tableStyles count="0" defaultTableStyle="TableStyleMedium2" defaultPivotStyle="PivotStyleLight16"/>
  <colors>
    <mruColors>
      <color rgb="FF1F74B6"/>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tabSelected="1" workbookViewId="0">
      <pane ySplit="4" topLeftCell="A5" activePane="bottomLeft" state="frozen"/>
      <selection pane="bottomLeft"/>
    </sheetView>
  </sheetViews>
  <sheetFormatPr defaultColWidth="9.140625" defaultRowHeight="15" x14ac:dyDescent="0.25"/>
  <cols>
    <col min="3" max="3" width="11.5703125" customWidth="1"/>
    <col min="4" max="4" width="12.7109375" customWidth="1"/>
    <col min="6" max="6" width="10.28515625" customWidth="1"/>
    <col min="8" max="8" width="12" customWidth="1"/>
    <col min="9" max="9" width="11.140625" customWidth="1"/>
    <col min="10" max="10" width="12.140625" customWidth="1"/>
  </cols>
  <sheetData>
    <row r="1" spans="1:19" ht="15.75" customHeight="1" x14ac:dyDescent="0.25">
      <c r="A1" s="9" t="s">
        <v>90</v>
      </c>
      <c r="B1" s="9"/>
      <c r="C1" s="9"/>
      <c r="D1" s="9"/>
      <c r="E1" s="9"/>
      <c r="F1" s="9"/>
      <c r="G1" s="9"/>
      <c r="H1" s="9"/>
      <c r="I1" s="9"/>
      <c r="J1" s="9"/>
      <c r="K1" s="2"/>
      <c r="L1" s="2"/>
      <c r="M1" s="2"/>
      <c r="N1" s="2"/>
      <c r="O1" s="2"/>
      <c r="P1" s="2"/>
      <c r="Q1" s="2"/>
      <c r="R1" s="2"/>
      <c r="S1" s="2"/>
    </row>
    <row r="2" spans="1:19" ht="15" customHeight="1" x14ac:dyDescent="0.25">
      <c r="A2" s="42" t="s">
        <v>0</v>
      </c>
      <c r="B2" s="49" t="s">
        <v>1</v>
      </c>
      <c r="C2" s="50"/>
      <c r="D2" s="50"/>
      <c r="E2" s="50"/>
      <c r="F2" s="50"/>
      <c r="G2" s="51"/>
      <c r="H2" s="45" t="s">
        <v>2</v>
      </c>
      <c r="I2" s="46"/>
      <c r="J2" s="46"/>
      <c r="K2" s="3"/>
      <c r="L2" s="3"/>
      <c r="M2" s="3"/>
      <c r="N2" s="3"/>
      <c r="O2" s="3"/>
      <c r="P2" s="3"/>
      <c r="Q2" s="3"/>
      <c r="R2" s="3"/>
      <c r="S2" s="3"/>
    </row>
    <row r="3" spans="1:19" x14ac:dyDescent="0.25">
      <c r="A3" s="43"/>
      <c r="B3" s="47"/>
      <c r="C3" s="48"/>
      <c r="D3" s="48"/>
      <c r="E3" s="48"/>
      <c r="F3" s="48"/>
      <c r="G3" s="52"/>
      <c r="H3" s="47"/>
      <c r="I3" s="48"/>
      <c r="J3" s="48"/>
      <c r="K3" s="3"/>
      <c r="L3" s="3"/>
      <c r="M3" s="3"/>
      <c r="N3" s="3"/>
      <c r="O3" s="3"/>
      <c r="P3" s="3"/>
      <c r="Q3" s="3"/>
      <c r="R3" s="3"/>
      <c r="S3" s="3"/>
    </row>
    <row r="4" spans="1:19" ht="35.25" customHeight="1" x14ac:dyDescent="0.25">
      <c r="A4" s="44"/>
      <c r="B4" s="6" t="s">
        <v>3</v>
      </c>
      <c r="C4" s="6" t="s">
        <v>4</v>
      </c>
      <c r="D4" s="6" t="s">
        <v>5</v>
      </c>
      <c r="E4" s="6" t="s">
        <v>6</v>
      </c>
      <c r="F4" s="6" t="s">
        <v>7</v>
      </c>
      <c r="G4" s="6" t="s">
        <v>8</v>
      </c>
      <c r="H4" s="7" t="s">
        <v>9</v>
      </c>
      <c r="I4" s="7" t="s">
        <v>10</v>
      </c>
      <c r="J4" s="8" t="s">
        <v>11</v>
      </c>
      <c r="K4" s="4"/>
      <c r="L4" s="4"/>
      <c r="M4" s="4"/>
      <c r="N4" s="4"/>
      <c r="O4" s="4"/>
      <c r="P4" s="4"/>
      <c r="Q4" s="4"/>
      <c r="R4" s="4"/>
      <c r="S4" s="4"/>
    </row>
    <row r="5" spans="1:19" s="18" customFormat="1" ht="15" customHeight="1" x14ac:dyDescent="0.25">
      <c r="A5" s="10" t="s">
        <v>20</v>
      </c>
      <c r="B5" s="11">
        <v>89924</v>
      </c>
      <c r="C5" s="12" t="s">
        <v>21</v>
      </c>
      <c r="D5" s="12" t="s">
        <v>21</v>
      </c>
      <c r="E5" s="13">
        <v>45486</v>
      </c>
      <c r="F5" s="14" t="s">
        <v>21</v>
      </c>
      <c r="G5" s="15">
        <v>14575</v>
      </c>
      <c r="H5" s="13">
        <f t="shared" ref="H5:H44" si="0">B5</f>
        <v>89924</v>
      </c>
      <c r="I5" s="16">
        <f t="shared" ref="I5:I56" si="1">E5+G5</f>
        <v>60061</v>
      </c>
      <c r="J5" s="13">
        <f t="shared" ref="J5:J56" si="2">H5-I5</f>
        <v>29863</v>
      </c>
      <c r="K5" s="17"/>
      <c r="L5" s="17"/>
      <c r="M5" s="17"/>
      <c r="N5" s="17"/>
      <c r="O5" s="17"/>
      <c r="P5" s="17"/>
      <c r="Q5" s="17"/>
      <c r="R5" s="17"/>
      <c r="S5" s="17"/>
    </row>
    <row r="6" spans="1:19" s="18" customFormat="1" ht="15" customHeight="1" x14ac:dyDescent="0.25">
      <c r="A6" s="10" t="s">
        <v>22</v>
      </c>
      <c r="B6" s="11">
        <v>31795</v>
      </c>
      <c r="C6" s="12" t="s">
        <v>21</v>
      </c>
      <c r="D6" s="12" t="s">
        <v>21</v>
      </c>
      <c r="E6" s="13">
        <v>44041</v>
      </c>
      <c r="F6" s="14" t="s">
        <v>21</v>
      </c>
      <c r="G6" s="15">
        <v>19760</v>
      </c>
      <c r="H6" s="13">
        <f t="shared" si="0"/>
        <v>31795</v>
      </c>
      <c r="I6" s="16">
        <f t="shared" si="1"/>
        <v>63801</v>
      </c>
      <c r="J6" s="13">
        <f t="shared" si="2"/>
        <v>-32006</v>
      </c>
      <c r="K6" s="17"/>
      <c r="L6" s="17"/>
      <c r="M6" s="17"/>
      <c r="N6" s="17"/>
      <c r="O6" s="17"/>
      <c r="P6" s="17"/>
      <c r="Q6" s="17"/>
      <c r="R6" s="17"/>
      <c r="S6" s="17"/>
    </row>
    <row r="7" spans="1:19" s="18" customFormat="1" ht="15" customHeight="1" x14ac:dyDescent="0.25">
      <c r="A7" s="10" t="s">
        <v>23</v>
      </c>
      <c r="B7" s="11">
        <v>27922</v>
      </c>
      <c r="C7" s="12" t="s">
        <v>21</v>
      </c>
      <c r="D7" s="12" t="s">
        <v>21</v>
      </c>
      <c r="E7" s="13">
        <v>36509</v>
      </c>
      <c r="F7" s="14" t="s">
        <v>21</v>
      </c>
      <c r="G7" s="15">
        <f>6786+3274</f>
        <v>10060</v>
      </c>
      <c r="H7" s="13">
        <f t="shared" si="0"/>
        <v>27922</v>
      </c>
      <c r="I7" s="16">
        <f t="shared" si="1"/>
        <v>46569</v>
      </c>
      <c r="J7" s="13">
        <f t="shared" si="2"/>
        <v>-18647</v>
      </c>
      <c r="K7" s="17"/>
      <c r="L7" s="17"/>
      <c r="M7" s="17"/>
      <c r="N7" s="17"/>
      <c r="O7" s="17"/>
      <c r="P7" s="17"/>
      <c r="Q7" s="17"/>
      <c r="R7" s="17"/>
      <c r="S7" s="17"/>
    </row>
    <row r="8" spans="1:19" s="18" customFormat="1" ht="15" customHeight="1" x14ac:dyDescent="0.25">
      <c r="A8" s="10" t="s">
        <v>24</v>
      </c>
      <c r="B8" s="11">
        <v>59954</v>
      </c>
      <c r="C8" s="12" t="s">
        <v>21</v>
      </c>
      <c r="D8" s="12" t="s">
        <v>21</v>
      </c>
      <c r="E8" s="13">
        <v>43027</v>
      </c>
      <c r="F8" s="14" t="s">
        <v>21</v>
      </c>
      <c r="G8" s="15">
        <f>5767+2826</f>
        <v>8593</v>
      </c>
      <c r="H8" s="13">
        <f t="shared" si="0"/>
        <v>59954</v>
      </c>
      <c r="I8" s="16">
        <f t="shared" si="1"/>
        <v>51620</v>
      </c>
      <c r="J8" s="13">
        <f t="shared" si="2"/>
        <v>8334</v>
      </c>
      <c r="K8" s="17"/>
      <c r="L8" s="17"/>
      <c r="M8" s="17"/>
      <c r="N8" s="17"/>
      <c r="O8" s="17"/>
      <c r="P8" s="17"/>
      <c r="Q8" s="17"/>
      <c r="R8" s="17"/>
      <c r="S8" s="17"/>
    </row>
    <row r="9" spans="1:19" s="18" customFormat="1" ht="15" customHeight="1" x14ac:dyDescent="0.25">
      <c r="A9" s="10" t="s">
        <v>25</v>
      </c>
      <c r="B9" s="11">
        <v>52150</v>
      </c>
      <c r="C9" s="12" t="s">
        <v>21</v>
      </c>
      <c r="D9" s="12" t="s">
        <v>21</v>
      </c>
      <c r="E9" s="13">
        <v>38845</v>
      </c>
      <c r="F9" s="14" t="s">
        <v>21</v>
      </c>
      <c r="G9" s="15">
        <f>4983+2738</f>
        <v>7721</v>
      </c>
      <c r="H9" s="13">
        <f t="shared" si="0"/>
        <v>52150</v>
      </c>
      <c r="I9" s="16">
        <f t="shared" si="1"/>
        <v>46566</v>
      </c>
      <c r="J9" s="13">
        <f t="shared" si="2"/>
        <v>5584</v>
      </c>
      <c r="K9" s="17"/>
      <c r="L9" s="17"/>
      <c r="M9" s="17"/>
      <c r="N9" s="17"/>
      <c r="O9" s="17"/>
      <c r="P9" s="17"/>
      <c r="Q9" s="17"/>
      <c r="R9" s="17"/>
      <c r="S9" s="17"/>
    </row>
    <row r="10" spans="1:19" s="18" customFormat="1" ht="15" customHeight="1" x14ac:dyDescent="0.25">
      <c r="A10" s="10" t="s">
        <v>26</v>
      </c>
      <c r="B10" s="11">
        <v>39964</v>
      </c>
      <c r="C10" s="12" t="s">
        <v>21</v>
      </c>
      <c r="D10" s="12" t="s">
        <v>21</v>
      </c>
      <c r="E10" s="13">
        <v>38109</v>
      </c>
      <c r="F10" s="14" t="s">
        <v>21</v>
      </c>
      <c r="G10" s="15">
        <f>4545+2959</f>
        <v>7504</v>
      </c>
      <c r="H10" s="13">
        <f t="shared" si="0"/>
        <v>39964</v>
      </c>
      <c r="I10" s="16">
        <f t="shared" si="1"/>
        <v>45613</v>
      </c>
      <c r="J10" s="13">
        <f t="shared" si="2"/>
        <v>-5649</v>
      </c>
      <c r="K10" s="17"/>
      <c r="L10" s="17"/>
      <c r="M10" s="17"/>
      <c r="N10" s="17"/>
      <c r="O10" s="17"/>
      <c r="P10" s="17"/>
      <c r="Q10" s="17"/>
      <c r="R10" s="17"/>
      <c r="S10" s="17"/>
    </row>
    <row r="11" spans="1:19" s="18" customFormat="1" ht="15" customHeight="1" x14ac:dyDescent="0.25">
      <c r="A11" s="10" t="s">
        <v>27</v>
      </c>
      <c r="B11" s="11">
        <v>34604</v>
      </c>
      <c r="C11" s="12" t="s">
        <v>21</v>
      </c>
      <c r="D11" s="12" t="s">
        <v>21</v>
      </c>
      <c r="E11" s="13">
        <v>34085</v>
      </c>
      <c r="F11" s="14" t="s">
        <v>21</v>
      </c>
      <c r="G11" s="15">
        <f>4880+2869</f>
        <v>7749</v>
      </c>
      <c r="H11" s="13">
        <f t="shared" si="0"/>
        <v>34604</v>
      </c>
      <c r="I11" s="16">
        <f t="shared" si="1"/>
        <v>41834</v>
      </c>
      <c r="J11" s="13">
        <f t="shared" si="2"/>
        <v>-7230</v>
      </c>
      <c r="K11" s="17"/>
      <c r="L11" s="17"/>
      <c r="M11" s="17"/>
      <c r="N11" s="17"/>
      <c r="O11" s="17"/>
      <c r="P11" s="17"/>
      <c r="Q11" s="17"/>
      <c r="R11" s="17"/>
      <c r="S11" s="17"/>
    </row>
    <row r="12" spans="1:19" s="18" customFormat="1" ht="15" customHeight="1" x14ac:dyDescent="0.25">
      <c r="A12" s="10" t="s">
        <v>28</v>
      </c>
      <c r="B12" s="11">
        <v>51106</v>
      </c>
      <c r="C12" s="12" t="s">
        <v>21</v>
      </c>
      <c r="D12" s="12" t="s">
        <v>21</v>
      </c>
      <c r="E12" s="13">
        <v>32757</v>
      </c>
      <c r="F12" s="14" t="s">
        <v>21</v>
      </c>
      <c r="G12" s="15">
        <f>3940+2340</f>
        <v>6280</v>
      </c>
      <c r="H12" s="13">
        <f t="shared" si="0"/>
        <v>51106</v>
      </c>
      <c r="I12" s="16">
        <f t="shared" si="1"/>
        <v>39037</v>
      </c>
      <c r="J12" s="13">
        <f t="shared" si="2"/>
        <v>12069</v>
      </c>
      <c r="K12" s="17"/>
      <c r="L12" s="17"/>
      <c r="M12" s="17"/>
      <c r="N12" s="17"/>
      <c r="O12" s="17"/>
      <c r="P12" s="17"/>
      <c r="Q12" s="17"/>
      <c r="R12" s="17"/>
      <c r="S12" s="17"/>
    </row>
    <row r="13" spans="1:19" s="18" customFormat="1" ht="15" customHeight="1" x14ac:dyDescent="0.25">
      <c r="A13" s="10" t="s">
        <v>29</v>
      </c>
      <c r="B13" s="11">
        <v>52593</v>
      </c>
      <c r="C13" s="12" t="s">
        <v>21</v>
      </c>
      <c r="D13" s="12" t="s">
        <v>21</v>
      </c>
      <c r="E13" s="13">
        <v>36696</v>
      </c>
      <c r="F13" s="14" t="s">
        <v>21</v>
      </c>
      <c r="G13" s="15">
        <f>4467+2561</f>
        <v>7028</v>
      </c>
      <c r="H13" s="13">
        <f t="shared" si="0"/>
        <v>52593</v>
      </c>
      <c r="I13" s="16">
        <f t="shared" si="1"/>
        <v>43724</v>
      </c>
      <c r="J13" s="13">
        <f t="shared" si="2"/>
        <v>8869</v>
      </c>
      <c r="K13" s="17"/>
      <c r="L13" s="17"/>
      <c r="M13" s="17"/>
      <c r="N13" s="17"/>
      <c r="O13" s="17"/>
      <c r="P13" s="17"/>
      <c r="Q13" s="17"/>
      <c r="R13" s="17"/>
      <c r="S13" s="17"/>
    </row>
    <row r="14" spans="1:19" s="18" customFormat="1" ht="15" customHeight="1" x14ac:dyDescent="0.25">
      <c r="A14" s="10" t="s">
        <v>30</v>
      </c>
      <c r="B14" s="11">
        <v>68794</v>
      </c>
      <c r="C14" s="12" t="s">
        <v>21</v>
      </c>
      <c r="D14" s="12" t="s">
        <v>21</v>
      </c>
      <c r="E14" s="13">
        <v>36621</v>
      </c>
      <c r="F14" s="14" t="s">
        <v>21</v>
      </c>
      <c r="G14" s="15">
        <f>4377+2223</f>
        <v>6600</v>
      </c>
      <c r="H14" s="13">
        <f t="shared" si="0"/>
        <v>68794</v>
      </c>
      <c r="I14" s="16">
        <f t="shared" si="1"/>
        <v>43221</v>
      </c>
      <c r="J14" s="13">
        <f t="shared" si="2"/>
        <v>25573</v>
      </c>
      <c r="K14" s="17"/>
      <c r="L14" s="17"/>
      <c r="M14" s="17"/>
      <c r="N14" s="17"/>
      <c r="O14" s="17"/>
      <c r="P14" s="17"/>
      <c r="Q14" s="17"/>
      <c r="R14" s="17"/>
      <c r="S14" s="17"/>
    </row>
    <row r="15" spans="1:19" s="18" customFormat="1" ht="15" customHeight="1" x14ac:dyDescent="0.25">
      <c r="A15" s="10" t="s">
        <v>31</v>
      </c>
      <c r="B15" s="11">
        <v>47124</v>
      </c>
      <c r="C15" s="12" t="s">
        <v>21</v>
      </c>
      <c r="D15" s="12" t="s">
        <v>21</v>
      </c>
      <c r="E15" s="13">
        <v>40297</v>
      </c>
      <c r="F15" s="14" t="s">
        <v>21</v>
      </c>
      <c r="G15" s="15">
        <f>6079+2946</f>
        <v>9025</v>
      </c>
      <c r="H15" s="13">
        <f t="shared" si="0"/>
        <v>47124</v>
      </c>
      <c r="I15" s="16">
        <f t="shared" si="1"/>
        <v>49322</v>
      </c>
      <c r="J15" s="13">
        <f t="shared" si="2"/>
        <v>-2198</v>
      </c>
      <c r="K15" s="17"/>
      <c r="L15" s="17"/>
      <c r="M15" s="17"/>
      <c r="N15" s="17"/>
      <c r="O15" s="17"/>
      <c r="P15" s="17"/>
      <c r="Q15" s="17"/>
      <c r="R15" s="17"/>
      <c r="S15" s="17"/>
    </row>
    <row r="16" spans="1:19" s="18" customFormat="1" ht="15" customHeight="1" x14ac:dyDescent="0.25">
      <c r="A16" s="10" t="s">
        <v>32</v>
      </c>
      <c r="B16" s="11">
        <v>32315</v>
      </c>
      <c r="C16" s="12" t="s">
        <v>21</v>
      </c>
      <c r="D16" s="12" t="s">
        <v>21</v>
      </c>
      <c r="E16" s="13">
        <v>35229</v>
      </c>
      <c r="F16" s="14" t="s">
        <v>21</v>
      </c>
      <c r="G16" s="15">
        <f>5274+2712</f>
        <v>7986</v>
      </c>
      <c r="H16" s="13">
        <f t="shared" si="0"/>
        <v>32315</v>
      </c>
      <c r="I16" s="16">
        <f t="shared" si="1"/>
        <v>43215</v>
      </c>
      <c r="J16" s="13">
        <f t="shared" si="2"/>
        <v>-10900</v>
      </c>
      <c r="K16" s="17"/>
      <c r="L16" s="17"/>
      <c r="M16" s="17"/>
      <c r="N16" s="17"/>
      <c r="O16" s="17"/>
      <c r="P16" s="17"/>
      <c r="Q16" s="17"/>
      <c r="R16" s="17"/>
      <c r="S16" s="17"/>
    </row>
    <row r="17" spans="1:19" s="18" customFormat="1" ht="15" customHeight="1" x14ac:dyDescent="0.25">
      <c r="A17" s="10" t="s">
        <v>33</v>
      </c>
      <c r="B17" s="11">
        <v>42248</v>
      </c>
      <c r="C17" s="12" t="s">
        <v>21</v>
      </c>
      <c r="D17" s="12" t="s">
        <v>21</v>
      </c>
      <c r="E17" s="13">
        <v>32189</v>
      </c>
      <c r="F17" s="14" t="s">
        <v>21</v>
      </c>
      <c r="G17" s="15">
        <f>4594+2344</f>
        <v>6938</v>
      </c>
      <c r="H17" s="13">
        <f t="shared" si="0"/>
        <v>42248</v>
      </c>
      <c r="I17" s="16">
        <f t="shared" si="1"/>
        <v>39127</v>
      </c>
      <c r="J17" s="13">
        <f t="shared" si="2"/>
        <v>3121</v>
      </c>
      <c r="K17" s="17"/>
      <c r="L17" s="17"/>
      <c r="M17" s="17"/>
      <c r="N17" s="17"/>
      <c r="O17" s="17"/>
      <c r="P17" s="17"/>
      <c r="Q17" s="17"/>
      <c r="R17" s="17"/>
      <c r="S17" s="17"/>
    </row>
    <row r="18" spans="1:19" s="18" customFormat="1" ht="15" customHeight="1" x14ac:dyDescent="0.25">
      <c r="A18" s="10" t="s">
        <v>34</v>
      </c>
      <c r="B18" s="11">
        <v>36088</v>
      </c>
      <c r="C18" s="12" t="s">
        <v>21</v>
      </c>
      <c r="D18" s="12" t="s">
        <v>21</v>
      </c>
      <c r="E18" s="13">
        <v>35517</v>
      </c>
      <c r="F18" s="14" t="s">
        <v>21</v>
      </c>
      <c r="G18" s="15">
        <v>7129</v>
      </c>
      <c r="H18" s="13">
        <f t="shared" si="0"/>
        <v>36088</v>
      </c>
      <c r="I18" s="16">
        <f t="shared" si="1"/>
        <v>42646</v>
      </c>
      <c r="J18" s="13">
        <f t="shared" si="2"/>
        <v>-6558</v>
      </c>
      <c r="K18" s="17"/>
      <c r="L18" s="17"/>
      <c r="M18" s="17"/>
      <c r="N18" s="17"/>
      <c r="O18" s="17"/>
      <c r="P18" s="17"/>
      <c r="Q18" s="17"/>
      <c r="R18" s="17"/>
      <c r="S18" s="17"/>
    </row>
    <row r="19" spans="1:19" s="18" customFormat="1" ht="15" customHeight="1" x14ac:dyDescent="0.25">
      <c r="A19" s="10" t="s">
        <v>35</v>
      </c>
      <c r="B19" s="11">
        <v>52744</v>
      </c>
      <c r="C19" s="12" t="s">
        <v>21</v>
      </c>
      <c r="D19" s="12" t="s">
        <v>21</v>
      </c>
      <c r="E19" s="13">
        <v>33071</v>
      </c>
      <c r="F19" s="14" t="s">
        <v>21</v>
      </c>
      <c r="G19" s="15">
        <v>6013</v>
      </c>
      <c r="H19" s="13">
        <f t="shared" si="0"/>
        <v>52744</v>
      </c>
      <c r="I19" s="16">
        <f t="shared" si="1"/>
        <v>39084</v>
      </c>
      <c r="J19" s="13">
        <f t="shared" si="2"/>
        <v>13660</v>
      </c>
      <c r="K19" s="17"/>
      <c r="L19" s="17"/>
      <c r="M19" s="17"/>
      <c r="N19" s="17"/>
      <c r="O19" s="17"/>
      <c r="P19" s="17"/>
      <c r="Q19" s="17"/>
      <c r="R19" s="17"/>
      <c r="S19" s="17"/>
    </row>
    <row r="20" spans="1:19" s="18" customFormat="1" ht="15" customHeight="1" x14ac:dyDescent="0.25">
      <c r="A20" s="10" t="s">
        <v>36</v>
      </c>
      <c r="B20" s="11">
        <v>72586</v>
      </c>
      <c r="C20" s="12" t="s">
        <v>21</v>
      </c>
      <c r="D20" s="12" t="s">
        <v>21</v>
      </c>
      <c r="E20" s="13">
        <v>35427</v>
      </c>
      <c r="F20" s="14" t="s">
        <v>21</v>
      </c>
      <c r="G20" s="15">
        <v>7734</v>
      </c>
      <c r="H20" s="13">
        <f t="shared" si="0"/>
        <v>72586</v>
      </c>
      <c r="I20" s="16">
        <f t="shared" si="1"/>
        <v>43161</v>
      </c>
      <c r="J20" s="13">
        <f t="shared" si="2"/>
        <v>29425</v>
      </c>
      <c r="K20" s="17"/>
      <c r="L20" s="17"/>
      <c r="M20" s="17"/>
      <c r="N20" s="17"/>
      <c r="O20" s="17"/>
      <c r="P20" s="17"/>
      <c r="Q20" s="17"/>
      <c r="R20" s="17"/>
      <c r="S20" s="17"/>
    </row>
    <row r="21" spans="1:19" s="18" customFormat="1" ht="15" customHeight="1" x14ac:dyDescent="0.25">
      <c r="A21" s="10" t="s">
        <v>37</v>
      </c>
      <c r="B21" s="11">
        <v>92334</v>
      </c>
      <c r="C21" s="12" t="s">
        <v>21</v>
      </c>
      <c r="D21" s="12" t="s">
        <v>21</v>
      </c>
      <c r="E21" s="13">
        <v>38196</v>
      </c>
      <c r="F21" s="14" t="s">
        <v>21</v>
      </c>
      <c r="G21" s="15">
        <v>10315</v>
      </c>
      <c r="H21" s="13">
        <f t="shared" si="0"/>
        <v>92334</v>
      </c>
      <c r="I21" s="16">
        <f t="shared" si="1"/>
        <v>48511</v>
      </c>
      <c r="J21" s="13">
        <f t="shared" si="2"/>
        <v>43823</v>
      </c>
      <c r="K21" s="17"/>
      <c r="L21" s="17"/>
      <c r="M21" s="17"/>
      <c r="N21" s="17"/>
      <c r="O21" s="17"/>
      <c r="P21" s="17"/>
      <c r="Q21" s="17"/>
      <c r="R21" s="17"/>
      <c r="S21" s="17"/>
    </row>
    <row r="22" spans="1:19" s="18" customFormat="1" ht="15" customHeight="1" x14ac:dyDescent="0.25">
      <c r="A22" s="10" t="s">
        <v>38</v>
      </c>
      <c r="B22" s="11">
        <v>80761</v>
      </c>
      <c r="C22" s="12" t="s">
        <v>21</v>
      </c>
      <c r="D22" s="12" t="s">
        <v>21</v>
      </c>
      <c r="E22" s="13">
        <v>40414</v>
      </c>
      <c r="F22" s="14" t="s">
        <v>21</v>
      </c>
      <c r="G22" s="15">
        <v>13753</v>
      </c>
      <c r="H22" s="13">
        <f t="shared" si="0"/>
        <v>80761</v>
      </c>
      <c r="I22" s="16">
        <f t="shared" si="1"/>
        <v>54167</v>
      </c>
      <c r="J22" s="13">
        <f t="shared" si="2"/>
        <v>26594</v>
      </c>
      <c r="K22" s="17"/>
      <c r="L22" s="17"/>
      <c r="M22" s="17"/>
      <c r="N22" s="17"/>
      <c r="O22" s="17"/>
      <c r="P22" s="17"/>
      <c r="Q22" s="17"/>
      <c r="R22" s="17"/>
      <c r="S22" s="17"/>
    </row>
    <row r="23" spans="1:19" s="18" customFormat="1" ht="15" customHeight="1" x14ac:dyDescent="0.25">
      <c r="A23" s="10" t="s">
        <v>39</v>
      </c>
      <c r="B23" s="11">
        <v>71078</v>
      </c>
      <c r="C23" s="12" t="s">
        <v>21</v>
      </c>
      <c r="D23" s="12" t="s">
        <v>21</v>
      </c>
      <c r="E23" s="13">
        <v>40843</v>
      </c>
      <c r="F23" s="14" t="s">
        <v>21</v>
      </c>
      <c r="G23" s="15">
        <v>13044</v>
      </c>
      <c r="H23" s="13">
        <f t="shared" si="0"/>
        <v>71078</v>
      </c>
      <c r="I23" s="16">
        <f t="shared" si="1"/>
        <v>53887</v>
      </c>
      <c r="J23" s="13">
        <f t="shared" si="2"/>
        <v>17191</v>
      </c>
      <c r="K23" s="17"/>
      <c r="L23" s="17"/>
      <c r="M23" s="17"/>
      <c r="N23" s="17"/>
      <c r="O23" s="17"/>
      <c r="P23" s="17"/>
      <c r="Q23" s="17"/>
      <c r="R23" s="17"/>
      <c r="S23" s="17"/>
    </row>
    <row r="24" spans="1:19" s="18" customFormat="1" ht="15" customHeight="1" x14ac:dyDescent="0.25">
      <c r="A24" s="10" t="s">
        <v>40</v>
      </c>
      <c r="B24" s="11">
        <v>63713</v>
      </c>
      <c r="C24" s="12" t="s">
        <v>21</v>
      </c>
      <c r="D24" s="12" t="s">
        <v>21</v>
      </c>
      <c r="E24" s="13">
        <v>40392</v>
      </c>
      <c r="F24" s="14" t="s">
        <v>21</v>
      </c>
      <c r="G24" s="15">
        <v>12575</v>
      </c>
      <c r="H24" s="13">
        <f t="shared" si="0"/>
        <v>63713</v>
      </c>
      <c r="I24" s="16">
        <f t="shared" si="1"/>
        <v>52967</v>
      </c>
      <c r="J24" s="13">
        <f t="shared" si="2"/>
        <v>10746</v>
      </c>
      <c r="K24" s="17"/>
      <c r="L24" s="17"/>
      <c r="M24" s="17"/>
      <c r="N24" s="17"/>
      <c r="O24" s="17"/>
      <c r="P24" s="17"/>
      <c r="Q24" s="17"/>
      <c r="R24" s="17"/>
      <c r="S24" s="17"/>
    </row>
    <row r="25" spans="1:19" s="18" customFormat="1" ht="15" customHeight="1" x14ac:dyDescent="0.25">
      <c r="A25" s="10" t="s">
        <v>41</v>
      </c>
      <c r="B25" s="11">
        <v>57122</v>
      </c>
      <c r="C25" s="12" t="s">
        <v>21</v>
      </c>
      <c r="D25" s="12" t="s">
        <v>21</v>
      </c>
      <c r="E25" s="13">
        <v>44348</v>
      </c>
      <c r="F25" s="14" t="s">
        <v>21</v>
      </c>
      <c r="G25" s="15">
        <v>12280</v>
      </c>
      <c r="H25" s="13">
        <f t="shared" si="0"/>
        <v>57122</v>
      </c>
      <c r="I25" s="16">
        <f t="shared" si="1"/>
        <v>56628</v>
      </c>
      <c r="J25" s="13">
        <f t="shared" si="2"/>
        <v>494</v>
      </c>
      <c r="K25" s="17"/>
      <c r="L25" s="17"/>
      <c r="M25" s="17"/>
      <c r="N25" s="17"/>
      <c r="O25" s="17"/>
      <c r="P25" s="17"/>
      <c r="Q25" s="17"/>
      <c r="R25" s="17"/>
      <c r="S25" s="17"/>
    </row>
    <row r="26" spans="1:19" s="18" customFormat="1" ht="15" customHeight="1" x14ac:dyDescent="0.25">
      <c r="A26" s="10" t="s">
        <v>42</v>
      </c>
      <c r="B26" s="11">
        <v>55243</v>
      </c>
      <c r="C26" s="12" t="s">
        <v>21</v>
      </c>
      <c r="D26" s="12" t="s">
        <v>21</v>
      </c>
      <c r="E26" s="13">
        <v>41520</v>
      </c>
      <c r="F26" s="14" t="s">
        <v>21</v>
      </c>
      <c r="G26" s="15">
        <v>9468</v>
      </c>
      <c r="H26" s="13">
        <f t="shared" si="0"/>
        <v>55243</v>
      </c>
      <c r="I26" s="16">
        <f t="shared" si="1"/>
        <v>50988</v>
      </c>
      <c r="J26" s="13">
        <f t="shared" si="2"/>
        <v>4255</v>
      </c>
      <c r="K26" s="17"/>
      <c r="L26" s="17"/>
      <c r="M26" s="17"/>
      <c r="N26" s="17"/>
      <c r="O26" s="17"/>
      <c r="P26" s="17"/>
      <c r="Q26" s="17"/>
      <c r="R26" s="17"/>
      <c r="S26" s="17"/>
    </row>
    <row r="27" spans="1:19" s="18" customFormat="1" ht="15" customHeight="1" x14ac:dyDescent="0.25">
      <c r="A27" s="10" t="s">
        <v>43</v>
      </c>
      <c r="B27" s="11">
        <v>62143</v>
      </c>
      <c r="C27" s="12" t="s">
        <v>21</v>
      </c>
      <c r="D27" s="12" t="s">
        <v>21</v>
      </c>
      <c r="E27" s="13">
        <v>45618</v>
      </c>
      <c r="F27" s="14" t="s">
        <v>21</v>
      </c>
      <c r="G27" s="15">
        <v>10753</v>
      </c>
      <c r="H27" s="13">
        <f t="shared" si="0"/>
        <v>62143</v>
      </c>
      <c r="I27" s="16">
        <f t="shared" si="1"/>
        <v>56371</v>
      </c>
      <c r="J27" s="13">
        <f t="shared" si="2"/>
        <v>5772</v>
      </c>
      <c r="K27" s="17"/>
      <c r="L27" s="17"/>
      <c r="M27" s="17"/>
      <c r="N27" s="17"/>
      <c r="O27" s="17"/>
      <c r="P27" s="17"/>
      <c r="Q27" s="17"/>
      <c r="R27" s="17"/>
      <c r="S27" s="17"/>
    </row>
    <row r="28" spans="1:19" s="18" customFormat="1" ht="15" customHeight="1" x14ac:dyDescent="0.25">
      <c r="A28" s="10" t="s">
        <v>44</v>
      </c>
      <c r="B28" s="11">
        <v>62708</v>
      </c>
      <c r="C28" s="12" t="s">
        <v>21</v>
      </c>
      <c r="D28" s="12" t="s">
        <v>21</v>
      </c>
      <c r="E28" s="13">
        <v>37254</v>
      </c>
      <c r="F28" s="14" t="s">
        <v>21</v>
      </c>
      <c r="G28" s="15">
        <v>6087</v>
      </c>
      <c r="H28" s="13">
        <f t="shared" si="0"/>
        <v>62708</v>
      </c>
      <c r="I28" s="16">
        <f t="shared" si="1"/>
        <v>43341</v>
      </c>
      <c r="J28" s="13">
        <f t="shared" si="2"/>
        <v>19367</v>
      </c>
      <c r="K28" s="17"/>
      <c r="L28" s="17"/>
      <c r="M28" s="17"/>
      <c r="N28" s="17"/>
      <c r="O28" s="17"/>
      <c r="P28" s="17"/>
      <c r="Q28" s="17"/>
      <c r="R28" s="17"/>
      <c r="S28" s="17"/>
    </row>
    <row r="29" spans="1:19" s="18" customFormat="1" ht="15" customHeight="1" x14ac:dyDescent="0.25">
      <c r="A29" s="10" t="s">
        <v>45</v>
      </c>
      <c r="B29" s="11">
        <v>62474</v>
      </c>
      <c r="C29" s="12" t="s">
        <v>21</v>
      </c>
      <c r="D29" s="12" t="s">
        <v>21</v>
      </c>
      <c r="E29" s="13">
        <v>42721</v>
      </c>
      <c r="F29" s="14" t="s">
        <v>21</v>
      </c>
      <c r="G29" s="15">
        <v>12070</v>
      </c>
      <c r="H29" s="13">
        <f t="shared" si="0"/>
        <v>62474</v>
      </c>
      <c r="I29" s="16">
        <f t="shared" si="1"/>
        <v>54791</v>
      </c>
      <c r="J29" s="13">
        <f t="shared" si="2"/>
        <v>7683</v>
      </c>
      <c r="K29" s="17"/>
      <c r="L29" s="17"/>
      <c r="M29" s="17"/>
      <c r="N29" s="17"/>
      <c r="O29" s="17"/>
      <c r="P29" s="17"/>
      <c r="Q29" s="17"/>
      <c r="R29" s="17"/>
      <c r="S29" s="17"/>
    </row>
    <row r="30" spans="1:19" s="18" customFormat="1" ht="15" customHeight="1" x14ac:dyDescent="0.25">
      <c r="A30" s="10" t="s">
        <v>46</v>
      </c>
      <c r="B30" s="11">
        <v>64250</v>
      </c>
      <c r="C30" s="12" t="s">
        <v>21</v>
      </c>
      <c r="D30" s="12" t="s">
        <v>21</v>
      </c>
      <c r="E30" s="13">
        <v>40448</v>
      </c>
      <c r="F30" s="14" t="s">
        <v>21</v>
      </c>
      <c r="G30" s="15">
        <v>12155</v>
      </c>
      <c r="H30" s="13">
        <f t="shared" si="0"/>
        <v>64250</v>
      </c>
      <c r="I30" s="16">
        <f t="shared" si="1"/>
        <v>52603</v>
      </c>
      <c r="J30" s="13">
        <f t="shared" si="2"/>
        <v>11647</v>
      </c>
      <c r="K30" s="17"/>
      <c r="L30" s="17"/>
      <c r="M30" s="17"/>
      <c r="N30" s="17"/>
      <c r="O30" s="17"/>
      <c r="P30" s="17"/>
      <c r="Q30" s="17"/>
      <c r="R30" s="17"/>
      <c r="S30" s="17"/>
    </row>
    <row r="31" spans="1:19" s="18" customFormat="1" ht="15" customHeight="1" x14ac:dyDescent="0.25">
      <c r="A31" s="10" t="s">
        <v>47</v>
      </c>
      <c r="B31" s="11">
        <v>71866</v>
      </c>
      <c r="C31" s="12" t="s">
        <v>21</v>
      </c>
      <c r="D31" s="12" t="s">
        <v>21</v>
      </c>
      <c r="E31" s="13">
        <v>40808</v>
      </c>
      <c r="F31" s="14" t="s">
        <v>21</v>
      </c>
      <c r="G31" s="15">
        <v>11862</v>
      </c>
      <c r="H31" s="13">
        <f t="shared" si="0"/>
        <v>71866</v>
      </c>
      <c r="I31" s="16">
        <f t="shared" si="1"/>
        <v>52670</v>
      </c>
      <c r="J31" s="13">
        <f t="shared" si="2"/>
        <v>19196</v>
      </c>
      <c r="K31" s="17"/>
      <c r="L31" s="17"/>
      <c r="M31" s="17"/>
      <c r="N31" s="17"/>
      <c r="O31" s="17"/>
      <c r="P31" s="17"/>
      <c r="Q31" s="17"/>
      <c r="R31" s="17"/>
      <c r="S31" s="17"/>
    </row>
    <row r="32" spans="1:19" s="18" customFormat="1" ht="15" customHeight="1" x14ac:dyDescent="0.25">
      <c r="A32" s="10" t="s">
        <v>48</v>
      </c>
      <c r="B32" s="11">
        <v>69886</v>
      </c>
      <c r="C32" s="12" t="s">
        <v>21</v>
      </c>
      <c r="D32" s="12" t="s">
        <v>21</v>
      </c>
      <c r="E32" s="13">
        <v>40151</v>
      </c>
      <c r="F32" s="14" t="s">
        <v>21</v>
      </c>
      <c r="G32" s="15">
        <v>13588</v>
      </c>
      <c r="H32" s="13">
        <f t="shared" si="0"/>
        <v>69886</v>
      </c>
      <c r="I32" s="16">
        <f t="shared" si="1"/>
        <v>53739</v>
      </c>
      <c r="J32" s="13">
        <f t="shared" si="2"/>
        <v>16147</v>
      </c>
      <c r="K32" s="17"/>
      <c r="L32" s="17"/>
      <c r="M32" s="17"/>
      <c r="N32" s="17"/>
      <c r="O32" s="17"/>
      <c r="P32" s="17"/>
      <c r="Q32" s="17"/>
      <c r="R32" s="17"/>
      <c r="S32" s="17"/>
    </row>
    <row r="33" spans="1:25" s="18" customFormat="1" ht="15" customHeight="1" x14ac:dyDescent="0.25">
      <c r="A33" s="10" t="s">
        <v>49</v>
      </c>
      <c r="B33" s="11">
        <v>58724</v>
      </c>
      <c r="C33" s="12" t="s">
        <v>21</v>
      </c>
      <c r="D33" s="12" t="s">
        <v>21</v>
      </c>
      <c r="E33" s="13">
        <v>42413</v>
      </c>
      <c r="F33" s="14" t="s">
        <v>21</v>
      </c>
      <c r="G33" s="15">
        <v>14508</v>
      </c>
      <c r="H33" s="13">
        <f t="shared" si="0"/>
        <v>58724</v>
      </c>
      <c r="I33" s="16">
        <f t="shared" si="1"/>
        <v>56921</v>
      </c>
      <c r="J33" s="13">
        <f t="shared" si="2"/>
        <v>1803</v>
      </c>
      <c r="K33" s="17"/>
      <c r="L33" s="17"/>
      <c r="M33" s="17"/>
      <c r="N33" s="17"/>
      <c r="O33" s="17"/>
      <c r="P33" s="17"/>
      <c r="Q33" s="17"/>
      <c r="R33" s="17"/>
      <c r="S33" s="17"/>
    </row>
    <row r="34" spans="1:25" s="18" customFormat="1" ht="15" customHeight="1" x14ac:dyDescent="0.25">
      <c r="A34" s="10" t="s">
        <v>50</v>
      </c>
      <c r="B34" s="11">
        <v>55298</v>
      </c>
      <c r="C34" s="12" t="s">
        <v>21</v>
      </c>
      <c r="D34" s="12" t="s">
        <v>21</v>
      </c>
      <c r="E34" s="13">
        <v>41783</v>
      </c>
      <c r="F34" s="14" t="s">
        <v>21</v>
      </c>
      <c r="G34" s="15">
        <v>13293</v>
      </c>
      <c r="H34" s="13">
        <f t="shared" si="0"/>
        <v>55298</v>
      </c>
      <c r="I34" s="16">
        <f t="shared" si="1"/>
        <v>55076</v>
      </c>
      <c r="J34" s="13">
        <f t="shared" si="2"/>
        <v>222</v>
      </c>
      <c r="K34" s="17"/>
      <c r="L34" s="17"/>
      <c r="M34" s="17"/>
      <c r="N34" s="17"/>
      <c r="O34" s="17"/>
      <c r="P34" s="17"/>
      <c r="Q34" s="17"/>
      <c r="R34" s="17"/>
      <c r="S34" s="17"/>
    </row>
    <row r="35" spans="1:25" s="18" customFormat="1" ht="15" customHeight="1" x14ac:dyDescent="0.25">
      <c r="A35" s="10" t="s">
        <v>51</v>
      </c>
      <c r="B35" s="11">
        <v>52594</v>
      </c>
      <c r="C35" s="12" t="s">
        <v>21</v>
      </c>
      <c r="D35" s="12" t="s">
        <v>21</v>
      </c>
      <c r="E35" s="13">
        <v>42849</v>
      </c>
      <c r="F35" s="14" t="s">
        <v>21</v>
      </c>
      <c r="G35" s="15">
        <v>15646</v>
      </c>
      <c r="H35" s="13">
        <f t="shared" si="0"/>
        <v>52594</v>
      </c>
      <c r="I35" s="16">
        <f t="shared" si="1"/>
        <v>58495</v>
      </c>
      <c r="J35" s="13">
        <f t="shared" si="2"/>
        <v>-5901</v>
      </c>
      <c r="K35" s="17"/>
      <c r="L35" s="17"/>
      <c r="M35" s="17"/>
      <c r="N35" s="17"/>
      <c r="O35" s="17"/>
      <c r="P35" s="17"/>
      <c r="Q35" s="17"/>
      <c r="R35" s="17"/>
      <c r="S35" s="17"/>
    </row>
    <row r="36" spans="1:25" s="18" customFormat="1" ht="15" customHeight="1" x14ac:dyDescent="0.25">
      <c r="A36" s="10" t="s">
        <v>52</v>
      </c>
      <c r="B36" s="11">
        <v>54854</v>
      </c>
      <c r="C36" s="12" t="s">
        <v>21</v>
      </c>
      <c r="D36" s="12" t="s">
        <v>21</v>
      </c>
      <c r="E36" s="13">
        <v>42740</v>
      </c>
      <c r="F36" s="14" t="s">
        <v>21</v>
      </c>
      <c r="G36" s="15">
        <v>16812</v>
      </c>
      <c r="H36" s="13">
        <f t="shared" si="0"/>
        <v>54854</v>
      </c>
      <c r="I36" s="16">
        <f t="shared" si="1"/>
        <v>59552</v>
      </c>
      <c r="J36" s="13">
        <f t="shared" si="2"/>
        <v>-4698</v>
      </c>
      <c r="K36" s="17"/>
      <c r="L36" s="17"/>
      <c r="M36" s="17"/>
      <c r="N36" s="17"/>
      <c r="O36" s="17"/>
      <c r="P36" s="17"/>
      <c r="Q36" s="17"/>
      <c r="R36" s="17"/>
      <c r="S36" s="17"/>
    </row>
    <row r="37" spans="1:25" s="18" customFormat="1" ht="15" customHeight="1" x14ac:dyDescent="0.25">
      <c r="A37" s="10" t="s">
        <v>53</v>
      </c>
      <c r="B37" s="11">
        <v>54694</v>
      </c>
      <c r="C37" s="12" t="s">
        <v>21</v>
      </c>
      <c r="D37" s="12" t="s">
        <v>21</v>
      </c>
      <c r="E37" s="13">
        <v>41274</v>
      </c>
      <c r="F37" s="14" t="s">
        <v>21</v>
      </c>
      <c r="G37" s="15">
        <v>16938</v>
      </c>
      <c r="H37" s="13">
        <f t="shared" si="0"/>
        <v>54694</v>
      </c>
      <c r="I37" s="16">
        <f t="shared" si="1"/>
        <v>58212</v>
      </c>
      <c r="J37" s="13">
        <f t="shared" si="2"/>
        <v>-3518</v>
      </c>
      <c r="K37" s="17"/>
      <c r="L37" s="17"/>
      <c r="M37" s="17"/>
      <c r="N37" s="17"/>
      <c r="O37" s="17"/>
      <c r="P37" s="17"/>
      <c r="Q37" s="17"/>
      <c r="R37" s="17"/>
      <c r="S37" s="17"/>
    </row>
    <row r="38" spans="1:25" s="18" customFormat="1" ht="15" customHeight="1" x14ac:dyDescent="0.25">
      <c r="A38" s="10" t="s">
        <v>54</v>
      </c>
      <c r="B38" s="11">
        <v>49298</v>
      </c>
      <c r="C38" s="12" t="s">
        <v>21</v>
      </c>
      <c r="D38" s="12" t="s">
        <v>21</v>
      </c>
      <c r="E38" s="13">
        <v>44120</v>
      </c>
      <c r="F38" s="14" t="s">
        <v>21</v>
      </c>
      <c r="G38" s="15">
        <v>16074</v>
      </c>
      <c r="H38" s="13">
        <f t="shared" si="0"/>
        <v>49298</v>
      </c>
      <c r="I38" s="16">
        <f t="shared" si="1"/>
        <v>60194</v>
      </c>
      <c r="J38" s="13">
        <f t="shared" si="2"/>
        <v>-10896</v>
      </c>
      <c r="K38" s="17"/>
      <c r="L38" s="17"/>
      <c r="M38" s="17"/>
      <c r="N38" s="17"/>
      <c r="O38" s="17"/>
      <c r="P38" s="17"/>
      <c r="Q38" s="17"/>
      <c r="R38" s="17"/>
      <c r="S38" s="17"/>
    </row>
    <row r="39" spans="1:25" s="18" customFormat="1" ht="15" customHeight="1" x14ac:dyDescent="0.25">
      <c r="A39" s="10" t="s">
        <v>55</v>
      </c>
      <c r="B39" s="11">
        <v>44659</v>
      </c>
      <c r="C39" s="12" t="s">
        <v>21</v>
      </c>
      <c r="D39" s="12" t="s">
        <v>21</v>
      </c>
      <c r="E39" s="13">
        <v>43879</v>
      </c>
      <c r="F39" s="14" t="s">
        <v>21</v>
      </c>
      <c r="G39" s="15">
        <v>18052</v>
      </c>
      <c r="H39" s="13">
        <f t="shared" si="0"/>
        <v>44659</v>
      </c>
      <c r="I39" s="16">
        <f t="shared" si="1"/>
        <v>61931</v>
      </c>
      <c r="J39" s="13">
        <f t="shared" si="2"/>
        <v>-17272</v>
      </c>
      <c r="K39" s="17"/>
      <c r="L39" s="17"/>
      <c r="M39" s="17"/>
      <c r="N39" s="17"/>
      <c r="O39" s="17"/>
      <c r="P39" s="17"/>
      <c r="Q39" s="17"/>
      <c r="R39" s="17"/>
      <c r="S39" s="17"/>
    </row>
    <row r="40" spans="1:25" s="18" customFormat="1" ht="15" customHeight="1" x14ac:dyDescent="0.25">
      <c r="A40" s="10" t="s">
        <v>56</v>
      </c>
      <c r="B40" s="11">
        <v>43657</v>
      </c>
      <c r="C40" s="12" t="s">
        <v>21</v>
      </c>
      <c r="D40" s="12" t="s">
        <v>21</v>
      </c>
      <c r="E40" s="13">
        <v>40270</v>
      </c>
      <c r="F40" s="14" t="s">
        <v>21</v>
      </c>
      <c r="G40" s="15">
        <v>21069</v>
      </c>
      <c r="H40" s="13">
        <f t="shared" si="0"/>
        <v>43657</v>
      </c>
      <c r="I40" s="16">
        <f t="shared" si="1"/>
        <v>61339</v>
      </c>
      <c r="J40" s="13">
        <f t="shared" si="2"/>
        <v>-17682</v>
      </c>
      <c r="K40" s="17"/>
      <c r="L40" s="17"/>
      <c r="M40" s="17"/>
      <c r="N40" s="17"/>
      <c r="O40" s="17"/>
      <c r="P40" s="17"/>
      <c r="Q40" s="17"/>
      <c r="R40" s="17"/>
      <c r="S40" s="17"/>
    </row>
    <row r="41" spans="1:25" s="18" customFormat="1" ht="15" customHeight="1" x14ac:dyDescent="0.25">
      <c r="A41" s="10" t="s">
        <v>57</v>
      </c>
      <c r="B41" s="11">
        <v>47002</v>
      </c>
      <c r="C41" s="12" t="s">
        <v>21</v>
      </c>
      <c r="D41" s="12" t="s">
        <v>21</v>
      </c>
      <c r="E41" s="13">
        <v>38992</v>
      </c>
      <c r="F41" s="14" t="s">
        <v>21</v>
      </c>
      <c r="G41" s="15">
        <f>10915+6540</f>
        <v>17455</v>
      </c>
      <c r="H41" s="13">
        <f t="shared" si="0"/>
        <v>47002</v>
      </c>
      <c r="I41" s="16">
        <f t="shared" si="1"/>
        <v>56447</v>
      </c>
      <c r="J41" s="13">
        <f t="shared" si="2"/>
        <v>-9445</v>
      </c>
      <c r="K41" s="17"/>
      <c r="L41" s="17"/>
      <c r="M41" s="17"/>
      <c r="N41" s="17"/>
      <c r="O41" s="17"/>
      <c r="P41" s="17"/>
      <c r="Q41" s="17"/>
      <c r="R41" s="17"/>
      <c r="S41" s="17"/>
    </row>
    <row r="42" spans="1:25" s="18" customFormat="1" ht="15" customHeight="1" x14ac:dyDescent="0.25">
      <c r="A42" s="10" t="s">
        <v>58</v>
      </c>
      <c r="B42" s="11">
        <v>47042</v>
      </c>
      <c r="C42" s="12" t="s">
        <v>21</v>
      </c>
      <c r="D42" s="12" t="s">
        <v>21</v>
      </c>
      <c r="E42" s="13">
        <v>37144</v>
      </c>
      <c r="F42" s="14" t="s">
        <v>21</v>
      </c>
      <c r="G42" s="15">
        <f>10585+6292</f>
        <v>16877</v>
      </c>
      <c r="H42" s="13">
        <f t="shared" si="0"/>
        <v>47042</v>
      </c>
      <c r="I42" s="16">
        <f t="shared" si="1"/>
        <v>54021</v>
      </c>
      <c r="J42" s="13">
        <f t="shared" si="2"/>
        <v>-6979</v>
      </c>
      <c r="K42" s="17"/>
      <c r="L42" s="17"/>
      <c r="M42" s="17"/>
      <c r="N42" s="17"/>
      <c r="O42" s="17"/>
      <c r="P42" s="17"/>
      <c r="Q42" s="17"/>
      <c r="R42" s="17"/>
      <c r="S42" s="17"/>
    </row>
    <row r="43" spans="1:25" s="18" customFormat="1" ht="15" customHeight="1" x14ac:dyDescent="0.25">
      <c r="A43" s="10" t="s">
        <v>59</v>
      </c>
      <c r="B43" s="11">
        <v>48959</v>
      </c>
      <c r="C43" s="12" t="s">
        <v>21</v>
      </c>
      <c r="D43" s="12" t="s">
        <v>21</v>
      </c>
      <c r="E43" s="13">
        <v>37380</v>
      </c>
      <c r="F43" s="14" t="s">
        <v>21</v>
      </c>
      <c r="G43" s="15">
        <f>10585+5828</f>
        <v>16413</v>
      </c>
      <c r="H43" s="13">
        <f t="shared" si="0"/>
        <v>48959</v>
      </c>
      <c r="I43" s="16">
        <f t="shared" si="1"/>
        <v>53793</v>
      </c>
      <c r="J43" s="13">
        <f t="shared" si="2"/>
        <v>-4834</v>
      </c>
      <c r="K43" s="17"/>
      <c r="L43" s="17"/>
      <c r="M43" s="17"/>
      <c r="N43" s="17"/>
      <c r="O43" s="17"/>
      <c r="P43" s="17"/>
      <c r="Q43" s="17"/>
      <c r="R43" s="17"/>
      <c r="S43" s="17"/>
    </row>
    <row r="44" spans="1:25" s="18" customFormat="1" ht="15" customHeight="1" x14ac:dyDescent="0.25">
      <c r="A44" s="10" t="s">
        <v>60</v>
      </c>
      <c r="B44" s="11">
        <v>49750</v>
      </c>
      <c r="C44" s="12" t="s">
        <v>21</v>
      </c>
      <c r="D44" s="12" t="s">
        <v>21</v>
      </c>
      <c r="E44" s="13">
        <v>38460</v>
      </c>
      <c r="F44" s="14" t="s">
        <v>21</v>
      </c>
      <c r="G44" s="15">
        <f>12170+6403</f>
        <v>18573</v>
      </c>
      <c r="H44" s="13">
        <f t="shared" si="0"/>
        <v>49750</v>
      </c>
      <c r="I44" s="16">
        <f t="shared" si="1"/>
        <v>57033</v>
      </c>
      <c r="J44" s="13">
        <f t="shared" si="2"/>
        <v>-7283</v>
      </c>
      <c r="K44" s="17"/>
      <c r="L44" s="17"/>
      <c r="M44" s="17"/>
      <c r="N44" s="17"/>
      <c r="O44" s="17"/>
      <c r="P44" s="17"/>
      <c r="Q44" s="17"/>
      <c r="R44" s="17"/>
      <c r="S44" s="17"/>
    </row>
    <row r="45" spans="1:25" s="18" customFormat="1" ht="15" customHeight="1" x14ac:dyDescent="0.25">
      <c r="A45" s="10" t="s">
        <v>61</v>
      </c>
      <c r="B45" s="13">
        <v>48484</v>
      </c>
      <c r="C45" s="12" t="s">
        <v>21</v>
      </c>
      <c r="D45" s="13">
        <v>5564</v>
      </c>
      <c r="E45" s="13">
        <v>34904</v>
      </c>
      <c r="F45" s="14" t="s">
        <v>21</v>
      </c>
      <c r="G45" s="15">
        <v>19178</v>
      </c>
      <c r="H45" s="13">
        <f t="shared" ref="H45:H51" si="3">B45+D45</f>
        <v>54048</v>
      </c>
      <c r="I45" s="16">
        <f t="shared" si="1"/>
        <v>54082</v>
      </c>
      <c r="J45" s="13">
        <f t="shared" si="2"/>
        <v>-34</v>
      </c>
      <c r="K45" s="17"/>
      <c r="L45" s="17"/>
      <c r="M45" s="17"/>
      <c r="N45" s="17"/>
      <c r="O45" s="17"/>
      <c r="P45" s="17"/>
      <c r="Q45" s="17"/>
      <c r="R45" s="17"/>
      <c r="S45" s="17"/>
    </row>
    <row r="46" spans="1:25" s="20" customFormat="1" ht="15" customHeight="1" x14ac:dyDescent="0.25">
      <c r="A46" s="10" t="s">
        <v>62</v>
      </c>
      <c r="B46" s="13">
        <v>54169</v>
      </c>
      <c r="C46" s="12" t="s">
        <v>21</v>
      </c>
      <c r="D46" s="13">
        <v>5898</v>
      </c>
      <c r="E46" s="13">
        <v>33458</v>
      </c>
      <c r="F46" s="14" t="s">
        <v>21</v>
      </c>
      <c r="G46" s="13">
        <v>15981</v>
      </c>
      <c r="H46" s="13">
        <f t="shared" si="3"/>
        <v>60067</v>
      </c>
      <c r="I46" s="16">
        <f t="shared" si="1"/>
        <v>49439</v>
      </c>
      <c r="J46" s="13">
        <f t="shared" si="2"/>
        <v>10628</v>
      </c>
      <c r="K46" s="19"/>
      <c r="L46" s="19"/>
      <c r="M46" s="19"/>
      <c r="N46" s="19"/>
      <c r="O46" s="19"/>
      <c r="P46" s="19"/>
      <c r="Q46" s="19"/>
      <c r="R46" s="19"/>
      <c r="S46" s="19"/>
      <c r="T46" s="19"/>
      <c r="U46" s="19"/>
      <c r="V46" s="19"/>
      <c r="W46" s="19"/>
      <c r="X46" s="19"/>
      <c r="Y46" s="19"/>
    </row>
    <row r="47" spans="1:25" s="20" customFormat="1" ht="15" customHeight="1" x14ac:dyDescent="0.25">
      <c r="A47" s="10" t="s">
        <v>63</v>
      </c>
      <c r="B47" s="13">
        <v>62662</v>
      </c>
      <c r="C47" s="12" t="s">
        <v>21</v>
      </c>
      <c r="D47" s="13">
        <v>6267</v>
      </c>
      <c r="E47" s="13">
        <v>32502</v>
      </c>
      <c r="F47" s="14" t="s">
        <v>21</v>
      </c>
      <c r="G47" s="13">
        <v>16744</v>
      </c>
      <c r="H47" s="13">
        <f t="shared" si="3"/>
        <v>68929</v>
      </c>
      <c r="I47" s="16">
        <f t="shared" si="1"/>
        <v>49246</v>
      </c>
      <c r="J47" s="13">
        <f t="shared" si="2"/>
        <v>19683</v>
      </c>
      <c r="K47" s="19"/>
      <c r="L47" s="19"/>
      <c r="M47" s="19"/>
      <c r="N47" s="19"/>
      <c r="O47" s="19"/>
      <c r="P47" s="19"/>
      <c r="Q47" s="19"/>
      <c r="R47" s="19"/>
      <c r="S47" s="19"/>
      <c r="T47" s="19"/>
      <c r="U47" s="19"/>
      <c r="V47" s="19"/>
      <c r="W47" s="19"/>
      <c r="X47" s="19"/>
      <c r="Y47" s="19"/>
    </row>
    <row r="48" spans="1:25" s="21" customFormat="1" ht="15" customHeight="1" x14ac:dyDescent="0.2">
      <c r="A48" s="10" t="s">
        <v>64</v>
      </c>
      <c r="B48" s="13">
        <v>67460</v>
      </c>
      <c r="C48" s="12" t="s">
        <v>21</v>
      </c>
      <c r="D48" s="13">
        <v>7157</v>
      </c>
      <c r="E48" s="13">
        <v>33752</v>
      </c>
      <c r="F48" s="14" t="s">
        <v>21</v>
      </c>
      <c r="G48" s="13">
        <v>26719</v>
      </c>
      <c r="H48" s="13">
        <f t="shared" si="3"/>
        <v>74617</v>
      </c>
      <c r="I48" s="16">
        <f t="shared" si="1"/>
        <v>60471</v>
      </c>
      <c r="J48" s="13">
        <f t="shared" si="2"/>
        <v>14146</v>
      </c>
      <c r="K48" s="19"/>
      <c r="L48" s="19"/>
      <c r="M48" s="19"/>
      <c r="N48" s="19"/>
      <c r="O48" s="19"/>
      <c r="P48" s="19"/>
      <c r="Q48" s="19"/>
      <c r="R48" s="19"/>
      <c r="S48" s="19"/>
      <c r="T48" s="19"/>
      <c r="U48" s="19"/>
      <c r="V48" s="19"/>
      <c r="W48" s="19"/>
      <c r="X48" s="19"/>
      <c r="Y48" s="19"/>
    </row>
    <row r="49" spans="1:25" s="21" customFormat="1" ht="15" customHeight="1" x14ac:dyDescent="0.2">
      <c r="A49" s="10" t="s">
        <v>65</v>
      </c>
      <c r="B49" s="13">
        <v>66694</v>
      </c>
      <c r="C49" s="12" t="s">
        <v>21</v>
      </c>
      <c r="D49" s="13">
        <v>13497</v>
      </c>
      <c r="E49" s="13">
        <v>34136</v>
      </c>
      <c r="F49" s="14" t="s">
        <v>21</v>
      </c>
      <c r="G49" s="13">
        <v>21275</v>
      </c>
      <c r="H49" s="13">
        <f t="shared" si="3"/>
        <v>80191</v>
      </c>
      <c r="I49" s="16">
        <f t="shared" si="1"/>
        <v>55411</v>
      </c>
      <c r="J49" s="13">
        <f t="shared" si="2"/>
        <v>24780</v>
      </c>
      <c r="K49" s="19"/>
      <c r="L49" s="19"/>
      <c r="M49" s="19"/>
      <c r="N49" s="19"/>
      <c r="O49" s="19"/>
      <c r="P49" s="19"/>
      <c r="Q49" s="19"/>
      <c r="R49" s="19"/>
      <c r="S49" s="19"/>
      <c r="T49" s="19"/>
      <c r="U49" s="19"/>
      <c r="V49" s="19"/>
      <c r="W49" s="19"/>
      <c r="X49" s="19"/>
      <c r="Y49" s="19"/>
    </row>
    <row r="50" spans="1:25" s="21" customFormat="1" ht="15" customHeight="1" x14ac:dyDescent="0.2">
      <c r="A50" s="10" t="s">
        <v>66</v>
      </c>
      <c r="B50" s="13">
        <v>64248</v>
      </c>
      <c r="C50" s="12" t="s">
        <v>21</v>
      </c>
      <c r="D50" s="13">
        <v>14128</v>
      </c>
      <c r="E50" s="13">
        <v>35026</v>
      </c>
      <c r="F50" s="14" t="s">
        <v>21</v>
      </c>
      <c r="G50" s="13">
        <v>24817</v>
      </c>
      <c r="H50" s="13">
        <f t="shared" si="3"/>
        <v>78376</v>
      </c>
      <c r="I50" s="16">
        <f t="shared" si="1"/>
        <v>59843</v>
      </c>
      <c r="J50" s="13">
        <f t="shared" si="2"/>
        <v>18533</v>
      </c>
      <c r="K50" s="19"/>
      <c r="L50" s="19"/>
      <c r="M50" s="19"/>
      <c r="N50" s="19"/>
      <c r="O50" s="19"/>
      <c r="P50" s="19"/>
      <c r="Q50" s="19"/>
      <c r="R50" s="19"/>
      <c r="S50" s="19"/>
      <c r="T50" s="19"/>
      <c r="U50" s="19"/>
      <c r="V50" s="19"/>
      <c r="W50" s="19"/>
      <c r="X50" s="19"/>
      <c r="Y50" s="19"/>
    </row>
    <row r="51" spans="1:25" s="20" customFormat="1" ht="15" customHeight="1" x14ac:dyDescent="0.25">
      <c r="A51" s="10" t="s">
        <v>67</v>
      </c>
      <c r="B51" s="13">
        <v>67001</v>
      </c>
      <c r="C51" s="12" t="s">
        <v>21</v>
      </c>
      <c r="D51" s="13">
        <v>14864</v>
      </c>
      <c r="E51" s="13">
        <v>37208</v>
      </c>
      <c r="F51" s="14" t="s">
        <v>21</v>
      </c>
      <c r="G51" s="13">
        <v>27026</v>
      </c>
      <c r="H51" s="13">
        <f t="shared" si="3"/>
        <v>81865</v>
      </c>
      <c r="I51" s="16">
        <f t="shared" si="1"/>
        <v>64234</v>
      </c>
      <c r="J51" s="13">
        <f t="shared" si="2"/>
        <v>17631</v>
      </c>
      <c r="K51" s="19"/>
      <c r="L51" s="19"/>
      <c r="M51" s="19"/>
      <c r="N51" s="19"/>
      <c r="O51" s="19"/>
      <c r="P51" s="19"/>
      <c r="Q51" s="19"/>
      <c r="R51" s="19"/>
      <c r="S51" s="19"/>
      <c r="T51" s="19"/>
      <c r="U51" s="19"/>
      <c r="V51" s="19"/>
      <c r="W51" s="19"/>
      <c r="X51" s="19"/>
      <c r="Y51" s="19"/>
    </row>
    <row r="52" spans="1:25" s="21" customFormat="1" ht="15" customHeight="1" x14ac:dyDescent="0.2">
      <c r="A52" s="10" t="s">
        <v>68</v>
      </c>
      <c r="B52" s="13">
        <v>64289</v>
      </c>
      <c r="C52" s="12" t="s">
        <v>21</v>
      </c>
      <c r="D52" s="13">
        <v>14170</v>
      </c>
      <c r="E52" s="13">
        <v>36895</v>
      </c>
      <c r="F52" s="14" t="s">
        <v>21</v>
      </c>
      <c r="G52" s="13">
        <v>27927</v>
      </c>
      <c r="H52" s="13">
        <f>B52+D52</f>
        <v>78459</v>
      </c>
      <c r="I52" s="16">
        <f t="shared" si="1"/>
        <v>64822</v>
      </c>
      <c r="J52" s="13">
        <f t="shared" si="2"/>
        <v>13637</v>
      </c>
      <c r="K52" s="19"/>
      <c r="L52" s="19"/>
      <c r="M52" s="19"/>
      <c r="N52" s="19"/>
      <c r="O52" s="19"/>
      <c r="P52" s="19"/>
      <c r="Q52" s="19"/>
      <c r="R52" s="19"/>
      <c r="S52" s="19"/>
      <c r="T52" s="19"/>
      <c r="U52" s="19"/>
      <c r="V52" s="19"/>
      <c r="W52" s="19"/>
      <c r="X52" s="19"/>
      <c r="Y52" s="19"/>
    </row>
    <row r="53" spans="1:25" s="21" customFormat="1" ht="15" customHeight="1" x14ac:dyDescent="0.2">
      <c r="A53" s="10" t="s">
        <v>69</v>
      </c>
      <c r="B53" s="13">
        <v>62690</v>
      </c>
      <c r="C53" s="12" t="s">
        <v>21</v>
      </c>
      <c r="D53" s="13">
        <v>15356</v>
      </c>
      <c r="E53" s="13">
        <v>37418</v>
      </c>
      <c r="F53" s="14" t="s">
        <v>21</v>
      </c>
      <c r="G53" s="13">
        <v>27749</v>
      </c>
      <c r="H53" s="13">
        <f t="shared" ref="H53:H56" si="4">B53+D53</f>
        <v>78046</v>
      </c>
      <c r="I53" s="16">
        <f t="shared" si="1"/>
        <v>65167</v>
      </c>
      <c r="J53" s="13">
        <f t="shared" si="2"/>
        <v>12879</v>
      </c>
      <c r="K53" s="19"/>
      <c r="L53" s="19"/>
      <c r="M53" s="19"/>
      <c r="N53" s="19"/>
      <c r="O53" s="19"/>
      <c r="P53" s="19"/>
      <c r="Q53" s="19"/>
      <c r="R53" s="19"/>
      <c r="S53" s="19"/>
      <c r="T53" s="19"/>
      <c r="U53" s="19"/>
      <c r="V53" s="19"/>
      <c r="W53" s="19"/>
      <c r="X53" s="19"/>
      <c r="Y53" s="19"/>
    </row>
    <row r="54" spans="1:25" s="21" customFormat="1" ht="15" customHeight="1" x14ac:dyDescent="0.2">
      <c r="A54" s="10" t="s">
        <v>70</v>
      </c>
      <c r="B54" s="13">
        <v>60664</v>
      </c>
      <c r="C54" s="12" t="s">
        <v>21</v>
      </c>
      <c r="D54" s="13">
        <v>15785</v>
      </c>
      <c r="E54" s="13">
        <v>40286</v>
      </c>
      <c r="F54" s="14" t="s">
        <v>21</v>
      </c>
      <c r="G54" s="13">
        <v>29430</v>
      </c>
      <c r="H54" s="13">
        <f t="shared" si="4"/>
        <v>76449</v>
      </c>
      <c r="I54" s="16">
        <f t="shared" si="1"/>
        <v>69716</v>
      </c>
      <c r="J54" s="13">
        <f t="shared" si="2"/>
        <v>6733</v>
      </c>
      <c r="K54" s="19"/>
      <c r="L54" s="19"/>
      <c r="M54" s="19"/>
      <c r="N54" s="19"/>
      <c r="O54" s="19"/>
      <c r="P54" s="19"/>
      <c r="Q54" s="19"/>
      <c r="R54" s="19"/>
      <c r="S54" s="19"/>
      <c r="T54" s="19"/>
      <c r="U54" s="19"/>
      <c r="V54" s="19"/>
      <c r="W54" s="19"/>
      <c r="X54" s="19"/>
      <c r="Y54" s="19"/>
    </row>
    <row r="55" spans="1:25" s="21" customFormat="1" ht="15" customHeight="1" x14ac:dyDescent="0.2">
      <c r="A55" s="10" t="s">
        <v>71</v>
      </c>
      <c r="B55" s="13">
        <v>62598</v>
      </c>
      <c r="C55" s="12" t="s">
        <v>21</v>
      </c>
      <c r="D55" s="13">
        <v>17596</v>
      </c>
      <c r="E55" s="13">
        <v>41122</v>
      </c>
      <c r="F55" s="14" t="s">
        <v>21</v>
      </c>
      <c r="G55" s="13">
        <v>32077</v>
      </c>
      <c r="H55" s="13">
        <f t="shared" si="4"/>
        <v>80194</v>
      </c>
      <c r="I55" s="16">
        <f t="shared" si="1"/>
        <v>73199</v>
      </c>
      <c r="J55" s="13">
        <f t="shared" si="2"/>
        <v>6995</v>
      </c>
      <c r="K55" s="19"/>
      <c r="L55" s="19"/>
      <c r="M55" s="19"/>
      <c r="N55" s="19"/>
      <c r="O55" s="19"/>
      <c r="P55" s="19"/>
      <c r="Q55" s="19"/>
      <c r="R55" s="19"/>
      <c r="S55" s="19"/>
      <c r="T55" s="19"/>
      <c r="U55" s="19"/>
      <c r="V55" s="19"/>
      <c r="W55" s="19"/>
      <c r="X55" s="19"/>
      <c r="Y55" s="19"/>
    </row>
    <row r="56" spans="1:25" s="21" customFormat="1" ht="15" customHeight="1" x14ac:dyDescent="0.2">
      <c r="A56" s="10" t="s">
        <v>72</v>
      </c>
      <c r="B56" s="13">
        <v>69942</v>
      </c>
      <c r="C56" s="12" t="s">
        <v>21</v>
      </c>
      <c r="D56" s="13">
        <v>17973</v>
      </c>
      <c r="E56" s="13">
        <v>42377</v>
      </c>
      <c r="F56" s="14" t="s">
        <v>21</v>
      </c>
      <c r="G56" s="13">
        <v>33489</v>
      </c>
      <c r="H56" s="13">
        <f t="shared" si="4"/>
        <v>87915</v>
      </c>
      <c r="I56" s="16">
        <f t="shared" si="1"/>
        <v>75866</v>
      </c>
      <c r="J56" s="13">
        <f t="shared" si="2"/>
        <v>12049</v>
      </c>
      <c r="K56" s="19"/>
      <c r="L56" s="19"/>
      <c r="M56" s="19"/>
      <c r="N56" s="19"/>
      <c r="O56" s="19"/>
      <c r="P56" s="19"/>
      <c r="Q56" s="19"/>
      <c r="R56" s="19"/>
      <c r="S56" s="19"/>
      <c r="T56" s="19"/>
      <c r="U56" s="19"/>
      <c r="V56" s="19"/>
      <c r="W56" s="19"/>
      <c r="X56" s="19"/>
      <c r="Y56" s="19"/>
    </row>
    <row r="57" spans="1:25" s="23" customFormat="1" ht="15" customHeight="1" x14ac:dyDescent="0.2">
      <c r="A57" s="22" t="s">
        <v>73</v>
      </c>
      <c r="B57" s="13">
        <v>69866</v>
      </c>
      <c r="C57" s="13">
        <v>1595</v>
      </c>
      <c r="D57" s="13">
        <v>18951</v>
      </c>
      <c r="E57" s="13">
        <v>44632</v>
      </c>
      <c r="F57" s="14" t="s">
        <v>21</v>
      </c>
      <c r="G57" s="13">
        <v>32216</v>
      </c>
      <c r="H57" s="13">
        <v>90412</v>
      </c>
      <c r="I57" s="16">
        <v>76848</v>
      </c>
      <c r="J57" s="13">
        <v>13564</v>
      </c>
      <c r="K57" s="19"/>
      <c r="L57" s="19"/>
      <c r="M57" s="19"/>
      <c r="N57" s="19"/>
      <c r="O57" s="19"/>
      <c r="P57" s="19"/>
      <c r="Q57" s="19"/>
      <c r="R57" s="19"/>
      <c r="S57" s="19"/>
      <c r="T57" s="19"/>
      <c r="U57" s="19"/>
      <c r="V57" s="19"/>
      <c r="W57" s="19"/>
      <c r="X57" s="19"/>
      <c r="Y57" s="19"/>
    </row>
    <row r="58" spans="1:25" s="20" customFormat="1" ht="15" customHeight="1" x14ac:dyDescent="0.25">
      <c r="A58" s="10" t="s">
        <v>74</v>
      </c>
      <c r="B58" s="13">
        <v>78942</v>
      </c>
      <c r="C58" s="13">
        <v>10262</v>
      </c>
      <c r="D58" s="13">
        <v>22662</v>
      </c>
      <c r="E58" s="13">
        <v>43222</v>
      </c>
      <c r="F58" s="14" t="s">
        <v>21</v>
      </c>
      <c r="G58" s="13">
        <v>33344</v>
      </c>
      <c r="H58" s="13">
        <v>111866</v>
      </c>
      <c r="I58" s="16">
        <v>76566</v>
      </c>
      <c r="J58" s="13">
        <v>35300</v>
      </c>
      <c r="K58" s="19"/>
      <c r="L58" s="19"/>
      <c r="M58" s="19"/>
      <c r="N58" s="19"/>
      <c r="O58" s="19"/>
      <c r="P58" s="19"/>
      <c r="Q58" s="19"/>
      <c r="R58" s="19"/>
      <c r="S58" s="19"/>
      <c r="T58" s="19"/>
      <c r="U58" s="19"/>
      <c r="V58" s="19"/>
      <c r="W58" s="19"/>
      <c r="X58" s="19"/>
      <c r="Y58" s="19"/>
    </row>
    <row r="59" spans="1:25" s="20" customFormat="1" ht="15" customHeight="1" x14ac:dyDescent="0.25">
      <c r="A59" s="10" t="s">
        <v>75</v>
      </c>
      <c r="B59" s="13">
        <v>84243</v>
      </c>
      <c r="C59" s="13">
        <v>6805</v>
      </c>
      <c r="D59" s="13">
        <v>24494</v>
      </c>
      <c r="E59" s="13">
        <v>42303</v>
      </c>
      <c r="F59" s="14" t="s">
        <v>21</v>
      </c>
      <c r="G59" s="13">
        <v>34818</v>
      </c>
      <c r="H59" s="13">
        <v>115542</v>
      </c>
      <c r="I59" s="16">
        <v>77121</v>
      </c>
      <c r="J59" s="13">
        <v>38421</v>
      </c>
      <c r="K59" s="19"/>
      <c r="L59" s="19"/>
      <c r="M59" s="19"/>
      <c r="N59" s="19"/>
      <c r="O59" s="19"/>
      <c r="P59" s="19"/>
      <c r="Q59" s="19"/>
      <c r="R59" s="19"/>
      <c r="S59" s="19"/>
      <c r="T59" s="19"/>
      <c r="U59" s="19"/>
      <c r="V59" s="19"/>
      <c r="W59" s="19"/>
      <c r="X59" s="19"/>
      <c r="Y59" s="19"/>
    </row>
    <row r="60" spans="1:25" s="20" customFormat="1" ht="15" customHeight="1" x14ac:dyDescent="0.25">
      <c r="A60" s="10" t="s">
        <v>76</v>
      </c>
      <c r="B60" s="13">
        <v>83524</v>
      </c>
      <c r="C60" s="13">
        <v>4871</v>
      </c>
      <c r="D60" s="13">
        <v>25399</v>
      </c>
      <c r="E60" s="13">
        <v>42927</v>
      </c>
      <c r="F60" s="14" t="s">
        <v>21</v>
      </c>
      <c r="G60" s="13">
        <v>37837</v>
      </c>
      <c r="H60" s="13">
        <v>113794</v>
      </c>
      <c r="I60" s="16">
        <v>80764</v>
      </c>
      <c r="J60" s="13">
        <v>33030</v>
      </c>
      <c r="K60" s="19"/>
      <c r="L60" s="19"/>
      <c r="M60" s="19"/>
      <c r="N60" s="19"/>
      <c r="O60" s="19"/>
      <c r="P60" s="19"/>
      <c r="Q60" s="19"/>
      <c r="R60" s="19"/>
      <c r="S60" s="19"/>
      <c r="T60" s="19"/>
      <c r="U60" s="19"/>
      <c r="V60" s="19"/>
      <c r="W60" s="19"/>
      <c r="X60" s="19"/>
      <c r="Y60" s="19"/>
    </row>
    <row r="61" spans="1:25" s="20" customFormat="1" ht="15" customHeight="1" x14ac:dyDescent="0.25">
      <c r="A61" s="10" t="s">
        <v>77</v>
      </c>
      <c r="B61" s="13">
        <v>87139</v>
      </c>
      <c r="C61" s="13">
        <v>6305</v>
      </c>
      <c r="D61" s="13">
        <v>25699</v>
      </c>
      <c r="E61" s="13">
        <v>43154</v>
      </c>
      <c r="F61" s="14" t="s">
        <v>21</v>
      </c>
      <c r="G61" s="13">
        <v>42320</v>
      </c>
      <c r="H61" s="13">
        <v>119143</v>
      </c>
      <c r="I61" s="16">
        <v>85474</v>
      </c>
      <c r="J61" s="13">
        <v>33669</v>
      </c>
      <c r="K61" s="19"/>
      <c r="L61" s="19"/>
      <c r="M61" s="19"/>
      <c r="N61" s="19"/>
      <c r="O61" s="19"/>
      <c r="P61" s="19"/>
      <c r="Q61" s="19"/>
      <c r="R61" s="19"/>
      <c r="S61" s="19"/>
      <c r="T61" s="19"/>
      <c r="U61" s="19"/>
      <c r="V61" s="19"/>
      <c r="W61" s="19"/>
      <c r="X61" s="19"/>
      <c r="Y61" s="19"/>
    </row>
    <row r="62" spans="1:25" s="20" customFormat="1" ht="15" customHeight="1" x14ac:dyDescent="0.25">
      <c r="A62" s="10" t="s">
        <v>78</v>
      </c>
      <c r="B62" s="13">
        <v>92705</v>
      </c>
      <c r="C62" s="13">
        <v>14989</v>
      </c>
      <c r="D62" s="13">
        <v>27595</v>
      </c>
      <c r="E62" s="13">
        <v>44717</v>
      </c>
      <c r="F62" s="14" t="s">
        <v>21</v>
      </c>
      <c r="G62" s="13">
        <v>43499</v>
      </c>
      <c r="H62" s="13">
        <v>135289</v>
      </c>
      <c r="I62" s="16">
        <v>88216</v>
      </c>
      <c r="J62" s="13">
        <v>47073</v>
      </c>
      <c r="K62" s="19"/>
      <c r="L62" s="19"/>
      <c r="M62" s="19"/>
      <c r="N62" s="19"/>
      <c r="O62" s="19"/>
      <c r="P62" s="19"/>
      <c r="Q62" s="19"/>
      <c r="R62" s="19"/>
      <c r="S62" s="19"/>
      <c r="T62" s="19"/>
      <c r="U62" s="19"/>
      <c r="V62" s="19"/>
      <c r="W62" s="19"/>
      <c r="X62" s="19"/>
      <c r="Y62" s="19"/>
    </row>
    <row r="63" spans="1:25" s="20" customFormat="1" ht="15" customHeight="1" x14ac:dyDescent="0.25">
      <c r="A63" s="22" t="s">
        <v>79</v>
      </c>
      <c r="B63" s="24">
        <v>98068</v>
      </c>
      <c r="C63" s="13">
        <v>12496</v>
      </c>
      <c r="D63" s="13">
        <v>29031</v>
      </c>
      <c r="E63" s="24">
        <v>46612</v>
      </c>
      <c r="F63" s="14" t="s">
        <v>21</v>
      </c>
      <c r="G63" s="13">
        <v>42964</v>
      </c>
      <c r="H63" s="13">
        <v>139595</v>
      </c>
      <c r="I63" s="16">
        <v>89576</v>
      </c>
      <c r="J63" s="13">
        <v>50019</v>
      </c>
      <c r="K63" s="19"/>
      <c r="L63" s="19"/>
      <c r="M63" s="19"/>
      <c r="N63" s="19"/>
      <c r="O63" s="19"/>
      <c r="P63" s="19"/>
      <c r="Q63" s="19"/>
      <c r="R63" s="19"/>
      <c r="S63" s="19"/>
      <c r="T63" s="19"/>
      <c r="U63" s="19"/>
      <c r="V63" s="19"/>
      <c r="W63" s="19"/>
      <c r="X63" s="19"/>
      <c r="Y63" s="19"/>
    </row>
    <row r="64" spans="1:25" s="20" customFormat="1" ht="15" customHeight="1" x14ac:dyDescent="0.25">
      <c r="A64" s="22" t="s">
        <v>80</v>
      </c>
      <c r="B64" s="24">
        <v>110136</v>
      </c>
      <c r="C64" s="13">
        <v>10647</v>
      </c>
      <c r="D64" s="13">
        <v>30286</v>
      </c>
      <c r="E64" s="24">
        <v>49918</v>
      </c>
      <c r="F64" s="14" t="s">
        <v>21</v>
      </c>
      <c r="G64" s="13">
        <v>44034</v>
      </c>
      <c r="H64" s="13">
        <v>151069</v>
      </c>
      <c r="I64" s="16">
        <v>93952</v>
      </c>
      <c r="J64" s="13">
        <v>57117</v>
      </c>
      <c r="K64" s="19"/>
      <c r="L64" s="19"/>
      <c r="M64" s="19"/>
      <c r="N64" s="19"/>
      <c r="O64" s="19"/>
      <c r="P64" s="19"/>
      <c r="Q64" s="19"/>
      <c r="R64" s="19"/>
      <c r="S64" s="19"/>
      <c r="T64" s="19"/>
      <c r="U64" s="19"/>
      <c r="V64" s="19"/>
      <c r="W64" s="19"/>
      <c r="X64" s="19"/>
      <c r="Y64" s="19"/>
    </row>
    <row r="65" spans="1:25" s="20" customFormat="1" ht="15" customHeight="1" x14ac:dyDescent="0.25">
      <c r="A65" s="22" t="s">
        <v>81</v>
      </c>
      <c r="B65" s="24">
        <v>119191</v>
      </c>
      <c r="C65" s="13">
        <v>12748</v>
      </c>
      <c r="D65" s="13">
        <v>32213</v>
      </c>
      <c r="E65" s="24">
        <v>53862</v>
      </c>
      <c r="F65" s="14" t="s">
        <v>21</v>
      </c>
      <c r="G65" s="13">
        <v>46413</v>
      </c>
      <c r="H65" s="13">
        <v>164152</v>
      </c>
      <c r="I65" s="16">
        <v>100275</v>
      </c>
      <c r="J65" s="13">
        <v>63877</v>
      </c>
      <c r="K65" s="19"/>
      <c r="L65" s="19"/>
      <c r="M65" s="19"/>
      <c r="N65" s="19"/>
      <c r="O65" s="19"/>
      <c r="P65" s="19"/>
      <c r="Q65" s="19"/>
      <c r="R65" s="19"/>
      <c r="S65" s="19"/>
      <c r="T65" s="19"/>
      <c r="U65" s="19"/>
      <c r="V65" s="19"/>
      <c r="W65" s="19"/>
      <c r="X65" s="19"/>
      <c r="Y65" s="19"/>
    </row>
    <row r="66" spans="1:25" s="20" customFormat="1" ht="15" customHeight="1" x14ac:dyDescent="0.25">
      <c r="A66" s="22" t="s">
        <v>82</v>
      </c>
      <c r="B66" s="24">
        <v>116950</v>
      </c>
      <c r="C66" s="13">
        <v>15501</v>
      </c>
      <c r="D66" s="13">
        <v>34028</v>
      </c>
      <c r="E66" s="24">
        <v>52056</v>
      </c>
      <c r="F66" s="14" t="s">
        <v>21</v>
      </c>
      <c r="G66" s="13">
        <v>51662</v>
      </c>
      <c r="H66" s="13">
        <v>166479</v>
      </c>
      <c r="I66" s="16">
        <v>103718</v>
      </c>
      <c r="J66" s="13">
        <v>62761</v>
      </c>
      <c r="K66" s="19"/>
      <c r="L66" s="19"/>
      <c r="M66" s="19"/>
      <c r="N66" s="19"/>
      <c r="O66" s="19"/>
      <c r="P66" s="19"/>
      <c r="Q66" s="19"/>
      <c r="R66" s="19"/>
      <c r="S66" s="19"/>
      <c r="T66" s="19"/>
      <c r="U66" s="19"/>
      <c r="V66" s="19"/>
      <c r="W66" s="19"/>
      <c r="X66" s="19"/>
      <c r="Y66" s="19"/>
    </row>
    <row r="67" spans="1:25" x14ac:dyDescent="0.25">
      <c r="A67" s="22" t="s">
        <v>12</v>
      </c>
      <c r="B67" s="24">
        <v>128829</v>
      </c>
      <c r="C67" s="13">
        <v>22482</v>
      </c>
      <c r="D67" s="13">
        <v>14877</v>
      </c>
      <c r="E67" s="24">
        <v>52510</v>
      </c>
      <c r="F67" s="32">
        <v>291</v>
      </c>
      <c r="G67" s="13">
        <v>33918</v>
      </c>
      <c r="H67" s="13">
        <v>166188</v>
      </c>
      <c r="I67" s="16">
        <v>86719</v>
      </c>
      <c r="J67" s="13">
        <v>79469</v>
      </c>
      <c r="K67" s="19"/>
      <c r="L67" s="19"/>
      <c r="M67" s="19"/>
      <c r="N67" s="19"/>
      <c r="O67" s="19"/>
      <c r="P67" s="19"/>
      <c r="Q67" s="5"/>
      <c r="R67" s="5"/>
      <c r="S67" s="5"/>
      <c r="T67" s="5"/>
      <c r="U67" s="5"/>
      <c r="V67" s="5"/>
      <c r="W67" s="5"/>
      <c r="X67" s="5"/>
      <c r="Y67" s="5"/>
    </row>
    <row r="68" spans="1:25" ht="15" customHeight="1" x14ac:dyDescent="0.25">
      <c r="A68" s="22" t="s">
        <v>14</v>
      </c>
      <c r="B68" s="24">
        <v>131869</v>
      </c>
      <c r="C68" s="13">
        <v>13267</v>
      </c>
      <c r="D68" s="13">
        <v>16372</v>
      </c>
      <c r="E68" s="24">
        <v>54502</v>
      </c>
      <c r="F68" s="32">
        <v>2503</v>
      </c>
      <c r="G68" s="13">
        <v>42417</v>
      </c>
      <c r="H68" s="13">
        <v>161508</v>
      </c>
      <c r="I68" s="16">
        <v>99422</v>
      </c>
      <c r="J68" s="13">
        <v>62086</v>
      </c>
      <c r="K68" s="19"/>
      <c r="L68" s="19"/>
      <c r="M68" s="19"/>
      <c r="N68" s="19"/>
      <c r="O68" s="19"/>
      <c r="P68" s="19"/>
      <c r="Q68" s="1"/>
      <c r="R68" s="1"/>
      <c r="S68" s="1"/>
      <c r="T68" s="1"/>
      <c r="U68" s="1"/>
      <c r="V68" s="1"/>
      <c r="W68" s="1"/>
      <c r="X68" s="1"/>
      <c r="Y68" s="1"/>
    </row>
    <row r="69" spans="1:25" ht="15" customHeight="1" x14ac:dyDescent="0.25">
      <c r="A69" s="22" t="s">
        <v>15</v>
      </c>
      <c r="B69" s="24">
        <v>123037</v>
      </c>
      <c r="C69" s="13">
        <v>9079</v>
      </c>
      <c r="D69" s="13">
        <v>16979</v>
      </c>
      <c r="E69" s="24">
        <v>58352</v>
      </c>
      <c r="F69" s="32">
        <v>3652</v>
      </c>
      <c r="G69" s="13">
        <v>42693</v>
      </c>
      <c r="H69" s="13">
        <v>149095</v>
      </c>
      <c r="I69" s="16">
        <v>104697</v>
      </c>
      <c r="J69" s="13">
        <v>44398</v>
      </c>
      <c r="K69" s="19"/>
      <c r="L69" s="19"/>
      <c r="M69" s="19"/>
      <c r="N69" s="19"/>
      <c r="O69" s="19"/>
      <c r="P69" s="19"/>
      <c r="Q69" s="1"/>
      <c r="R69" s="1"/>
      <c r="S69" s="1"/>
      <c r="T69" s="1"/>
      <c r="U69" s="1"/>
      <c r="V69" s="1"/>
      <c r="W69" s="1"/>
      <c r="X69" s="1"/>
      <c r="Y69" s="1"/>
    </row>
    <row r="70" spans="1:25" x14ac:dyDescent="0.25">
      <c r="A70" s="22" t="s">
        <v>16</v>
      </c>
      <c r="B70" s="24">
        <v>119034</v>
      </c>
      <c r="C70" s="13">
        <v>10079</v>
      </c>
      <c r="D70" s="13">
        <v>17532</v>
      </c>
      <c r="E70" s="24">
        <v>57765</v>
      </c>
      <c r="F70" s="32">
        <v>2632</v>
      </c>
      <c r="G70" s="13">
        <v>51417</v>
      </c>
      <c r="H70" s="13">
        <v>146645</v>
      </c>
      <c r="I70" s="16">
        <v>111814</v>
      </c>
      <c r="J70" s="13">
        <v>34831</v>
      </c>
      <c r="K70" s="19"/>
      <c r="L70" s="19"/>
      <c r="M70" s="19"/>
      <c r="N70" s="19"/>
      <c r="O70" s="19"/>
      <c r="P70" s="19"/>
      <c r="Q70" s="1"/>
      <c r="R70" s="1"/>
      <c r="S70" s="1"/>
      <c r="T70" s="1"/>
      <c r="U70" s="1"/>
      <c r="V70" s="1"/>
      <c r="W70" s="1"/>
      <c r="X70" s="1"/>
      <c r="Y70" s="1"/>
    </row>
    <row r="71" spans="1:25" ht="15" customHeight="1" x14ac:dyDescent="0.25">
      <c r="A71" s="22" t="s">
        <v>17</v>
      </c>
      <c r="B71" s="24">
        <v>124347</v>
      </c>
      <c r="C71" s="13">
        <v>9657</v>
      </c>
      <c r="D71" s="13">
        <v>19922</v>
      </c>
      <c r="E71" s="24">
        <v>60512</v>
      </c>
      <c r="F71" s="32">
        <v>1385</v>
      </c>
      <c r="G71" s="13">
        <v>52078</v>
      </c>
      <c r="H71" s="13">
        <v>153926</v>
      </c>
      <c r="I71" s="16">
        <v>113975</v>
      </c>
      <c r="J71" s="13">
        <v>39951</v>
      </c>
      <c r="K71" s="19"/>
      <c r="L71" s="19"/>
      <c r="M71" s="19"/>
      <c r="N71" s="19"/>
      <c r="O71" s="19"/>
      <c r="P71" s="19"/>
      <c r="Q71" s="1"/>
      <c r="R71" s="1"/>
      <c r="S71" s="1"/>
      <c r="T71" s="1"/>
      <c r="U71" s="1"/>
      <c r="V71" s="1"/>
      <c r="W71" s="1"/>
      <c r="X71" s="1"/>
      <c r="Y71" s="1"/>
    </row>
    <row r="72" spans="1:25" ht="15" customHeight="1" x14ac:dyDescent="0.25">
      <c r="A72" s="22" t="s">
        <v>18</v>
      </c>
      <c r="B72" s="24">
        <v>124557</v>
      </c>
      <c r="C72" s="13">
        <v>12943</v>
      </c>
      <c r="D72" s="13">
        <v>20532</v>
      </c>
      <c r="E72" s="24">
        <v>62607</v>
      </c>
      <c r="F72" s="32">
        <v>641</v>
      </c>
      <c r="G72" s="13">
        <v>47112</v>
      </c>
      <c r="H72" s="13">
        <v>158032</v>
      </c>
      <c r="I72" s="16">
        <v>110360</v>
      </c>
      <c r="J72" s="13">
        <v>47672</v>
      </c>
      <c r="K72" s="19"/>
      <c r="L72" s="19"/>
      <c r="M72" s="19"/>
      <c r="N72" s="19"/>
      <c r="O72" s="19"/>
      <c r="P72" s="19"/>
      <c r="Q72" s="1"/>
      <c r="R72" s="1"/>
      <c r="S72" s="1"/>
      <c r="T72" s="1"/>
      <c r="U72" s="1"/>
      <c r="V72" s="1"/>
      <c r="W72" s="1"/>
      <c r="X72" s="1"/>
      <c r="Y72" s="1"/>
    </row>
    <row r="73" spans="1:25" x14ac:dyDescent="0.25">
      <c r="A73" s="22" t="s">
        <v>19</v>
      </c>
      <c r="B73" s="24">
        <v>123550</v>
      </c>
      <c r="C73" s="13">
        <v>17793</v>
      </c>
      <c r="D73" s="13">
        <v>19137</v>
      </c>
      <c r="E73" s="24">
        <v>64149</v>
      </c>
      <c r="F73" s="32">
        <v>480</v>
      </c>
      <c r="G73" s="13">
        <v>53616</v>
      </c>
      <c r="H73" s="13">
        <v>160480</v>
      </c>
      <c r="I73" s="16">
        <v>118245</v>
      </c>
      <c r="J73" s="13">
        <v>42235</v>
      </c>
      <c r="K73" s="19"/>
      <c r="L73" s="19"/>
      <c r="M73" s="19"/>
      <c r="N73" s="19"/>
      <c r="O73" s="19"/>
      <c r="P73" s="19"/>
    </row>
    <row r="74" spans="1:25" x14ac:dyDescent="0.25">
      <c r="A74" s="22">
        <v>2017</v>
      </c>
      <c r="B74" s="24">
        <v>128058</v>
      </c>
      <c r="C74" s="13">
        <v>15922</v>
      </c>
      <c r="D74" s="13">
        <v>19938</v>
      </c>
      <c r="E74" s="24">
        <v>66264</v>
      </c>
      <c r="F74" s="32">
        <v>580</v>
      </c>
      <c r="G74" s="13">
        <v>52538</v>
      </c>
      <c r="H74" s="13">
        <v>163918</v>
      </c>
      <c r="I74" s="16">
        <v>119382</v>
      </c>
      <c r="J74" s="13">
        <v>44536</v>
      </c>
      <c r="K74" s="19"/>
      <c r="L74" s="19"/>
      <c r="M74" s="19"/>
      <c r="N74" s="19"/>
      <c r="O74" s="19"/>
      <c r="P74" s="19"/>
    </row>
    <row r="75" spans="1:25" x14ac:dyDescent="0.25">
      <c r="A75" s="25" t="s">
        <v>89</v>
      </c>
      <c r="B75" s="26">
        <v>133729</v>
      </c>
      <c r="C75" s="27">
        <v>12679</v>
      </c>
      <c r="D75" s="27">
        <v>20486</v>
      </c>
      <c r="E75" s="26">
        <v>67738</v>
      </c>
      <c r="F75" s="33">
        <v>538</v>
      </c>
      <c r="G75" s="27">
        <v>48438</v>
      </c>
      <c r="H75" s="27">
        <v>166894</v>
      </c>
      <c r="I75" s="34">
        <v>116714</v>
      </c>
      <c r="J75" s="27">
        <v>50180</v>
      </c>
      <c r="K75" s="19"/>
      <c r="L75" s="19"/>
      <c r="M75" s="19"/>
      <c r="N75" s="19"/>
      <c r="O75" s="19"/>
      <c r="P75" s="19"/>
    </row>
    <row r="76" spans="1:25" ht="15" customHeight="1" x14ac:dyDescent="0.25">
      <c r="A76" s="37" t="s">
        <v>88</v>
      </c>
      <c r="B76" s="36"/>
      <c r="C76" s="36"/>
      <c r="D76" s="36"/>
      <c r="E76" s="36"/>
      <c r="F76" s="36"/>
      <c r="G76" s="36"/>
      <c r="H76" s="36"/>
      <c r="I76" s="36"/>
      <c r="J76" s="36"/>
      <c r="K76" s="1"/>
      <c r="L76" s="1"/>
      <c r="M76" s="1"/>
      <c r="N76" s="1"/>
      <c r="O76" s="1"/>
      <c r="P76" s="1"/>
      <c r="Q76" s="1"/>
      <c r="R76" s="1"/>
      <c r="S76" s="1"/>
      <c r="T76" s="1"/>
      <c r="U76" s="1"/>
      <c r="V76" s="1"/>
      <c r="W76" s="1"/>
      <c r="X76" s="1"/>
      <c r="Y76" s="1"/>
    </row>
    <row r="77" spans="1:25" ht="42" customHeight="1" x14ac:dyDescent="0.25">
      <c r="A77" s="53" t="s">
        <v>83</v>
      </c>
      <c r="B77" s="53"/>
      <c r="C77" s="53"/>
      <c r="D77" s="53"/>
      <c r="E77" s="53"/>
      <c r="F77" s="53"/>
      <c r="G77" s="53"/>
      <c r="H77" s="53"/>
      <c r="I77" s="53"/>
      <c r="J77" s="54"/>
      <c r="K77" s="1"/>
      <c r="L77" s="1"/>
      <c r="M77" s="1"/>
      <c r="N77" s="1"/>
      <c r="O77" s="1"/>
      <c r="P77" s="1"/>
      <c r="Q77" s="1"/>
      <c r="R77" s="1"/>
      <c r="S77" s="1"/>
      <c r="T77" s="1"/>
      <c r="U77" s="1"/>
      <c r="V77" s="1"/>
      <c r="W77" s="1"/>
      <c r="X77" s="1"/>
      <c r="Y77" s="1"/>
    </row>
    <row r="78" spans="1:25" ht="27" customHeight="1" x14ac:dyDescent="0.25">
      <c r="A78" s="53" t="s">
        <v>84</v>
      </c>
      <c r="B78" s="54"/>
      <c r="C78" s="54"/>
      <c r="D78" s="54"/>
      <c r="E78" s="54"/>
      <c r="F78" s="54"/>
      <c r="G78" s="54"/>
      <c r="H78" s="54"/>
      <c r="I78" s="54"/>
      <c r="J78" s="54"/>
      <c r="K78" s="1"/>
      <c r="L78" s="1"/>
      <c r="M78" s="1"/>
      <c r="N78" s="1"/>
      <c r="O78" s="1"/>
      <c r="P78" s="1"/>
      <c r="Q78" s="1"/>
      <c r="R78" s="1"/>
      <c r="S78" s="1"/>
      <c r="T78" s="1"/>
      <c r="U78" s="1"/>
      <c r="V78" s="1"/>
      <c r="W78" s="1"/>
      <c r="X78" s="1"/>
      <c r="Y78" s="1"/>
    </row>
    <row r="79" spans="1:25" ht="39" customHeight="1" x14ac:dyDescent="0.25">
      <c r="A79" s="55" t="s">
        <v>85</v>
      </c>
      <c r="B79" s="54"/>
      <c r="C79" s="54"/>
      <c r="D79" s="54"/>
      <c r="E79" s="54"/>
      <c r="F79" s="54"/>
      <c r="G79" s="54"/>
      <c r="H79" s="54"/>
      <c r="I79" s="54"/>
      <c r="J79" s="54"/>
      <c r="K79" s="1"/>
      <c r="L79" s="1"/>
      <c r="M79" s="1"/>
      <c r="N79" s="1"/>
      <c r="O79" s="1"/>
      <c r="P79" s="1"/>
      <c r="Q79" s="1"/>
      <c r="R79" s="1"/>
      <c r="S79" s="1"/>
      <c r="T79" s="1"/>
      <c r="U79" s="1"/>
      <c r="V79" s="1"/>
      <c r="W79" s="1"/>
      <c r="X79" s="1"/>
      <c r="Y79" s="1"/>
    </row>
    <row r="80" spans="1:25" ht="38.25" customHeight="1" x14ac:dyDescent="0.25">
      <c r="A80" s="55" t="s">
        <v>86</v>
      </c>
      <c r="B80" s="54"/>
      <c r="C80" s="54"/>
      <c r="D80" s="54"/>
      <c r="E80" s="54"/>
      <c r="F80" s="54"/>
      <c r="G80" s="54"/>
      <c r="H80" s="54"/>
      <c r="I80" s="54"/>
      <c r="J80" s="54"/>
      <c r="K80" s="1"/>
      <c r="L80" s="1"/>
      <c r="M80" s="1"/>
      <c r="N80" s="1"/>
      <c r="O80" s="1"/>
      <c r="P80" s="1"/>
      <c r="Q80" s="1"/>
      <c r="R80" s="1"/>
      <c r="S80" s="1"/>
      <c r="T80" s="1"/>
      <c r="U80" s="1"/>
      <c r="V80" s="1"/>
      <c r="W80" s="1"/>
      <c r="X80" s="1"/>
      <c r="Y80" s="1"/>
    </row>
    <row r="81" spans="1:10" ht="39.75" customHeight="1" x14ac:dyDescent="0.25">
      <c r="A81" s="55" t="s">
        <v>87</v>
      </c>
      <c r="B81" s="54"/>
      <c r="C81" s="54"/>
      <c r="D81" s="54"/>
      <c r="E81" s="54"/>
      <c r="F81" s="54"/>
      <c r="G81" s="54"/>
      <c r="H81" s="54"/>
      <c r="I81" s="54"/>
      <c r="J81" s="54"/>
    </row>
    <row r="82" spans="1:10" ht="18" customHeight="1" x14ac:dyDescent="0.25">
      <c r="A82" s="53" t="s">
        <v>92</v>
      </c>
      <c r="B82" s="53"/>
      <c r="C82" s="53"/>
      <c r="D82" s="53"/>
      <c r="E82" s="53"/>
      <c r="F82" s="53"/>
      <c r="G82" s="53"/>
      <c r="H82" s="53"/>
      <c r="I82" s="53"/>
      <c r="J82" s="54"/>
    </row>
    <row r="83" spans="1:10" ht="90.6" customHeight="1" x14ac:dyDescent="0.25">
      <c r="A83" s="55" t="s">
        <v>93</v>
      </c>
      <c r="B83" s="54"/>
      <c r="C83" s="54"/>
      <c r="D83" s="54"/>
      <c r="E83" s="54"/>
      <c r="F83" s="54"/>
      <c r="G83" s="54"/>
      <c r="H83" s="54"/>
      <c r="I83" s="54"/>
      <c r="J83" s="54"/>
    </row>
    <row r="84" spans="1:10" ht="57.6" customHeight="1" x14ac:dyDescent="0.25">
      <c r="A84" s="55" t="s">
        <v>94</v>
      </c>
      <c r="B84" s="56"/>
      <c r="C84" s="56"/>
      <c r="D84" s="56"/>
      <c r="E84" s="56"/>
      <c r="F84" s="56"/>
      <c r="G84" s="56"/>
      <c r="H84" s="56"/>
      <c r="I84" s="56"/>
      <c r="J84" s="56"/>
    </row>
  </sheetData>
  <mergeCells count="11">
    <mergeCell ref="A84:J84"/>
    <mergeCell ref="A79:J79"/>
    <mergeCell ref="A80:J80"/>
    <mergeCell ref="A81:J81"/>
    <mergeCell ref="A82:J82"/>
    <mergeCell ref="A83:J83"/>
    <mergeCell ref="A2:A4"/>
    <mergeCell ref="H2:J3"/>
    <mergeCell ref="B2:G3"/>
    <mergeCell ref="A77:J77"/>
    <mergeCell ref="A78:J7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workbookViewId="0">
      <pane ySplit="4" topLeftCell="A61" activePane="bottomLeft" state="frozen"/>
      <selection pane="bottomLeft" activeCell="M69" sqref="M69"/>
    </sheetView>
  </sheetViews>
  <sheetFormatPr defaultColWidth="9.140625" defaultRowHeight="15" x14ac:dyDescent="0.25"/>
  <cols>
    <col min="3" max="3" width="11.85546875" customWidth="1"/>
    <col min="4" max="4" width="13.140625" customWidth="1"/>
    <col min="6" max="6" width="11.28515625" customWidth="1"/>
    <col min="8" max="8" width="12" customWidth="1"/>
    <col min="9" max="9" width="11.7109375" customWidth="1"/>
    <col min="10" max="10" width="11" customWidth="1"/>
  </cols>
  <sheetData>
    <row r="1" spans="1:10" ht="18" customHeight="1" x14ac:dyDescent="0.25">
      <c r="A1" s="9" t="s">
        <v>13</v>
      </c>
      <c r="B1" s="9"/>
      <c r="C1" s="9"/>
      <c r="D1" s="9"/>
      <c r="E1" s="9"/>
      <c r="F1" s="9"/>
      <c r="G1" s="9"/>
      <c r="H1" s="9"/>
      <c r="I1" s="9"/>
      <c r="J1" s="9"/>
    </row>
    <row r="2" spans="1:10" ht="15" customHeight="1" x14ac:dyDescent="0.25">
      <c r="A2" s="42" t="s">
        <v>0</v>
      </c>
      <c r="B2" s="49" t="s">
        <v>1</v>
      </c>
      <c r="C2" s="50"/>
      <c r="D2" s="50"/>
      <c r="E2" s="50"/>
      <c r="F2" s="50"/>
      <c r="G2" s="51"/>
      <c r="H2" s="45" t="s">
        <v>2</v>
      </c>
      <c r="I2" s="46"/>
      <c r="J2" s="46"/>
    </row>
    <row r="3" spans="1:10" x14ac:dyDescent="0.25">
      <c r="A3" s="43"/>
      <c r="B3" s="47"/>
      <c r="C3" s="48"/>
      <c r="D3" s="48"/>
      <c r="E3" s="48"/>
      <c r="F3" s="48"/>
      <c r="G3" s="52"/>
      <c r="H3" s="47"/>
      <c r="I3" s="48"/>
      <c r="J3" s="48"/>
    </row>
    <row r="4" spans="1:10" ht="22.5" x14ac:dyDescent="0.25">
      <c r="A4" s="44"/>
      <c r="B4" s="6" t="s">
        <v>3</v>
      </c>
      <c r="C4" s="6" t="s">
        <v>4</v>
      </c>
      <c r="D4" s="6" t="s">
        <v>5</v>
      </c>
      <c r="E4" s="6" t="s">
        <v>6</v>
      </c>
      <c r="F4" s="6" t="s">
        <v>7</v>
      </c>
      <c r="G4" s="6" t="s">
        <v>8</v>
      </c>
      <c r="H4" s="7" t="s">
        <v>9</v>
      </c>
      <c r="I4" s="7" t="s">
        <v>10</v>
      </c>
      <c r="J4" s="8" t="s">
        <v>11</v>
      </c>
    </row>
    <row r="5" spans="1:10" x14ac:dyDescent="0.25">
      <c r="A5" s="22" t="s">
        <v>20</v>
      </c>
      <c r="B5" s="24">
        <v>6183</v>
      </c>
      <c r="C5" s="12" t="s">
        <v>21</v>
      </c>
      <c r="D5" s="12" t="s">
        <v>21</v>
      </c>
      <c r="E5" s="24">
        <v>8053</v>
      </c>
      <c r="F5" s="12" t="s">
        <v>21</v>
      </c>
      <c r="G5" s="13">
        <v>3405.3950471698113</v>
      </c>
      <c r="H5" s="13">
        <f t="shared" ref="H5:H44" si="0">B5</f>
        <v>6183</v>
      </c>
      <c r="I5" s="28">
        <f t="shared" ref="I5:I56" si="1">E5+G5</f>
        <v>11458.395047169812</v>
      </c>
      <c r="J5" s="13">
        <f t="shared" ref="J5:J56" si="2">H5-I5</f>
        <v>-5275.3950471698117</v>
      </c>
    </row>
    <row r="6" spans="1:10" x14ac:dyDescent="0.25">
      <c r="A6" s="22" t="s">
        <v>22</v>
      </c>
      <c r="B6" s="24">
        <v>5608</v>
      </c>
      <c r="C6" s="12" t="s">
        <v>21</v>
      </c>
      <c r="D6" s="12" t="s">
        <v>21</v>
      </c>
      <c r="E6" s="24">
        <v>9669</v>
      </c>
      <c r="F6" s="12" t="s">
        <v>21</v>
      </c>
      <c r="G6" s="13">
        <v>4616.8511925952298</v>
      </c>
      <c r="H6" s="13">
        <f t="shared" si="0"/>
        <v>5608</v>
      </c>
      <c r="I6" s="28">
        <f t="shared" si="1"/>
        <v>14285.85119259523</v>
      </c>
      <c r="J6" s="13">
        <f t="shared" si="2"/>
        <v>-8677.8511925952298</v>
      </c>
    </row>
    <row r="7" spans="1:10" x14ac:dyDescent="0.25">
      <c r="A7" s="22" t="s">
        <v>23</v>
      </c>
      <c r="B7" s="24">
        <v>5985</v>
      </c>
      <c r="C7" s="12" t="s">
        <v>21</v>
      </c>
      <c r="D7" s="12" t="s">
        <v>21</v>
      </c>
      <c r="E7" s="24">
        <v>9644</v>
      </c>
      <c r="F7" s="12" t="s">
        <v>21</v>
      </c>
      <c r="G7" s="13">
        <v>2350.4819330722676</v>
      </c>
      <c r="H7" s="13">
        <f t="shared" si="0"/>
        <v>5985</v>
      </c>
      <c r="I7" s="28">
        <f t="shared" si="1"/>
        <v>11994.481933072268</v>
      </c>
      <c r="J7" s="13">
        <f t="shared" si="2"/>
        <v>-6009.4819330722676</v>
      </c>
    </row>
    <row r="8" spans="1:10" x14ac:dyDescent="0.25">
      <c r="A8" s="22" t="s">
        <v>24</v>
      </c>
      <c r="B8" s="24">
        <v>5570</v>
      </c>
      <c r="C8" s="12" t="s">
        <v>21</v>
      </c>
      <c r="D8" s="12" t="s">
        <v>21</v>
      </c>
      <c r="E8" s="24">
        <v>11704</v>
      </c>
      <c r="F8" s="12" t="s">
        <v>21</v>
      </c>
      <c r="G8" s="13">
        <v>2007.7227883588466</v>
      </c>
      <c r="H8" s="13">
        <f t="shared" si="0"/>
        <v>5570</v>
      </c>
      <c r="I8" s="28">
        <f t="shared" si="1"/>
        <v>13711.722788358846</v>
      </c>
      <c r="J8" s="13">
        <f t="shared" si="2"/>
        <v>-8141.7227883588457</v>
      </c>
    </row>
    <row r="9" spans="1:10" x14ac:dyDescent="0.25">
      <c r="A9" s="22" t="s">
        <v>25</v>
      </c>
      <c r="B9" s="24">
        <v>5983</v>
      </c>
      <c r="C9" s="12" t="s">
        <v>21</v>
      </c>
      <c r="D9" s="12" t="s">
        <v>21</v>
      </c>
      <c r="E9" s="24">
        <v>10897</v>
      </c>
      <c r="F9" s="12" t="s">
        <v>21</v>
      </c>
      <c r="G9" s="13">
        <v>1803.9832013171947</v>
      </c>
      <c r="H9" s="13">
        <f t="shared" si="0"/>
        <v>5983</v>
      </c>
      <c r="I9" s="28">
        <f t="shared" si="1"/>
        <v>12700.983201317194</v>
      </c>
      <c r="J9" s="13">
        <f t="shared" si="2"/>
        <v>-6717.9832013171945</v>
      </c>
    </row>
    <row r="10" spans="1:10" x14ac:dyDescent="0.25">
      <c r="A10" s="22" t="s">
        <v>26</v>
      </c>
      <c r="B10" s="24">
        <v>6896</v>
      </c>
      <c r="C10" s="12" t="s">
        <v>21</v>
      </c>
      <c r="D10" s="12" t="s">
        <v>21</v>
      </c>
      <c r="E10" s="24">
        <v>12267</v>
      </c>
      <c r="F10" s="12" t="s">
        <v>21</v>
      </c>
      <c r="G10" s="13">
        <v>1753.2819508721966</v>
      </c>
      <c r="H10" s="13">
        <f t="shared" si="0"/>
        <v>6896</v>
      </c>
      <c r="I10" s="28">
        <f t="shared" si="1"/>
        <v>14020.281950872197</v>
      </c>
      <c r="J10" s="13">
        <f t="shared" si="2"/>
        <v>-7124.2819508721968</v>
      </c>
    </row>
    <row r="11" spans="1:10" x14ac:dyDescent="0.25">
      <c r="A11" s="22" t="s">
        <v>27</v>
      </c>
      <c r="B11" s="24">
        <v>6860</v>
      </c>
      <c r="C11" s="12" t="s">
        <v>21</v>
      </c>
      <c r="D11" s="12" t="s">
        <v>21</v>
      </c>
      <c r="E11" s="24">
        <v>10034</v>
      </c>
      <c r="F11" s="12" t="s">
        <v>21</v>
      </c>
      <c r="G11" s="13">
        <v>1810.5252981488075</v>
      </c>
      <c r="H11" s="13">
        <f t="shared" si="0"/>
        <v>6860</v>
      </c>
      <c r="I11" s="28">
        <f t="shared" si="1"/>
        <v>11844.525298148808</v>
      </c>
      <c r="J11" s="13">
        <f t="shared" si="2"/>
        <v>-4984.5252981488084</v>
      </c>
    </row>
    <row r="12" spans="1:10" x14ac:dyDescent="0.25">
      <c r="A12" s="22" t="s">
        <v>28</v>
      </c>
      <c r="B12" s="24">
        <v>6922</v>
      </c>
      <c r="C12" s="12" t="s">
        <v>21</v>
      </c>
      <c r="D12" s="12" t="s">
        <v>21</v>
      </c>
      <c r="E12" s="24">
        <v>8970</v>
      </c>
      <c r="F12" s="12" t="s">
        <v>21</v>
      </c>
      <c r="G12" s="13">
        <v>1467.2988608045569</v>
      </c>
      <c r="H12" s="13">
        <f t="shared" si="0"/>
        <v>6922</v>
      </c>
      <c r="I12" s="28">
        <f t="shared" si="1"/>
        <v>10437.298860804556</v>
      </c>
      <c r="J12" s="13">
        <f t="shared" si="2"/>
        <v>-3515.2988608045562</v>
      </c>
    </row>
    <row r="13" spans="1:10" x14ac:dyDescent="0.25">
      <c r="A13" s="22" t="s">
        <v>29</v>
      </c>
      <c r="B13" s="24">
        <v>6866</v>
      </c>
      <c r="C13" s="12" t="s">
        <v>21</v>
      </c>
      <c r="D13" s="12" t="s">
        <v>21</v>
      </c>
      <c r="E13" s="24">
        <v>11340</v>
      </c>
      <c r="F13" s="12" t="s">
        <v>21</v>
      </c>
      <c r="G13" s="13">
        <v>1642.0663047347812</v>
      </c>
      <c r="H13" s="13">
        <f t="shared" si="0"/>
        <v>6866</v>
      </c>
      <c r="I13" s="28">
        <f t="shared" si="1"/>
        <v>12982.066304734781</v>
      </c>
      <c r="J13" s="13">
        <f t="shared" si="2"/>
        <v>-6116.0663047347807</v>
      </c>
    </row>
    <row r="14" spans="1:10" x14ac:dyDescent="0.25">
      <c r="A14" s="22" t="s">
        <v>30</v>
      </c>
      <c r="B14" s="24">
        <v>6460</v>
      </c>
      <c r="C14" s="12" t="s">
        <v>21</v>
      </c>
      <c r="D14" s="12" t="s">
        <v>21</v>
      </c>
      <c r="E14" s="24">
        <v>10630</v>
      </c>
      <c r="F14" s="12" t="s">
        <v>21</v>
      </c>
      <c r="G14" s="13">
        <v>1542.0656817372731</v>
      </c>
      <c r="H14" s="13">
        <f t="shared" si="0"/>
        <v>6460</v>
      </c>
      <c r="I14" s="28">
        <f t="shared" si="1"/>
        <v>12172.065681737273</v>
      </c>
      <c r="J14" s="13">
        <f t="shared" si="2"/>
        <v>-5712.0656817372728</v>
      </c>
    </row>
    <row r="15" spans="1:10" x14ac:dyDescent="0.25">
      <c r="A15" s="22" t="s">
        <v>31</v>
      </c>
      <c r="B15" s="24">
        <v>7528</v>
      </c>
      <c r="C15" s="12" t="s">
        <v>21</v>
      </c>
      <c r="D15" s="12" t="s">
        <v>21</v>
      </c>
      <c r="E15" s="24">
        <v>9867</v>
      </c>
      <c r="F15" s="12" t="s">
        <v>21</v>
      </c>
      <c r="G15" s="13">
        <v>2108.6579966180134</v>
      </c>
      <c r="H15" s="13">
        <f t="shared" si="0"/>
        <v>7528</v>
      </c>
      <c r="I15" s="28">
        <f t="shared" si="1"/>
        <v>11975.657996618014</v>
      </c>
      <c r="J15" s="13">
        <f t="shared" si="2"/>
        <v>-4447.6579966180143</v>
      </c>
    </row>
    <row r="16" spans="1:10" x14ac:dyDescent="0.25">
      <c r="A16" s="22" t="s">
        <v>32</v>
      </c>
      <c r="B16" s="24">
        <v>7115</v>
      </c>
      <c r="C16" s="12" t="s">
        <v>21</v>
      </c>
      <c r="D16" s="12" t="s">
        <v>21</v>
      </c>
      <c r="E16" s="24">
        <v>9037</v>
      </c>
      <c r="F16" s="12" t="s">
        <v>21</v>
      </c>
      <c r="G16" s="13">
        <v>1865.8994749021003</v>
      </c>
      <c r="H16" s="13">
        <f t="shared" si="0"/>
        <v>7115</v>
      </c>
      <c r="I16" s="28">
        <f t="shared" si="1"/>
        <v>10902.8994749021</v>
      </c>
      <c r="J16" s="13">
        <f t="shared" si="2"/>
        <v>-3787.8994749021003</v>
      </c>
    </row>
    <row r="17" spans="1:10" x14ac:dyDescent="0.25">
      <c r="A17" s="22" t="s">
        <v>33</v>
      </c>
      <c r="B17" s="24">
        <v>15614</v>
      </c>
      <c r="C17" s="12" t="s">
        <v>21</v>
      </c>
      <c r="D17" s="12" t="s">
        <v>21</v>
      </c>
      <c r="E17" s="24">
        <v>8376</v>
      </c>
      <c r="F17" s="12" t="s">
        <v>21</v>
      </c>
      <c r="G17" s="13">
        <v>1621.0381363474546</v>
      </c>
      <c r="H17" s="13">
        <f t="shared" si="0"/>
        <v>15614</v>
      </c>
      <c r="I17" s="28">
        <f t="shared" si="1"/>
        <v>9997.0381363474553</v>
      </c>
      <c r="J17" s="13">
        <f t="shared" si="2"/>
        <v>5616.9618636525447</v>
      </c>
    </row>
    <row r="18" spans="1:10" x14ac:dyDescent="0.25">
      <c r="A18" s="22" t="s">
        <v>34</v>
      </c>
      <c r="B18" s="24">
        <v>6722</v>
      </c>
      <c r="C18" s="12" t="s">
        <v>21</v>
      </c>
      <c r="D18" s="12" t="s">
        <v>21</v>
      </c>
      <c r="E18" s="24">
        <v>12207</v>
      </c>
      <c r="F18" s="12" t="s">
        <v>21</v>
      </c>
      <c r="G18" s="13">
        <v>2185</v>
      </c>
      <c r="H18" s="13">
        <f t="shared" si="0"/>
        <v>6722</v>
      </c>
      <c r="I18" s="28">
        <f t="shared" si="1"/>
        <v>14392</v>
      </c>
      <c r="J18" s="13">
        <f t="shared" si="2"/>
        <v>-7670</v>
      </c>
    </row>
    <row r="19" spans="1:10" x14ac:dyDescent="0.25">
      <c r="A19" s="22" t="s">
        <v>35</v>
      </c>
      <c r="B19" s="24">
        <v>6578</v>
      </c>
      <c r="C19" s="12" t="s">
        <v>21</v>
      </c>
      <c r="D19" s="12" t="s">
        <v>21</v>
      </c>
      <c r="E19" s="24">
        <v>11743</v>
      </c>
      <c r="F19" s="12" t="s">
        <v>21</v>
      </c>
      <c r="G19" s="13">
        <v>1382</v>
      </c>
      <c r="H19" s="13">
        <f t="shared" si="0"/>
        <v>6578</v>
      </c>
      <c r="I19" s="28">
        <f t="shared" si="1"/>
        <v>13125</v>
      </c>
      <c r="J19" s="13">
        <f t="shared" si="2"/>
        <v>-6547</v>
      </c>
    </row>
    <row r="20" spans="1:10" x14ac:dyDescent="0.25">
      <c r="A20" s="22" t="s">
        <v>36</v>
      </c>
      <c r="B20" s="24">
        <v>7095</v>
      </c>
      <c r="C20" s="12" t="s">
        <v>21</v>
      </c>
      <c r="D20" s="12" t="s">
        <v>21</v>
      </c>
      <c r="E20" s="24">
        <v>10756</v>
      </c>
      <c r="F20" s="12" t="s">
        <v>21</v>
      </c>
      <c r="G20" s="13">
        <v>1753</v>
      </c>
      <c r="H20" s="13">
        <f t="shared" si="0"/>
        <v>7095</v>
      </c>
      <c r="I20" s="28">
        <f t="shared" si="1"/>
        <v>12509</v>
      </c>
      <c r="J20" s="13">
        <f t="shared" si="2"/>
        <v>-5414</v>
      </c>
    </row>
    <row r="21" spans="1:10" x14ac:dyDescent="0.25">
      <c r="A21" s="22" t="s">
        <v>37</v>
      </c>
      <c r="B21" s="24">
        <v>7844</v>
      </c>
      <c r="C21" s="12" t="s">
        <v>21</v>
      </c>
      <c r="D21" s="12" t="s">
        <v>21</v>
      </c>
      <c r="E21" s="24">
        <v>11815</v>
      </c>
      <c r="F21" s="12" t="s">
        <v>21</v>
      </c>
      <c r="G21" s="13">
        <v>2517</v>
      </c>
      <c r="H21" s="13">
        <f t="shared" si="0"/>
        <v>7844</v>
      </c>
      <c r="I21" s="28">
        <f t="shared" si="1"/>
        <v>14332</v>
      </c>
      <c r="J21" s="13">
        <f t="shared" si="2"/>
        <v>-6488</v>
      </c>
    </row>
    <row r="22" spans="1:10" x14ac:dyDescent="0.25">
      <c r="A22" s="22" t="s">
        <v>38</v>
      </c>
      <c r="B22" s="24">
        <v>7145</v>
      </c>
      <c r="C22" s="12" t="s">
        <v>21</v>
      </c>
      <c r="D22" s="12" t="s">
        <v>21</v>
      </c>
      <c r="E22" s="24">
        <v>11076</v>
      </c>
      <c r="F22" s="12" t="s">
        <v>21</v>
      </c>
      <c r="G22" s="13">
        <v>2664</v>
      </c>
      <c r="H22" s="13">
        <f t="shared" si="0"/>
        <v>7145</v>
      </c>
      <c r="I22" s="28">
        <f t="shared" si="1"/>
        <v>13740</v>
      </c>
      <c r="J22" s="13">
        <f t="shared" si="2"/>
        <v>-6595</v>
      </c>
    </row>
    <row r="23" spans="1:10" x14ac:dyDescent="0.25">
      <c r="A23" s="22" t="s">
        <v>39</v>
      </c>
      <c r="B23" s="24">
        <v>6506</v>
      </c>
      <c r="C23" s="12" t="s">
        <v>21</v>
      </c>
      <c r="D23" s="12" t="s">
        <v>21</v>
      </c>
      <c r="E23" s="24">
        <v>9824</v>
      </c>
      <c r="F23" s="12" t="s">
        <v>21</v>
      </c>
      <c r="G23" s="13">
        <v>2010</v>
      </c>
      <c r="H23" s="13">
        <f t="shared" si="0"/>
        <v>6506</v>
      </c>
      <c r="I23" s="28">
        <f t="shared" si="1"/>
        <v>11834</v>
      </c>
      <c r="J23" s="13">
        <f t="shared" si="2"/>
        <v>-5328</v>
      </c>
    </row>
    <row r="24" spans="1:10" x14ac:dyDescent="0.25">
      <c r="A24" s="22" t="s">
        <v>40</v>
      </c>
      <c r="B24" s="24">
        <v>9287</v>
      </c>
      <c r="C24" s="12" t="s">
        <v>21</v>
      </c>
      <c r="D24" s="12" t="s">
        <v>21</v>
      </c>
      <c r="E24" s="24">
        <v>9935</v>
      </c>
      <c r="F24" s="12" t="s">
        <v>21</v>
      </c>
      <c r="G24" s="13">
        <v>1940</v>
      </c>
      <c r="H24" s="13">
        <f t="shared" si="0"/>
        <v>9287</v>
      </c>
      <c r="I24" s="28">
        <f t="shared" si="1"/>
        <v>11875</v>
      </c>
      <c r="J24" s="13">
        <f t="shared" si="2"/>
        <v>-2588</v>
      </c>
    </row>
    <row r="25" spans="1:10" x14ac:dyDescent="0.25">
      <c r="A25" s="22" t="s">
        <v>41</v>
      </c>
      <c r="B25" s="24">
        <v>7324</v>
      </c>
      <c r="C25" s="12" t="s">
        <v>21</v>
      </c>
      <c r="D25" s="12" t="s">
        <v>21</v>
      </c>
      <c r="E25" s="24">
        <v>11316</v>
      </c>
      <c r="F25" s="12" t="s">
        <v>21</v>
      </c>
      <c r="G25" s="13">
        <v>2432</v>
      </c>
      <c r="H25" s="13">
        <f t="shared" si="0"/>
        <v>7324</v>
      </c>
      <c r="I25" s="28">
        <f t="shared" si="1"/>
        <v>13748</v>
      </c>
      <c r="J25" s="13">
        <f t="shared" si="2"/>
        <v>-6424</v>
      </c>
    </row>
    <row r="26" spans="1:10" x14ac:dyDescent="0.25">
      <c r="A26" s="22" t="s">
        <v>42</v>
      </c>
      <c r="B26" s="24">
        <v>5787</v>
      </c>
      <c r="C26" s="12" t="s">
        <v>21</v>
      </c>
      <c r="D26" s="12" t="s">
        <v>21</v>
      </c>
      <c r="E26" s="24">
        <v>11499</v>
      </c>
      <c r="F26" s="12" t="s">
        <v>21</v>
      </c>
      <c r="G26" s="13">
        <v>2714</v>
      </c>
      <c r="H26" s="13">
        <f t="shared" si="0"/>
        <v>5787</v>
      </c>
      <c r="I26" s="28">
        <f t="shared" si="1"/>
        <v>14213</v>
      </c>
      <c r="J26" s="13">
        <f t="shared" si="2"/>
        <v>-8426</v>
      </c>
    </row>
    <row r="27" spans="1:10" x14ac:dyDescent="0.25">
      <c r="A27" s="22" t="s">
        <v>43</v>
      </c>
      <c r="B27" s="24">
        <v>6094</v>
      </c>
      <c r="C27" s="12" t="s">
        <v>21</v>
      </c>
      <c r="D27" s="12" t="s">
        <v>21</v>
      </c>
      <c r="E27" s="24">
        <v>12602</v>
      </c>
      <c r="F27" s="12" t="s">
        <v>21</v>
      </c>
      <c r="G27" s="13">
        <v>2797</v>
      </c>
      <c r="H27" s="13">
        <f t="shared" si="0"/>
        <v>6094</v>
      </c>
      <c r="I27" s="28">
        <f t="shared" si="1"/>
        <v>15399</v>
      </c>
      <c r="J27" s="13">
        <f t="shared" si="2"/>
        <v>-9305</v>
      </c>
    </row>
    <row r="28" spans="1:10" x14ac:dyDescent="0.25">
      <c r="A28" s="22" t="s">
        <v>44</v>
      </c>
      <c r="B28" s="24">
        <v>6130</v>
      </c>
      <c r="C28" s="12" t="s">
        <v>21</v>
      </c>
      <c r="D28" s="12" t="s">
        <v>21</v>
      </c>
      <c r="E28" s="24">
        <v>10555</v>
      </c>
      <c r="F28" s="12" t="s">
        <v>21</v>
      </c>
      <c r="G28" s="13">
        <v>1733</v>
      </c>
      <c r="H28" s="13">
        <f t="shared" si="0"/>
        <v>6130</v>
      </c>
      <c r="I28" s="28">
        <f t="shared" si="1"/>
        <v>12288</v>
      </c>
      <c r="J28" s="13">
        <f t="shared" si="2"/>
        <v>-6158</v>
      </c>
    </row>
    <row r="29" spans="1:10" x14ac:dyDescent="0.25">
      <c r="A29" s="22" t="s">
        <v>45</v>
      </c>
      <c r="B29" s="24">
        <v>7420</v>
      </c>
      <c r="C29" s="12" t="s">
        <v>21</v>
      </c>
      <c r="D29" s="12" t="s">
        <v>21</v>
      </c>
      <c r="E29" s="24">
        <v>10533</v>
      </c>
      <c r="F29" s="12" t="s">
        <v>21</v>
      </c>
      <c r="G29" s="13">
        <v>2883</v>
      </c>
      <c r="H29" s="13">
        <f t="shared" si="0"/>
        <v>7420</v>
      </c>
      <c r="I29" s="28">
        <f t="shared" si="1"/>
        <v>13416</v>
      </c>
      <c r="J29" s="13">
        <f t="shared" si="2"/>
        <v>-5996</v>
      </c>
    </row>
    <row r="30" spans="1:10" x14ac:dyDescent="0.25">
      <c r="A30" s="22" t="s">
        <v>46</v>
      </c>
      <c r="B30" s="24">
        <v>7489</v>
      </c>
      <c r="C30" s="12" t="s">
        <v>21</v>
      </c>
      <c r="D30" s="12" t="s">
        <v>21</v>
      </c>
      <c r="E30" s="24">
        <v>9885</v>
      </c>
      <c r="F30" s="12" t="s">
        <v>21</v>
      </c>
      <c r="G30" s="13">
        <v>3172</v>
      </c>
      <c r="H30" s="13">
        <f t="shared" si="0"/>
        <v>7489</v>
      </c>
      <c r="I30" s="28">
        <f t="shared" si="1"/>
        <v>13057</v>
      </c>
      <c r="J30" s="13">
        <f t="shared" si="2"/>
        <v>-5568</v>
      </c>
    </row>
    <row r="31" spans="1:10" x14ac:dyDescent="0.25">
      <c r="A31" s="22" t="s">
        <v>47</v>
      </c>
      <c r="B31" s="24">
        <v>8389</v>
      </c>
      <c r="C31" s="12" t="s">
        <v>21</v>
      </c>
      <c r="D31" s="12" t="s">
        <v>21</v>
      </c>
      <c r="E31" s="24">
        <v>10287</v>
      </c>
      <c r="F31" s="12" t="s">
        <v>21</v>
      </c>
      <c r="G31" s="13">
        <v>3158</v>
      </c>
      <c r="H31" s="13">
        <f t="shared" si="0"/>
        <v>8389</v>
      </c>
      <c r="I31" s="28">
        <f t="shared" si="1"/>
        <v>13445</v>
      </c>
      <c r="J31" s="13">
        <f t="shared" si="2"/>
        <v>-5056</v>
      </c>
    </row>
    <row r="32" spans="1:10" x14ac:dyDescent="0.25">
      <c r="A32" s="22" t="s">
        <v>48</v>
      </c>
      <c r="B32" s="24">
        <v>7589</v>
      </c>
      <c r="C32" s="12" t="s">
        <v>21</v>
      </c>
      <c r="D32" s="12" t="s">
        <v>21</v>
      </c>
      <c r="E32" s="24">
        <v>9649</v>
      </c>
      <c r="F32" s="12" t="s">
        <v>21</v>
      </c>
      <c r="G32" s="13">
        <v>3431</v>
      </c>
      <c r="H32" s="13">
        <f t="shared" si="0"/>
        <v>7589</v>
      </c>
      <c r="I32" s="28">
        <f t="shared" si="1"/>
        <v>13080</v>
      </c>
      <c r="J32" s="13">
        <f t="shared" si="2"/>
        <v>-5491</v>
      </c>
    </row>
    <row r="33" spans="1:10" x14ac:dyDescent="0.25">
      <c r="A33" s="22" t="s">
        <v>49</v>
      </c>
      <c r="B33" s="24">
        <v>6863</v>
      </c>
      <c r="C33" s="12" t="s">
        <v>21</v>
      </c>
      <c r="D33" s="12" t="s">
        <v>21</v>
      </c>
      <c r="E33" s="24">
        <v>10992</v>
      </c>
      <c r="F33" s="12" t="s">
        <v>21</v>
      </c>
      <c r="G33" s="13">
        <v>3797</v>
      </c>
      <c r="H33" s="13">
        <f t="shared" si="0"/>
        <v>6863</v>
      </c>
      <c r="I33" s="28">
        <f t="shared" si="1"/>
        <v>14789</v>
      </c>
      <c r="J33" s="13">
        <f t="shared" si="2"/>
        <v>-7926</v>
      </c>
    </row>
    <row r="34" spans="1:10" x14ac:dyDescent="0.25">
      <c r="A34" s="22" t="s">
        <v>50</v>
      </c>
      <c r="B34" s="24">
        <v>6961</v>
      </c>
      <c r="C34" s="12" t="s">
        <v>21</v>
      </c>
      <c r="D34" s="12" t="s">
        <v>21</v>
      </c>
      <c r="E34" s="24">
        <v>11803</v>
      </c>
      <c r="F34" s="12" t="s">
        <v>21</v>
      </c>
      <c r="G34" s="13">
        <v>3609</v>
      </c>
      <c r="H34" s="13">
        <f t="shared" si="0"/>
        <v>6961</v>
      </c>
      <c r="I34" s="28">
        <f t="shared" si="1"/>
        <v>15412</v>
      </c>
      <c r="J34" s="13">
        <f t="shared" si="2"/>
        <v>-8451</v>
      </c>
    </row>
    <row r="35" spans="1:10" x14ac:dyDescent="0.25">
      <c r="A35" s="22" t="s">
        <v>51</v>
      </c>
      <c r="B35" s="24">
        <v>7702</v>
      </c>
      <c r="C35" s="12" t="s">
        <v>21</v>
      </c>
      <c r="D35" s="12" t="s">
        <v>21</v>
      </c>
      <c r="E35" s="24">
        <v>12344</v>
      </c>
      <c r="F35" s="12" t="s">
        <v>21</v>
      </c>
      <c r="G35" s="13">
        <v>3698</v>
      </c>
      <c r="H35" s="13">
        <f t="shared" si="0"/>
        <v>7702</v>
      </c>
      <c r="I35" s="28">
        <f t="shared" si="1"/>
        <v>16042</v>
      </c>
      <c r="J35" s="13">
        <f t="shared" si="2"/>
        <v>-8340</v>
      </c>
    </row>
    <row r="36" spans="1:10" x14ac:dyDescent="0.25">
      <c r="A36" s="22" t="s">
        <v>52</v>
      </c>
      <c r="B36" s="24">
        <v>8210</v>
      </c>
      <c r="C36" s="12" t="s">
        <v>21</v>
      </c>
      <c r="D36" s="12" t="s">
        <v>21</v>
      </c>
      <c r="E36" s="24">
        <v>13563</v>
      </c>
      <c r="F36" s="12" t="s">
        <v>21</v>
      </c>
      <c r="G36" s="13">
        <v>4364</v>
      </c>
      <c r="H36" s="13">
        <f t="shared" si="0"/>
        <v>8210</v>
      </c>
      <c r="I36" s="28">
        <f t="shared" si="1"/>
        <v>17927</v>
      </c>
      <c r="J36" s="13">
        <f t="shared" si="2"/>
        <v>-9717</v>
      </c>
    </row>
    <row r="37" spans="1:10" x14ac:dyDescent="0.25">
      <c r="A37" s="22" t="s">
        <v>53</v>
      </c>
      <c r="B37" s="24">
        <v>7834</v>
      </c>
      <c r="C37" s="12" t="s">
        <v>21</v>
      </c>
      <c r="D37" s="12" t="s">
        <v>21</v>
      </c>
      <c r="E37" s="24">
        <v>13327</v>
      </c>
      <c r="F37" s="12" t="s">
        <v>21</v>
      </c>
      <c r="G37" s="13">
        <v>5221</v>
      </c>
      <c r="H37" s="13">
        <f t="shared" si="0"/>
        <v>7834</v>
      </c>
      <c r="I37" s="28">
        <f t="shared" si="1"/>
        <v>18548</v>
      </c>
      <c r="J37" s="13">
        <f t="shared" si="2"/>
        <v>-10714</v>
      </c>
    </row>
    <row r="38" spans="1:10" x14ac:dyDescent="0.25">
      <c r="A38" s="22" t="s">
        <v>54</v>
      </c>
      <c r="B38" s="24">
        <v>7979</v>
      </c>
      <c r="C38" s="12" t="s">
        <v>21</v>
      </c>
      <c r="D38" s="12" t="s">
        <v>21</v>
      </c>
      <c r="E38" s="24">
        <v>14960</v>
      </c>
      <c r="F38" s="12" t="s">
        <v>21</v>
      </c>
      <c r="G38" s="13">
        <v>5365</v>
      </c>
      <c r="H38" s="13">
        <f t="shared" si="0"/>
        <v>7979</v>
      </c>
      <c r="I38" s="28">
        <f t="shared" si="1"/>
        <v>20325</v>
      </c>
      <c r="J38" s="13">
        <f t="shared" si="2"/>
        <v>-12346</v>
      </c>
    </row>
    <row r="39" spans="1:10" x14ac:dyDescent="0.25">
      <c r="A39" s="22" t="s">
        <v>55</v>
      </c>
      <c r="B39" s="24">
        <v>8479</v>
      </c>
      <c r="C39" s="12" t="s">
        <v>21</v>
      </c>
      <c r="D39" s="12" t="s">
        <v>21</v>
      </c>
      <c r="E39" s="24">
        <v>15553</v>
      </c>
      <c r="F39" s="12" t="s">
        <v>21</v>
      </c>
      <c r="G39" s="13">
        <v>5944</v>
      </c>
      <c r="H39" s="13">
        <f t="shared" si="0"/>
        <v>8479</v>
      </c>
      <c r="I39" s="28">
        <f t="shared" si="1"/>
        <v>21497</v>
      </c>
      <c r="J39" s="13">
        <f t="shared" si="2"/>
        <v>-13018</v>
      </c>
    </row>
    <row r="40" spans="1:10" x14ac:dyDescent="0.25">
      <c r="A40" s="22" t="s">
        <v>56</v>
      </c>
      <c r="B40" s="24">
        <v>9310</v>
      </c>
      <c r="C40" s="12" t="s">
        <v>21</v>
      </c>
      <c r="D40" s="12" t="s">
        <v>21</v>
      </c>
      <c r="E40" s="24">
        <v>14275</v>
      </c>
      <c r="F40" s="12" t="s">
        <v>21</v>
      </c>
      <c r="G40" s="13">
        <v>6815</v>
      </c>
      <c r="H40" s="13">
        <f t="shared" si="0"/>
        <v>9310</v>
      </c>
      <c r="I40" s="28">
        <f t="shared" si="1"/>
        <v>21090</v>
      </c>
      <c r="J40" s="13">
        <f t="shared" si="2"/>
        <v>-11780</v>
      </c>
    </row>
    <row r="41" spans="1:10" x14ac:dyDescent="0.25">
      <c r="A41" s="22" t="s">
        <v>57</v>
      </c>
      <c r="B41" s="24">
        <v>9843</v>
      </c>
      <c r="C41" s="12" t="s">
        <v>21</v>
      </c>
      <c r="D41" s="12" t="s">
        <v>21</v>
      </c>
      <c r="E41" s="24">
        <v>14368</v>
      </c>
      <c r="F41" s="12" t="s">
        <v>21</v>
      </c>
      <c r="G41" s="13">
        <f>20562-E41</f>
        <v>6194</v>
      </c>
      <c r="H41" s="13">
        <f t="shared" si="0"/>
        <v>9843</v>
      </c>
      <c r="I41" s="28">
        <f t="shared" si="1"/>
        <v>20562</v>
      </c>
      <c r="J41" s="13">
        <f t="shared" si="2"/>
        <v>-10719</v>
      </c>
    </row>
    <row r="42" spans="1:10" x14ac:dyDescent="0.25">
      <c r="A42" s="22" t="s">
        <v>58</v>
      </c>
      <c r="B42" s="24">
        <v>9500</v>
      </c>
      <c r="C42" s="12" t="s">
        <v>21</v>
      </c>
      <c r="D42" s="12" t="s">
        <v>21</v>
      </c>
      <c r="E42" s="24">
        <v>14361</v>
      </c>
      <c r="F42" s="12" t="s">
        <v>21</v>
      </c>
      <c r="G42" s="13">
        <f>20481-E42</f>
        <v>6120</v>
      </c>
      <c r="H42" s="13">
        <f t="shared" si="0"/>
        <v>9500</v>
      </c>
      <c r="I42" s="28">
        <f t="shared" si="1"/>
        <v>20481</v>
      </c>
      <c r="J42" s="13">
        <f t="shared" si="2"/>
        <v>-10981</v>
      </c>
    </row>
    <row r="43" spans="1:10" x14ac:dyDescent="0.25">
      <c r="A43" s="22" t="s">
        <v>59</v>
      </c>
      <c r="B43" s="24">
        <v>9663</v>
      </c>
      <c r="C43" s="12" t="s">
        <v>21</v>
      </c>
      <c r="D43" s="12" t="s">
        <v>21</v>
      </c>
      <c r="E43" s="24">
        <v>14938</v>
      </c>
      <c r="F43" s="12" t="s">
        <v>21</v>
      </c>
      <c r="G43" s="13">
        <f>21110-E43</f>
        <v>6172</v>
      </c>
      <c r="H43" s="13">
        <f t="shared" si="0"/>
        <v>9663</v>
      </c>
      <c r="I43" s="28">
        <f t="shared" si="1"/>
        <v>21110</v>
      </c>
      <c r="J43" s="13">
        <f t="shared" si="2"/>
        <v>-11447</v>
      </c>
    </row>
    <row r="44" spans="1:10" x14ac:dyDescent="0.25">
      <c r="A44" s="22" t="s">
        <v>60</v>
      </c>
      <c r="B44" s="24">
        <v>9655</v>
      </c>
      <c r="C44" s="12" t="s">
        <v>21</v>
      </c>
      <c r="D44" s="12" t="s">
        <v>21</v>
      </c>
      <c r="E44" s="24">
        <v>15313</v>
      </c>
      <c r="F44" s="12" t="s">
        <v>21</v>
      </c>
      <c r="G44" s="13">
        <f>22253-E44</f>
        <v>6940</v>
      </c>
      <c r="H44" s="13">
        <f t="shared" si="0"/>
        <v>9655</v>
      </c>
      <c r="I44" s="28">
        <f t="shared" si="1"/>
        <v>22253</v>
      </c>
      <c r="J44" s="13">
        <f t="shared" si="2"/>
        <v>-12598</v>
      </c>
    </row>
    <row r="45" spans="1:10" x14ac:dyDescent="0.25">
      <c r="A45" s="22" t="s">
        <v>61</v>
      </c>
      <c r="B45" s="24">
        <v>10253</v>
      </c>
      <c r="C45" s="12" t="s">
        <v>21</v>
      </c>
      <c r="D45" s="13">
        <v>3946</v>
      </c>
      <c r="E45" s="24">
        <v>14328</v>
      </c>
      <c r="F45" s="12" t="s">
        <v>21</v>
      </c>
      <c r="G45" s="13">
        <v>5862</v>
      </c>
      <c r="H45" s="13">
        <f t="shared" ref="H45:H51" si="3">B45+D45</f>
        <v>14199</v>
      </c>
      <c r="I45" s="28">
        <f t="shared" si="1"/>
        <v>20190</v>
      </c>
      <c r="J45" s="13">
        <f t="shared" si="2"/>
        <v>-5991</v>
      </c>
    </row>
    <row r="46" spans="1:10" x14ac:dyDescent="0.25">
      <c r="A46" s="22" t="s">
        <v>62</v>
      </c>
      <c r="B46" s="24">
        <v>10620</v>
      </c>
      <c r="C46" s="12" t="s">
        <v>21</v>
      </c>
      <c r="D46" s="13">
        <v>4067</v>
      </c>
      <c r="E46" s="24">
        <v>14009</v>
      </c>
      <c r="F46" s="12" t="s">
        <v>21</v>
      </c>
      <c r="G46" s="13">
        <v>6134</v>
      </c>
      <c r="H46" s="13">
        <f t="shared" si="3"/>
        <v>14687</v>
      </c>
      <c r="I46" s="28">
        <f t="shared" si="1"/>
        <v>20143</v>
      </c>
      <c r="J46" s="13">
        <f t="shared" si="2"/>
        <v>-5456</v>
      </c>
    </row>
    <row r="47" spans="1:10" x14ac:dyDescent="0.25">
      <c r="A47" s="22" t="s">
        <v>63</v>
      </c>
      <c r="B47" s="24">
        <v>12193</v>
      </c>
      <c r="C47" s="12" t="s">
        <v>21</v>
      </c>
      <c r="D47" s="13">
        <v>4441</v>
      </c>
      <c r="E47" s="24">
        <v>13609</v>
      </c>
      <c r="F47" s="12" t="s">
        <v>21</v>
      </c>
      <c r="G47" s="13">
        <v>6769</v>
      </c>
      <c r="H47" s="13">
        <f t="shared" si="3"/>
        <v>16634</v>
      </c>
      <c r="I47" s="28">
        <f t="shared" si="1"/>
        <v>20378</v>
      </c>
      <c r="J47" s="13">
        <f t="shared" si="2"/>
        <v>-3744</v>
      </c>
    </row>
    <row r="48" spans="1:10" x14ac:dyDescent="0.25">
      <c r="A48" s="22" t="s">
        <v>64</v>
      </c>
      <c r="B48" s="24">
        <v>13330</v>
      </c>
      <c r="C48" s="12" t="s">
        <v>21</v>
      </c>
      <c r="D48" s="13">
        <v>5210</v>
      </c>
      <c r="E48" s="24">
        <v>13217</v>
      </c>
      <c r="F48" s="12" t="s">
        <v>21</v>
      </c>
      <c r="G48" s="13">
        <v>9995</v>
      </c>
      <c r="H48" s="13">
        <f t="shared" si="3"/>
        <v>18540</v>
      </c>
      <c r="I48" s="28">
        <f t="shared" si="1"/>
        <v>23212</v>
      </c>
      <c r="J48" s="13">
        <f t="shared" si="2"/>
        <v>-4672</v>
      </c>
    </row>
    <row r="49" spans="1:10" x14ac:dyDescent="0.25">
      <c r="A49" s="22" t="s">
        <v>65</v>
      </c>
      <c r="B49" s="24">
        <v>11606</v>
      </c>
      <c r="C49" s="12" t="s">
        <v>21</v>
      </c>
      <c r="D49" s="13">
        <v>10187</v>
      </c>
      <c r="E49" s="24">
        <v>12774</v>
      </c>
      <c r="F49" s="12" t="s">
        <v>21</v>
      </c>
      <c r="G49" s="13">
        <v>10694</v>
      </c>
      <c r="H49" s="13">
        <f t="shared" si="3"/>
        <v>21793</v>
      </c>
      <c r="I49" s="28">
        <f t="shared" si="1"/>
        <v>23468</v>
      </c>
      <c r="J49" s="13">
        <f t="shared" si="2"/>
        <v>-1675</v>
      </c>
    </row>
    <row r="50" spans="1:10" x14ac:dyDescent="0.25">
      <c r="A50" s="22" t="s">
        <v>66</v>
      </c>
      <c r="B50" s="24">
        <v>10658</v>
      </c>
      <c r="C50" s="12" t="s">
        <v>21</v>
      </c>
      <c r="D50" s="13">
        <v>10795</v>
      </c>
      <c r="E50" s="24">
        <v>12322</v>
      </c>
      <c r="F50" s="12" t="s">
        <v>21</v>
      </c>
      <c r="G50" s="13">
        <v>12095</v>
      </c>
      <c r="H50" s="13">
        <f t="shared" si="3"/>
        <v>21453</v>
      </c>
      <c r="I50" s="28">
        <f t="shared" si="1"/>
        <v>24417</v>
      </c>
      <c r="J50" s="13">
        <f t="shared" si="2"/>
        <v>-2964</v>
      </c>
    </row>
    <row r="51" spans="1:10" x14ac:dyDescent="0.25">
      <c r="A51" s="22" t="s">
        <v>67</v>
      </c>
      <c r="B51" s="24">
        <v>10138</v>
      </c>
      <c r="C51" s="12" t="s">
        <v>21</v>
      </c>
      <c r="D51" s="13">
        <v>11156</v>
      </c>
      <c r="E51" s="24">
        <v>13888</v>
      </c>
      <c r="F51" s="12" t="s">
        <v>21</v>
      </c>
      <c r="G51" s="13">
        <v>11718</v>
      </c>
      <c r="H51" s="13">
        <f t="shared" si="3"/>
        <v>21294</v>
      </c>
      <c r="I51" s="28">
        <f t="shared" si="1"/>
        <v>25606</v>
      </c>
      <c r="J51" s="13">
        <f t="shared" si="2"/>
        <v>-4312</v>
      </c>
    </row>
    <row r="52" spans="1:10" x14ac:dyDescent="0.25">
      <c r="A52" s="22" t="s">
        <v>68</v>
      </c>
      <c r="B52" s="24">
        <v>9770</v>
      </c>
      <c r="C52" s="12" t="s">
        <v>21</v>
      </c>
      <c r="D52" s="13">
        <v>10485</v>
      </c>
      <c r="E52" s="24">
        <v>14391</v>
      </c>
      <c r="F52" s="12" t="s">
        <v>21</v>
      </c>
      <c r="G52" s="13">
        <v>12558</v>
      </c>
      <c r="H52" s="13">
        <f>B52+D52</f>
        <v>20255</v>
      </c>
      <c r="I52" s="28">
        <f t="shared" si="1"/>
        <v>26949</v>
      </c>
      <c r="J52" s="13">
        <f t="shared" si="2"/>
        <v>-6694</v>
      </c>
    </row>
    <row r="53" spans="1:10" x14ac:dyDescent="0.25">
      <c r="A53" s="22" t="s">
        <v>69</v>
      </c>
      <c r="B53" s="24">
        <v>9617</v>
      </c>
      <c r="C53" s="12" t="s">
        <v>21</v>
      </c>
      <c r="D53" s="13">
        <v>11536</v>
      </c>
      <c r="E53" s="24">
        <v>14579</v>
      </c>
      <c r="F53" s="12" t="s">
        <v>21</v>
      </c>
      <c r="G53" s="13">
        <v>13381</v>
      </c>
      <c r="H53" s="13">
        <f t="shared" ref="H53:H56" si="4">B53+D53</f>
        <v>21153</v>
      </c>
      <c r="I53" s="28">
        <f t="shared" si="1"/>
        <v>27960</v>
      </c>
      <c r="J53" s="13">
        <f t="shared" si="2"/>
        <v>-6807</v>
      </c>
    </row>
    <row r="54" spans="1:10" x14ac:dyDescent="0.25">
      <c r="A54" s="22" t="s">
        <v>70</v>
      </c>
      <c r="B54" s="24">
        <v>9609</v>
      </c>
      <c r="C54" s="12" t="s">
        <v>21</v>
      </c>
      <c r="D54" s="13">
        <v>11907</v>
      </c>
      <c r="E54" s="24">
        <v>15852</v>
      </c>
      <c r="F54" s="12" t="s">
        <v>21</v>
      </c>
      <c r="G54" s="13">
        <v>14311</v>
      </c>
      <c r="H54" s="13">
        <f t="shared" si="4"/>
        <v>21516</v>
      </c>
      <c r="I54" s="28">
        <f t="shared" si="1"/>
        <v>30163</v>
      </c>
      <c r="J54" s="13">
        <f t="shared" si="2"/>
        <v>-8647</v>
      </c>
    </row>
    <row r="55" spans="1:10" x14ac:dyDescent="0.25">
      <c r="A55" s="22" t="s">
        <v>71</v>
      </c>
      <c r="B55" s="24">
        <v>10575</v>
      </c>
      <c r="C55" s="12" t="s">
        <v>21</v>
      </c>
      <c r="D55" s="13">
        <v>13385</v>
      </c>
      <c r="E55" s="24">
        <v>16333</v>
      </c>
      <c r="F55" s="12" t="s">
        <v>21</v>
      </c>
      <c r="G55" s="13">
        <v>15324</v>
      </c>
      <c r="H55" s="13">
        <f t="shared" si="4"/>
        <v>23960</v>
      </c>
      <c r="I55" s="28">
        <f t="shared" si="1"/>
        <v>31657</v>
      </c>
      <c r="J55" s="13">
        <f t="shared" si="2"/>
        <v>-7697</v>
      </c>
    </row>
    <row r="56" spans="1:10" x14ac:dyDescent="0.25">
      <c r="A56" s="22" t="s">
        <v>72</v>
      </c>
      <c r="B56" s="24">
        <v>10689</v>
      </c>
      <c r="C56" s="12" t="s">
        <v>21</v>
      </c>
      <c r="D56" s="13">
        <v>13632</v>
      </c>
      <c r="E56" s="24">
        <v>16931</v>
      </c>
      <c r="F56" s="12" t="s">
        <v>21</v>
      </c>
      <c r="G56" s="13">
        <v>16475</v>
      </c>
      <c r="H56" s="13">
        <f t="shared" si="4"/>
        <v>24321</v>
      </c>
      <c r="I56" s="28">
        <f t="shared" si="1"/>
        <v>33406</v>
      </c>
      <c r="J56" s="13">
        <f t="shared" si="2"/>
        <v>-9085</v>
      </c>
    </row>
    <row r="57" spans="1:10" x14ac:dyDescent="0.25">
      <c r="A57" s="22" t="s">
        <v>73</v>
      </c>
      <c r="B57" s="24">
        <v>11321</v>
      </c>
      <c r="C57" s="13">
        <v>333</v>
      </c>
      <c r="D57" s="13">
        <v>14797</v>
      </c>
      <c r="E57" s="24">
        <v>17973</v>
      </c>
      <c r="F57" s="12" t="s">
        <v>21</v>
      </c>
      <c r="G57" s="13">
        <v>17742</v>
      </c>
      <c r="H57" s="13">
        <v>26451</v>
      </c>
      <c r="I57" s="28">
        <v>35715</v>
      </c>
      <c r="J57" s="13">
        <v>-9264</v>
      </c>
    </row>
    <row r="58" spans="1:10" x14ac:dyDescent="0.25">
      <c r="A58" s="22" t="s">
        <v>74</v>
      </c>
      <c r="B58" s="24">
        <v>11611</v>
      </c>
      <c r="C58" s="13">
        <v>557</v>
      </c>
      <c r="D58" s="13">
        <v>16015</v>
      </c>
      <c r="E58" s="24">
        <v>17772</v>
      </c>
      <c r="F58" s="12" t="s">
        <v>21</v>
      </c>
      <c r="G58" s="13">
        <v>19746</v>
      </c>
      <c r="H58" s="13">
        <v>28183</v>
      </c>
      <c r="I58" s="28">
        <v>37518</v>
      </c>
      <c r="J58" s="13">
        <v>-9335</v>
      </c>
    </row>
    <row r="59" spans="1:10" x14ac:dyDescent="0.25">
      <c r="A59" s="22" t="s">
        <v>75</v>
      </c>
      <c r="B59" s="24">
        <v>12428</v>
      </c>
      <c r="C59" s="13">
        <v>353</v>
      </c>
      <c r="D59" s="13">
        <v>17711</v>
      </c>
      <c r="E59" s="24">
        <v>17498</v>
      </c>
      <c r="F59" s="12" t="s">
        <v>21</v>
      </c>
      <c r="G59" s="13">
        <v>20735</v>
      </c>
      <c r="H59" s="13">
        <v>30492</v>
      </c>
      <c r="I59" s="28">
        <v>38233</v>
      </c>
      <c r="J59" s="13">
        <v>-7741</v>
      </c>
    </row>
    <row r="60" spans="1:10" x14ac:dyDescent="0.25">
      <c r="A60" s="22" t="s">
        <v>76</v>
      </c>
      <c r="B60" s="24">
        <v>13114</v>
      </c>
      <c r="C60" s="13">
        <v>220</v>
      </c>
      <c r="D60" s="13">
        <v>19981</v>
      </c>
      <c r="E60" s="24">
        <v>18458</v>
      </c>
      <c r="F60" s="12" t="s">
        <v>21</v>
      </c>
      <c r="G60" s="13">
        <v>21730</v>
      </c>
      <c r="H60" s="13">
        <v>33315</v>
      </c>
      <c r="I60" s="28">
        <v>40188</v>
      </c>
      <c r="J60" s="13">
        <v>-6873</v>
      </c>
    </row>
    <row r="61" spans="1:10" x14ac:dyDescent="0.25">
      <c r="A61" s="10" t="s">
        <v>77</v>
      </c>
      <c r="B61" s="13">
        <v>12934</v>
      </c>
      <c r="C61" s="13">
        <v>242</v>
      </c>
      <c r="D61" s="13">
        <v>20102</v>
      </c>
      <c r="E61" s="13">
        <v>17661</v>
      </c>
      <c r="F61" s="12" t="s">
        <v>21</v>
      </c>
      <c r="G61" s="13">
        <v>23061</v>
      </c>
      <c r="H61" s="13">
        <v>33278</v>
      </c>
      <c r="I61" s="28">
        <v>40722</v>
      </c>
      <c r="J61" s="13">
        <v>-7444</v>
      </c>
    </row>
    <row r="62" spans="1:10" x14ac:dyDescent="0.25">
      <c r="A62" s="10" t="s">
        <v>78</v>
      </c>
      <c r="B62" s="13">
        <v>12953</v>
      </c>
      <c r="C62" s="13">
        <v>351</v>
      </c>
      <c r="D62" s="13">
        <v>21619</v>
      </c>
      <c r="E62" s="13">
        <v>17901</v>
      </c>
      <c r="F62" s="12" t="s">
        <v>21</v>
      </c>
      <c r="G62" s="13">
        <v>24703</v>
      </c>
      <c r="H62" s="13">
        <v>34923</v>
      </c>
      <c r="I62" s="28">
        <v>42604</v>
      </c>
      <c r="J62" s="13">
        <v>-7681</v>
      </c>
    </row>
    <row r="63" spans="1:10" x14ac:dyDescent="0.25">
      <c r="A63" s="22" t="s">
        <v>79</v>
      </c>
      <c r="B63" s="24">
        <v>12857</v>
      </c>
      <c r="C63" s="13">
        <v>276</v>
      </c>
      <c r="D63" s="13">
        <v>22694</v>
      </c>
      <c r="E63" s="24">
        <v>18406</v>
      </c>
      <c r="F63" s="12" t="s">
        <v>21</v>
      </c>
      <c r="G63" s="13">
        <v>24189</v>
      </c>
      <c r="H63" s="13">
        <v>35827</v>
      </c>
      <c r="I63" s="28">
        <v>42595</v>
      </c>
      <c r="J63" s="13">
        <v>-6768</v>
      </c>
    </row>
    <row r="64" spans="1:10" x14ac:dyDescent="0.25">
      <c r="A64" s="22" t="s">
        <v>80</v>
      </c>
      <c r="B64" s="24">
        <v>13076</v>
      </c>
      <c r="C64" s="13">
        <v>93</v>
      </c>
      <c r="D64" s="13">
        <v>23194</v>
      </c>
      <c r="E64" s="24">
        <v>19210</v>
      </c>
      <c r="F64" s="12" t="s">
        <v>21</v>
      </c>
      <c r="G64" s="13">
        <v>26733</v>
      </c>
      <c r="H64" s="13">
        <v>36363</v>
      </c>
      <c r="I64" s="28">
        <v>45943</v>
      </c>
      <c r="J64" s="13">
        <v>-9580</v>
      </c>
    </row>
    <row r="65" spans="1:25" x14ac:dyDescent="0.25">
      <c r="A65" s="22" t="s">
        <v>81</v>
      </c>
      <c r="B65" s="24">
        <v>13179</v>
      </c>
      <c r="C65" s="13">
        <v>161</v>
      </c>
      <c r="D65" s="13">
        <v>24743</v>
      </c>
      <c r="E65" s="24">
        <v>20786</v>
      </c>
      <c r="F65" s="12" t="s">
        <v>21</v>
      </c>
      <c r="G65" s="13">
        <v>27082</v>
      </c>
      <c r="H65" s="13">
        <v>38083</v>
      </c>
      <c r="I65" s="28">
        <v>47868</v>
      </c>
      <c r="J65" s="13">
        <v>-9785</v>
      </c>
    </row>
    <row r="66" spans="1:25" x14ac:dyDescent="0.25">
      <c r="A66" s="22" t="s">
        <v>82</v>
      </c>
      <c r="B66" s="24">
        <v>14236</v>
      </c>
      <c r="C66" s="13">
        <v>85</v>
      </c>
      <c r="D66" s="13">
        <v>25281</v>
      </c>
      <c r="E66" s="24">
        <v>17850</v>
      </c>
      <c r="F66" s="12" t="s">
        <v>21</v>
      </c>
      <c r="G66" s="13">
        <v>27995</v>
      </c>
      <c r="H66" s="13">
        <v>39602</v>
      </c>
      <c r="I66" s="28">
        <v>45845</v>
      </c>
      <c r="J66" s="13">
        <v>-6243</v>
      </c>
    </row>
    <row r="67" spans="1:25" x14ac:dyDescent="0.25">
      <c r="A67" s="22" t="s">
        <v>12</v>
      </c>
      <c r="B67" s="24">
        <v>15233</v>
      </c>
      <c r="C67" s="13">
        <v>77</v>
      </c>
      <c r="D67" s="13">
        <v>10494</v>
      </c>
      <c r="E67" s="24">
        <v>18648</v>
      </c>
      <c r="F67" s="12">
        <v>0</v>
      </c>
      <c r="G67" s="13">
        <v>12613</v>
      </c>
      <c r="H67" s="13">
        <v>25804</v>
      </c>
      <c r="I67" s="28">
        <v>31261</v>
      </c>
      <c r="J67" s="13">
        <v>-5457</v>
      </c>
    </row>
    <row r="68" spans="1:25" x14ac:dyDescent="0.25">
      <c r="A68" s="22" t="s">
        <v>14</v>
      </c>
      <c r="B68" s="24">
        <v>13921</v>
      </c>
      <c r="C68" s="13">
        <v>45</v>
      </c>
      <c r="D68" s="13">
        <v>9844</v>
      </c>
      <c r="E68" s="24">
        <v>19466</v>
      </c>
      <c r="F68" s="12">
        <v>0</v>
      </c>
      <c r="G68" s="13">
        <v>14307</v>
      </c>
      <c r="H68" s="13">
        <v>23810</v>
      </c>
      <c r="I68" s="28">
        <v>33773</v>
      </c>
      <c r="J68" s="13">
        <v>-9963</v>
      </c>
    </row>
    <row r="69" spans="1:25" x14ac:dyDescent="0.25">
      <c r="A69" s="22" t="s">
        <v>15</v>
      </c>
      <c r="B69" s="24">
        <v>13042</v>
      </c>
      <c r="C69" s="13">
        <v>88</v>
      </c>
      <c r="D69" s="13">
        <v>11273</v>
      </c>
      <c r="E69" s="24">
        <v>22063</v>
      </c>
      <c r="F69" s="12">
        <v>0</v>
      </c>
      <c r="G69" s="13">
        <v>13346</v>
      </c>
      <c r="H69" s="13">
        <v>24403</v>
      </c>
      <c r="I69" s="28">
        <v>35409</v>
      </c>
      <c r="J69" s="13">
        <v>-11006</v>
      </c>
    </row>
    <row r="70" spans="1:25" x14ac:dyDescent="0.25">
      <c r="A70" s="22" t="s">
        <v>16</v>
      </c>
      <c r="B70" s="24">
        <v>13515</v>
      </c>
      <c r="C70" s="13">
        <v>96</v>
      </c>
      <c r="D70" s="13">
        <v>11006</v>
      </c>
      <c r="E70" s="24">
        <v>22077</v>
      </c>
      <c r="F70" s="12">
        <v>0</v>
      </c>
      <c r="G70" s="13">
        <v>13803</v>
      </c>
      <c r="H70" s="13">
        <v>24617</v>
      </c>
      <c r="I70" s="28">
        <v>35880</v>
      </c>
      <c r="J70" s="13">
        <v>-11263</v>
      </c>
    </row>
    <row r="71" spans="1:25" x14ac:dyDescent="0.25">
      <c r="A71" s="22" t="s">
        <v>17</v>
      </c>
      <c r="B71" s="24">
        <v>14146</v>
      </c>
      <c r="C71" s="13">
        <v>81</v>
      </c>
      <c r="D71" s="13">
        <v>11256</v>
      </c>
      <c r="E71" s="24">
        <v>24014</v>
      </c>
      <c r="F71" s="12">
        <v>0</v>
      </c>
      <c r="G71" s="13">
        <v>12483</v>
      </c>
      <c r="H71" s="13">
        <v>25483</v>
      </c>
      <c r="I71" s="28">
        <v>36497</v>
      </c>
      <c r="J71" s="13">
        <v>-11014</v>
      </c>
    </row>
    <row r="72" spans="1:25" x14ac:dyDescent="0.25">
      <c r="A72" s="22" t="s">
        <v>18</v>
      </c>
      <c r="B72" s="24">
        <v>14399</v>
      </c>
      <c r="C72" s="13">
        <v>71</v>
      </c>
      <c r="D72" s="13">
        <v>10493</v>
      </c>
      <c r="E72" s="24">
        <v>24674</v>
      </c>
      <c r="F72" s="12">
        <v>0</v>
      </c>
      <c r="G72" s="13">
        <v>10966</v>
      </c>
      <c r="H72" s="13">
        <v>24963</v>
      </c>
      <c r="I72" s="28">
        <v>35640</v>
      </c>
      <c r="J72" s="13">
        <v>-10677</v>
      </c>
    </row>
    <row r="73" spans="1:25" x14ac:dyDescent="0.25">
      <c r="A73" s="22" t="s">
        <v>19</v>
      </c>
      <c r="B73" s="24">
        <v>14920</v>
      </c>
      <c r="C73" s="13">
        <v>73</v>
      </c>
      <c r="D73" s="13">
        <v>9164</v>
      </c>
      <c r="E73" s="24">
        <v>25284</v>
      </c>
      <c r="F73" s="12">
        <v>0</v>
      </c>
      <c r="G73" s="13">
        <v>12105</v>
      </c>
      <c r="H73" s="13">
        <v>24157</v>
      </c>
      <c r="I73" s="28">
        <v>37389</v>
      </c>
      <c r="J73" s="13">
        <v>-13232</v>
      </c>
    </row>
    <row r="74" spans="1:25" x14ac:dyDescent="0.25">
      <c r="A74" s="22">
        <v>2017</v>
      </c>
      <c r="B74" s="24">
        <v>14844</v>
      </c>
      <c r="C74" s="13">
        <v>105</v>
      </c>
      <c r="D74" s="13">
        <v>9151</v>
      </c>
      <c r="E74" s="24">
        <v>26064</v>
      </c>
      <c r="F74" s="12">
        <v>0</v>
      </c>
      <c r="G74" s="13">
        <v>11493</v>
      </c>
      <c r="H74" s="13">
        <v>24100</v>
      </c>
      <c r="I74" s="28">
        <v>37557</v>
      </c>
      <c r="J74" s="13">
        <v>-13457</v>
      </c>
    </row>
    <row r="75" spans="1:25" x14ac:dyDescent="0.25">
      <c r="A75" s="25" t="s">
        <v>89</v>
      </c>
      <c r="B75" s="26">
        <v>15783</v>
      </c>
      <c r="C75" s="27">
        <v>60</v>
      </c>
      <c r="D75" s="27">
        <v>9100</v>
      </c>
      <c r="E75" s="26">
        <v>26777</v>
      </c>
      <c r="F75" s="57">
        <v>0</v>
      </c>
      <c r="G75" s="27">
        <v>9884</v>
      </c>
      <c r="H75" s="27">
        <v>24943</v>
      </c>
      <c r="I75" s="35">
        <v>36661</v>
      </c>
      <c r="J75" s="27">
        <v>-11718</v>
      </c>
    </row>
    <row r="76" spans="1:25" ht="15" customHeight="1" x14ac:dyDescent="0.25">
      <c r="A76" s="39" t="s">
        <v>88</v>
      </c>
      <c r="B76" s="38"/>
      <c r="C76" s="38"/>
      <c r="D76" s="38"/>
      <c r="E76" s="38"/>
      <c r="F76" s="38"/>
      <c r="G76" s="38"/>
      <c r="H76" s="38"/>
      <c r="I76" s="38"/>
      <c r="J76" s="38"/>
      <c r="K76" s="1"/>
      <c r="L76" s="1"/>
      <c r="M76" s="1"/>
      <c r="N76" s="1"/>
      <c r="O76" s="1"/>
      <c r="P76" s="1"/>
      <c r="Q76" s="1"/>
      <c r="R76" s="1"/>
      <c r="S76" s="1"/>
      <c r="T76" s="1"/>
      <c r="U76" s="1"/>
      <c r="V76" s="1"/>
      <c r="W76" s="1"/>
      <c r="X76" s="1"/>
      <c r="Y76" s="1"/>
    </row>
    <row r="77" spans="1:25" ht="42" customHeight="1" x14ac:dyDescent="0.25">
      <c r="A77" s="53" t="s">
        <v>83</v>
      </c>
      <c r="B77" s="53"/>
      <c r="C77" s="53"/>
      <c r="D77" s="53"/>
      <c r="E77" s="53"/>
      <c r="F77" s="53"/>
      <c r="G77" s="53"/>
      <c r="H77" s="53"/>
      <c r="I77" s="53"/>
      <c r="J77" s="54"/>
      <c r="K77" s="1"/>
      <c r="L77" s="1"/>
      <c r="M77" s="1"/>
      <c r="N77" s="1"/>
      <c r="O77" s="1"/>
      <c r="P77" s="1"/>
      <c r="Q77" s="1"/>
      <c r="R77" s="1"/>
      <c r="S77" s="1"/>
      <c r="T77" s="1"/>
      <c r="U77" s="1"/>
      <c r="V77" s="1"/>
      <c r="W77" s="1"/>
      <c r="X77" s="1"/>
      <c r="Y77" s="1"/>
    </row>
    <row r="78" spans="1:25" ht="27" customHeight="1" x14ac:dyDescent="0.25">
      <c r="A78" s="53" t="s">
        <v>84</v>
      </c>
      <c r="B78" s="54"/>
      <c r="C78" s="54"/>
      <c r="D78" s="54"/>
      <c r="E78" s="54"/>
      <c r="F78" s="54"/>
      <c r="G78" s="54"/>
      <c r="H78" s="54"/>
      <c r="I78" s="54"/>
      <c r="J78" s="54"/>
      <c r="K78" s="1"/>
      <c r="L78" s="1"/>
      <c r="M78" s="1"/>
      <c r="N78" s="1"/>
      <c r="O78" s="1"/>
      <c r="P78" s="1"/>
      <c r="Q78" s="1"/>
      <c r="R78" s="1"/>
      <c r="S78" s="1"/>
      <c r="T78" s="1"/>
      <c r="U78" s="1"/>
      <c r="V78" s="1"/>
      <c r="W78" s="1"/>
      <c r="X78" s="1"/>
      <c r="Y78" s="1"/>
    </row>
    <row r="79" spans="1:25" ht="39" customHeight="1" x14ac:dyDescent="0.25">
      <c r="A79" s="55" t="s">
        <v>85</v>
      </c>
      <c r="B79" s="54"/>
      <c r="C79" s="54"/>
      <c r="D79" s="54"/>
      <c r="E79" s="54"/>
      <c r="F79" s="54"/>
      <c r="G79" s="54"/>
      <c r="H79" s="54"/>
      <c r="I79" s="54"/>
      <c r="J79" s="54"/>
      <c r="K79" s="1"/>
      <c r="L79" s="1"/>
      <c r="M79" s="1"/>
      <c r="N79" s="1"/>
      <c r="O79" s="1"/>
      <c r="P79" s="1"/>
      <c r="Q79" s="1"/>
      <c r="R79" s="1"/>
      <c r="S79" s="1"/>
      <c r="T79" s="1"/>
      <c r="U79" s="1"/>
      <c r="V79" s="1"/>
      <c r="W79" s="1"/>
      <c r="X79" s="1"/>
      <c r="Y79" s="1"/>
    </row>
    <row r="80" spans="1:25" ht="38.25" customHeight="1" x14ac:dyDescent="0.25">
      <c r="A80" s="55" t="s">
        <v>86</v>
      </c>
      <c r="B80" s="54"/>
      <c r="C80" s="54"/>
      <c r="D80" s="54"/>
      <c r="E80" s="54"/>
      <c r="F80" s="54"/>
      <c r="G80" s="54"/>
      <c r="H80" s="54"/>
      <c r="I80" s="54"/>
      <c r="J80" s="54"/>
      <c r="K80" s="1"/>
      <c r="L80" s="1"/>
      <c r="M80" s="1"/>
      <c r="N80" s="1"/>
      <c r="O80" s="1"/>
      <c r="P80" s="1"/>
      <c r="Q80" s="1"/>
      <c r="R80" s="1"/>
      <c r="S80" s="1"/>
      <c r="T80" s="1"/>
      <c r="U80" s="1"/>
      <c r="V80" s="1"/>
      <c r="W80" s="1"/>
      <c r="X80" s="1"/>
      <c r="Y80" s="1"/>
    </row>
    <row r="81" spans="1:10" ht="39.75" customHeight="1" x14ac:dyDescent="0.25">
      <c r="A81" s="55" t="s">
        <v>87</v>
      </c>
      <c r="B81" s="54"/>
      <c r="C81" s="54"/>
      <c r="D81" s="54"/>
      <c r="E81" s="54"/>
      <c r="F81" s="54"/>
      <c r="G81" s="54"/>
      <c r="H81" s="54"/>
      <c r="I81" s="54"/>
      <c r="J81" s="54"/>
    </row>
    <row r="82" spans="1:10" ht="23.45" customHeight="1" x14ac:dyDescent="0.25">
      <c r="A82" s="53" t="s">
        <v>92</v>
      </c>
      <c r="B82" s="53"/>
      <c r="C82" s="53"/>
      <c r="D82" s="53"/>
      <c r="E82" s="53"/>
      <c r="F82" s="53"/>
      <c r="G82" s="53"/>
      <c r="H82" s="53"/>
      <c r="I82" s="53"/>
      <c r="J82" s="54"/>
    </row>
    <row r="83" spans="1:10" ht="89.45" customHeight="1" x14ac:dyDescent="0.25">
      <c r="A83" s="55" t="s">
        <v>93</v>
      </c>
      <c r="B83" s="54"/>
      <c r="C83" s="54"/>
      <c r="D83" s="54"/>
      <c r="E83" s="54"/>
      <c r="F83" s="54"/>
      <c r="G83" s="54"/>
      <c r="H83" s="54"/>
      <c r="I83" s="54"/>
      <c r="J83" s="54"/>
    </row>
    <row r="84" spans="1:10" ht="60.6" customHeight="1" x14ac:dyDescent="0.25">
      <c r="A84" s="55" t="s">
        <v>94</v>
      </c>
      <c r="B84" s="56"/>
      <c r="C84" s="56"/>
      <c r="D84" s="56"/>
      <c r="E84" s="56"/>
      <c r="F84" s="56"/>
      <c r="G84" s="56"/>
      <c r="H84" s="56"/>
      <c r="I84" s="56"/>
      <c r="J84" s="56"/>
    </row>
  </sheetData>
  <mergeCells count="11">
    <mergeCell ref="A84:J84"/>
    <mergeCell ref="A80:J80"/>
    <mergeCell ref="A81:J81"/>
    <mergeCell ref="A82:J82"/>
    <mergeCell ref="A83:J83"/>
    <mergeCell ref="A2:A4"/>
    <mergeCell ref="H2:J3"/>
    <mergeCell ref="B2:G3"/>
    <mergeCell ref="A79:J79"/>
    <mergeCell ref="A77:J77"/>
    <mergeCell ref="A78:J7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workbookViewId="0">
      <pane ySplit="4" topLeftCell="A62" activePane="bottomLeft" state="frozen"/>
      <selection pane="bottomLeft" activeCell="F56" sqref="F56:F66"/>
    </sheetView>
  </sheetViews>
  <sheetFormatPr defaultColWidth="9.140625" defaultRowHeight="15" x14ac:dyDescent="0.25"/>
  <cols>
    <col min="3" max="3" width="11.5703125" customWidth="1"/>
    <col min="4" max="4" width="13.28515625" customWidth="1"/>
    <col min="6" max="6" width="11.140625" customWidth="1"/>
    <col min="8" max="8" width="12.5703125" customWidth="1"/>
    <col min="9" max="9" width="11.5703125" customWidth="1"/>
    <col min="10" max="10" width="13.140625" customWidth="1"/>
  </cols>
  <sheetData>
    <row r="1" spans="1:10" ht="15.75" customHeight="1" x14ac:dyDescent="0.25">
      <c r="A1" s="9" t="s">
        <v>91</v>
      </c>
      <c r="B1" s="9"/>
      <c r="C1" s="9"/>
      <c r="D1" s="9"/>
      <c r="E1" s="9"/>
      <c r="F1" s="9"/>
      <c r="G1" s="9"/>
      <c r="H1" s="9"/>
      <c r="I1" s="9"/>
      <c r="J1" s="9"/>
    </row>
    <row r="2" spans="1:10" ht="15" customHeight="1" x14ac:dyDescent="0.25">
      <c r="A2" s="42" t="s">
        <v>0</v>
      </c>
      <c r="B2" s="49" t="s">
        <v>1</v>
      </c>
      <c r="C2" s="50"/>
      <c r="D2" s="50"/>
      <c r="E2" s="50"/>
      <c r="F2" s="50"/>
      <c r="G2" s="51"/>
      <c r="H2" s="45" t="s">
        <v>2</v>
      </c>
      <c r="I2" s="46"/>
      <c r="J2" s="46"/>
    </row>
    <row r="3" spans="1:10" x14ac:dyDescent="0.25">
      <c r="A3" s="43"/>
      <c r="B3" s="47"/>
      <c r="C3" s="48"/>
      <c r="D3" s="48"/>
      <c r="E3" s="48"/>
      <c r="F3" s="48"/>
      <c r="G3" s="52"/>
      <c r="H3" s="47"/>
      <c r="I3" s="48"/>
      <c r="J3" s="48"/>
    </row>
    <row r="4" spans="1:10" ht="22.5" x14ac:dyDescent="0.25">
      <c r="A4" s="44"/>
      <c r="B4" s="6" t="s">
        <v>3</v>
      </c>
      <c r="C4" s="6" t="s">
        <v>4</v>
      </c>
      <c r="D4" s="6" t="s">
        <v>5</v>
      </c>
      <c r="E4" s="6" t="s">
        <v>6</v>
      </c>
      <c r="F4" s="6" t="s">
        <v>7</v>
      </c>
      <c r="G4" s="6" t="s">
        <v>8</v>
      </c>
      <c r="H4" s="7" t="s">
        <v>9</v>
      </c>
      <c r="I4" s="7" t="s">
        <v>10</v>
      </c>
      <c r="J4" s="8" t="s">
        <v>11</v>
      </c>
    </row>
    <row r="5" spans="1:10" x14ac:dyDescent="0.25">
      <c r="A5" s="10" t="s">
        <v>20</v>
      </c>
      <c r="B5" s="11">
        <v>83741</v>
      </c>
      <c r="C5" s="12" t="s">
        <v>21</v>
      </c>
      <c r="D5" s="12" t="s">
        <v>21</v>
      </c>
      <c r="E5" s="13">
        <v>37433</v>
      </c>
      <c r="F5" s="12" t="s">
        <v>21</v>
      </c>
      <c r="G5" s="29">
        <v>11169.604952830188</v>
      </c>
      <c r="H5" s="13">
        <f t="shared" ref="H5:H44" si="0">B5</f>
        <v>83741</v>
      </c>
      <c r="I5" s="28">
        <f t="shared" ref="I5:I56" si="1">E5+G5</f>
        <v>48602.604952830188</v>
      </c>
      <c r="J5" s="13">
        <f t="shared" ref="J5:J56" si="2">H5-I5</f>
        <v>35138.395047169812</v>
      </c>
    </row>
    <row r="6" spans="1:10" x14ac:dyDescent="0.25">
      <c r="A6" s="10" t="s">
        <v>22</v>
      </c>
      <c r="B6" s="11">
        <v>26187</v>
      </c>
      <c r="C6" s="12" t="s">
        <v>21</v>
      </c>
      <c r="D6" s="12" t="s">
        <v>21</v>
      </c>
      <c r="E6" s="13">
        <v>34372</v>
      </c>
      <c r="F6" s="12" t="s">
        <v>21</v>
      </c>
      <c r="G6" s="29">
        <v>15143.14880740477</v>
      </c>
      <c r="H6" s="13">
        <f t="shared" si="0"/>
        <v>26187</v>
      </c>
      <c r="I6" s="28">
        <f t="shared" si="1"/>
        <v>49515.148807404767</v>
      </c>
      <c r="J6" s="13">
        <f t="shared" si="2"/>
        <v>-23328.148807404767</v>
      </c>
    </row>
    <row r="7" spans="1:10" x14ac:dyDescent="0.25">
      <c r="A7" s="10" t="s">
        <v>23</v>
      </c>
      <c r="B7" s="11">
        <v>21937</v>
      </c>
      <c r="C7" s="12" t="s">
        <v>21</v>
      </c>
      <c r="D7" s="12" t="s">
        <v>21</v>
      </c>
      <c r="E7" s="13">
        <v>26865</v>
      </c>
      <c r="F7" s="12" t="s">
        <v>21</v>
      </c>
      <c r="G7" s="29">
        <v>7709.5180669277324</v>
      </c>
      <c r="H7" s="13">
        <f t="shared" si="0"/>
        <v>21937</v>
      </c>
      <c r="I7" s="28">
        <f t="shared" si="1"/>
        <v>34574.518066927732</v>
      </c>
      <c r="J7" s="13">
        <f t="shared" si="2"/>
        <v>-12637.518066927732</v>
      </c>
    </row>
    <row r="8" spans="1:10" x14ac:dyDescent="0.25">
      <c r="A8" s="10" t="s">
        <v>24</v>
      </c>
      <c r="B8" s="11">
        <v>54384</v>
      </c>
      <c r="C8" s="12" t="s">
        <v>21</v>
      </c>
      <c r="D8" s="12" t="s">
        <v>21</v>
      </c>
      <c r="E8" s="13">
        <v>31323</v>
      </c>
      <c r="F8" s="12" t="s">
        <v>21</v>
      </c>
      <c r="G8" s="29">
        <v>6585.2772116411534</v>
      </c>
      <c r="H8" s="13">
        <f t="shared" si="0"/>
        <v>54384</v>
      </c>
      <c r="I8" s="28">
        <f t="shared" si="1"/>
        <v>37908.277211641151</v>
      </c>
      <c r="J8" s="13">
        <f t="shared" si="2"/>
        <v>16475.722788358849</v>
      </c>
    </row>
    <row r="9" spans="1:10" x14ac:dyDescent="0.25">
      <c r="A9" s="10" t="s">
        <v>25</v>
      </c>
      <c r="B9" s="11">
        <v>46167</v>
      </c>
      <c r="C9" s="12" t="s">
        <v>21</v>
      </c>
      <c r="D9" s="12" t="s">
        <v>21</v>
      </c>
      <c r="E9" s="13">
        <v>27948</v>
      </c>
      <c r="F9" s="12" t="s">
        <v>21</v>
      </c>
      <c r="G9" s="29">
        <v>5917.0167986828055</v>
      </c>
      <c r="H9" s="13">
        <f t="shared" si="0"/>
        <v>46167</v>
      </c>
      <c r="I9" s="28">
        <f t="shared" si="1"/>
        <v>33865.016798682802</v>
      </c>
      <c r="J9" s="13">
        <f t="shared" si="2"/>
        <v>12301.983201317198</v>
      </c>
    </row>
    <row r="10" spans="1:10" x14ac:dyDescent="0.25">
      <c r="A10" s="10" t="s">
        <v>26</v>
      </c>
      <c r="B10" s="11">
        <v>33068</v>
      </c>
      <c r="C10" s="12" t="s">
        <v>21</v>
      </c>
      <c r="D10" s="12" t="s">
        <v>21</v>
      </c>
      <c r="E10" s="13">
        <v>25842</v>
      </c>
      <c r="F10" s="12" t="s">
        <v>21</v>
      </c>
      <c r="G10" s="29">
        <v>5750.7180491278032</v>
      </c>
      <c r="H10" s="13">
        <f t="shared" si="0"/>
        <v>33068</v>
      </c>
      <c r="I10" s="28">
        <f t="shared" si="1"/>
        <v>31592.718049127805</v>
      </c>
      <c r="J10" s="13">
        <f t="shared" si="2"/>
        <v>1475.281950872195</v>
      </c>
    </row>
    <row r="11" spans="1:10" x14ac:dyDescent="0.25">
      <c r="A11" s="10" t="s">
        <v>27</v>
      </c>
      <c r="B11" s="11">
        <v>27744</v>
      </c>
      <c r="C11" s="12" t="s">
        <v>21</v>
      </c>
      <c r="D11" s="12" t="s">
        <v>21</v>
      </c>
      <c r="E11" s="13">
        <v>24051</v>
      </c>
      <c r="F11" s="12" t="s">
        <v>21</v>
      </c>
      <c r="G11" s="29">
        <v>5938.4747018511925</v>
      </c>
      <c r="H11" s="13">
        <f t="shared" si="0"/>
        <v>27744</v>
      </c>
      <c r="I11" s="28">
        <f t="shared" si="1"/>
        <v>29989.474701851192</v>
      </c>
      <c r="J11" s="13">
        <f t="shared" si="2"/>
        <v>-2245.4747018511916</v>
      </c>
    </row>
    <row r="12" spans="1:10" x14ac:dyDescent="0.25">
      <c r="A12" s="10" t="s">
        <v>28</v>
      </c>
      <c r="B12" s="11">
        <v>44184</v>
      </c>
      <c r="C12" s="12" t="s">
        <v>21</v>
      </c>
      <c r="D12" s="12" t="s">
        <v>21</v>
      </c>
      <c r="E12" s="13">
        <v>23787</v>
      </c>
      <c r="F12" s="12" t="s">
        <v>21</v>
      </c>
      <c r="G12" s="29">
        <v>4812.7011391954429</v>
      </c>
      <c r="H12" s="13">
        <f t="shared" si="0"/>
        <v>44184</v>
      </c>
      <c r="I12" s="28">
        <f t="shared" si="1"/>
        <v>28599.701139195444</v>
      </c>
      <c r="J12" s="13">
        <f t="shared" si="2"/>
        <v>15584.298860804556</v>
      </c>
    </row>
    <row r="13" spans="1:10" x14ac:dyDescent="0.25">
      <c r="A13" s="10" t="s">
        <v>29</v>
      </c>
      <c r="B13" s="11">
        <v>45727</v>
      </c>
      <c r="C13" s="12" t="s">
        <v>21</v>
      </c>
      <c r="D13" s="12" t="s">
        <v>21</v>
      </c>
      <c r="E13" s="13">
        <v>25356</v>
      </c>
      <c r="F13" s="12" t="s">
        <v>21</v>
      </c>
      <c r="G13" s="29">
        <v>5385.9336952652193</v>
      </c>
      <c r="H13" s="13">
        <f t="shared" si="0"/>
        <v>45727</v>
      </c>
      <c r="I13" s="28">
        <f t="shared" si="1"/>
        <v>30741.933695265219</v>
      </c>
      <c r="J13" s="13">
        <f t="shared" si="2"/>
        <v>14985.066304734781</v>
      </c>
    </row>
    <row r="14" spans="1:10" x14ac:dyDescent="0.25">
      <c r="A14" s="10" t="s">
        <v>30</v>
      </c>
      <c r="B14" s="11">
        <v>62334</v>
      </c>
      <c r="C14" s="12" t="s">
        <v>21</v>
      </c>
      <c r="D14" s="12" t="s">
        <v>21</v>
      </c>
      <c r="E14" s="13">
        <v>25991</v>
      </c>
      <c r="F14" s="12" t="s">
        <v>21</v>
      </c>
      <c r="G14" s="29">
        <v>5057.9343182627272</v>
      </c>
      <c r="H14" s="13">
        <f t="shared" si="0"/>
        <v>62334</v>
      </c>
      <c r="I14" s="28">
        <f t="shared" si="1"/>
        <v>31048.934318262727</v>
      </c>
      <c r="J14" s="13">
        <f t="shared" si="2"/>
        <v>31285.065681737273</v>
      </c>
    </row>
    <row r="15" spans="1:10" x14ac:dyDescent="0.25">
      <c r="A15" s="10" t="s">
        <v>31</v>
      </c>
      <c r="B15" s="11">
        <v>39596</v>
      </c>
      <c r="C15" s="12" t="s">
        <v>21</v>
      </c>
      <c r="D15" s="12" t="s">
        <v>21</v>
      </c>
      <c r="E15" s="13">
        <v>30430</v>
      </c>
      <c r="F15" s="12" t="s">
        <v>21</v>
      </c>
      <c r="G15" s="29">
        <v>6916.3420033819866</v>
      </c>
      <c r="H15" s="13">
        <f t="shared" si="0"/>
        <v>39596</v>
      </c>
      <c r="I15" s="28">
        <f t="shared" si="1"/>
        <v>37346.342003381986</v>
      </c>
      <c r="J15" s="13">
        <f t="shared" si="2"/>
        <v>2249.6579966180143</v>
      </c>
    </row>
    <row r="16" spans="1:10" x14ac:dyDescent="0.25">
      <c r="A16" s="10" t="s">
        <v>32</v>
      </c>
      <c r="B16" s="11">
        <v>25200</v>
      </c>
      <c r="C16" s="12" t="s">
        <v>21</v>
      </c>
      <c r="D16" s="12" t="s">
        <v>21</v>
      </c>
      <c r="E16" s="13">
        <v>26192</v>
      </c>
      <c r="F16" s="12" t="s">
        <v>21</v>
      </c>
      <c r="G16" s="29">
        <v>6120.1005250978997</v>
      </c>
      <c r="H16" s="13">
        <f t="shared" si="0"/>
        <v>25200</v>
      </c>
      <c r="I16" s="28">
        <f t="shared" si="1"/>
        <v>32312.1005250979</v>
      </c>
      <c r="J16" s="13">
        <f t="shared" si="2"/>
        <v>-7112.1005250978997</v>
      </c>
    </row>
    <row r="17" spans="1:10" x14ac:dyDescent="0.25">
      <c r="A17" s="10" t="s">
        <v>33</v>
      </c>
      <c r="B17" s="11">
        <v>26634</v>
      </c>
      <c r="C17" s="12" t="s">
        <v>21</v>
      </c>
      <c r="D17" s="12" t="s">
        <v>21</v>
      </c>
      <c r="E17" s="13">
        <v>23813</v>
      </c>
      <c r="F17" s="12" t="s">
        <v>21</v>
      </c>
      <c r="G17" s="29">
        <v>5316.9618636525456</v>
      </c>
      <c r="H17" s="13">
        <f t="shared" si="0"/>
        <v>26634</v>
      </c>
      <c r="I17" s="28">
        <f t="shared" si="1"/>
        <v>29129.961863652545</v>
      </c>
      <c r="J17" s="13">
        <f t="shared" si="2"/>
        <v>-2495.9618636525447</v>
      </c>
    </row>
    <row r="18" spans="1:10" x14ac:dyDescent="0.25">
      <c r="A18" s="10" t="s">
        <v>34</v>
      </c>
      <c r="B18" s="11">
        <v>29366</v>
      </c>
      <c r="C18" s="12" t="s">
        <v>21</v>
      </c>
      <c r="D18" s="12" t="s">
        <v>21</v>
      </c>
      <c r="E18" s="13">
        <v>23310</v>
      </c>
      <c r="F18" s="12" t="s">
        <v>21</v>
      </c>
      <c r="G18" s="15">
        <v>4944</v>
      </c>
      <c r="H18" s="13">
        <f t="shared" si="0"/>
        <v>29366</v>
      </c>
      <c r="I18" s="28">
        <f t="shared" si="1"/>
        <v>28254</v>
      </c>
      <c r="J18" s="13">
        <f t="shared" si="2"/>
        <v>1112</v>
      </c>
    </row>
    <row r="19" spans="1:10" x14ac:dyDescent="0.25">
      <c r="A19" s="10" t="s">
        <v>35</v>
      </c>
      <c r="B19" s="11">
        <v>46166</v>
      </c>
      <c r="C19" s="12" t="s">
        <v>21</v>
      </c>
      <c r="D19" s="12" t="s">
        <v>21</v>
      </c>
      <c r="E19" s="13">
        <v>21328</v>
      </c>
      <c r="F19" s="12" t="s">
        <v>21</v>
      </c>
      <c r="G19" s="15">
        <v>4631</v>
      </c>
      <c r="H19" s="13">
        <f t="shared" si="0"/>
        <v>46166</v>
      </c>
      <c r="I19" s="28">
        <f t="shared" si="1"/>
        <v>25959</v>
      </c>
      <c r="J19" s="13">
        <f t="shared" si="2"/>
        <v>20207</v>
      </c>
    </row>
    <row r="20" spans="1:10" x14ac:dyDescent="0.25">
      <c r="A20" s="10" t="s">
        <v>36</v>
      </c>
      <c r="B20" s="11">
        <v>65491</v>
      </c>
      <c r="C20" s="12" t="s">
        <v>21</v>
      </c>
      <c r="D20" s="12" t="s">
        <v>21</v>
      </c>
      <c r="E20" s="13">
        <v>24671</v>
      </c>
      <c r="F20" s="12" t="s">
        <v>21</v>
      </c>
      <c r="G20" s="15">
        <v>5981</v>
      </c>
      <c r="H20" s="13">
        <f t="shared" si="0"/>
        <v>65491</v>
      </c>
      <c r="I20" s="28">
        <f t="shared" si="1"/>
        <v>30652</v>
      </c>
      <c r="J20" s="13">
        <f t="shared" si="2"/>
        <v>34839</v>
      </c>
    </row>
    <row r="21" spans="1:10" x14ac:dyDescent="0.25">
      <c r="A21" s="10" t="s">
        <v>37</v>
      </c>
      <c r="B21" s="11">
        <v>84490</v>
      </c>
      <c r="C21" s="12" t="s">
        <v>21</v>
      </c>
      <c r="D21" s="12" t="s">
        <v>21</v>
      </c>
      <c r="E21" s="13">
        <v>26381</v>
      </c>
      <c r="F21" s="12" t="s">
        <v>21</v>
      </c>
      <c r="G21" s="15">
        <v>7798</v>
      </c>
      <c r="H21" s="13">
        <f t="shared" si="0"/>
        <v>84490</v>
      </c>
      <c r="I21" s="28">
        <f t="shared" si="1"/>
        <v>34179</v>
      </c>
      <c r="J21" s="13">
        <f t="shared" si="2"/>
        <v>50311</v>
      </c>
    </row>
    <row r="22" spans="1:10" x14ac:dyDescent="0.25">
      <c r="A22" s="10" t="s">
        <v>38</v>
      </c>
      <c r="B22" s="11">
        <v>73616</v>
      </c>
      <c r="C22" s="12" t="s">
        <v>21</v>
      </c>
      <c r="D22" s="12" t="s">
        <v>21</v>
      </c>
      <c r="E22" s="13">
        <v>29338</v>
      </c>
      <c r="F22" s="12" t="s">
        <v>21</v>
      </c>
      <c r="G22" s="15">
        <v>11089</v>
      </c>
      <c r="H22" s="13">
        <f t="shared" si="0"/>
        <v>73616</v>
      </c>
      <c r="I22" s="28">
        <f t="shared" si="1"/>
        <v>40427</v>
      </c>
      <c r="J22" s="13">
        <f t="shared" si="2"/>
        <v>33189</v>
      </c>
    </row>
    <row r="23" spans="1:10" x14ac:dyDescent="0.25">
      <c r="A23" s="10" t="s">
        <v>39</v>
      </c>
      <c r="B23" s="11">
        <v>64572</v>
      </c>
      <c r="C23" s="12" t="s">
        <v>21</v>
      </c>
      <c r="D23" s="12" t="s">
        <v>21</v>
      </c>
      <c r="E23" s="13">
        <v>31019</v>
      </c>
      <c r="F23" s="12" t="s">
        <v>21</v>
      </c>
      <c r="G23" s="15">
        <v>11034</v>
      </c>
      <c r="H23" s="13">
        <f t="shared" si="0"/>
        <v>64572</v>
      </c>
      <c r="I23" s="28">
        <f t="shared" si="1"/>
        <v>42053</v>
      </c>
      <c r="J23" s="13">
        <f t="shared" si="2"/>
        <v>22519</v>
      </c>
    </row>
    <row r="24" spans="1:10" x14ac:dyDescent="0.25">
      <c r="A24" s="10" t="s">
        <v>40</v>
      </c>
      <c r="B24" s="11">
        <v>54426</v>
      </c>
      <c r="C24" s="12" t="s">
        <v>21</v>
      </c>
      <c r="D24" s="12" t="s">
        <v>21</v>
      </c>
      <c r="E24" s="13">
        <v>30457</v>
      </c>
      <c r="F24" s="12" t="s">
        <v>21</v>
      </c>
      <c r="G24" s="15">
        <v>10635</v>
      </c>
      <c r="H24" s="13">
        <f t="shared" si="0"/>
        <v>54426</v>
      </c>
      <c r="I24" s="28">
        <f t="shared" si="1"/>
        <v>41092</v>
      </c>
      <c r="J24" s="13">
        <f t="shared" si="2"/>
        <v>13334</v>
      </c>
    </row>
    <row r="25" spans="1:10" x14ac:dyDescent="0.25">
      <c r="A25" s="10" t="s">
        <v>41</v>
      </c>
      <c r="B25" s="11">
        <v>49798</v>
      </c>
      <c r="C25" s="12" t="s">
        <v>21</v>
      </c>
      <c r="D25" s="12" t="s">
        <v>21</v>
      </c>
      <c r="E25" s="13">
        <v>33032</v>
      </c>
      <c r="F25" s="12" t="s">
        <v>21</v>
      </c>
      <c r="G25" s="15">
        <v>9848</v>
      </c>
      <c r="H25" s="13">
        <f t="shared" si="0"/>
        <v>49798</v>
      </c>
      <c r="I25" s="28">
        <f t="shared" si="1"/>
        <v>42880</v>
      </c>
      <c r="J25" s="13">
        <f t="shared" si="2"/>
        <v>6918</v>
      </c>
    </row>
    <row r="26" spans="1:10" x14ac:dyDescent="0.25">
      <c r="A26" s="10" t="s">
        <v>42</v>
      </c>
      <c r="B26" s="11">
        <v>49456</v>
      </c>
      <c r="C26" s="12" t="s">
        <v>21</v>
      </c>
      <c r="D26" s="12" t="s">
        <v>21</v>
      </c>
      <c r="E26" s="13">
        <v>30021</v>
      </c>
      <c r="F26" s="12" t="s">
        <v>21</v>
      </c>
      <c r="G26" s="15">
        <v>6754</v>
      </c>
      <c r="H26" s="13">
        <f t="shared" si="0"/>
        <v>49456</v>
      </c>
      <c r="I26" s="28">
        <f t="shared" si="1"/>
        <v>36775</v>
      </c>
      <c r="J26" s="13">
        <f t="shared" si="2"/>
        <v>12681</v>
      </c>
    </row>
    <row r="27" spans="1:10" x14ac:dyDescent="0.25">
      <c r="A27" s="10" t="s">
        <v>43</v>
      </c>
      <c r="B27" s="11">
        <v>56049</v>
      </c>
      <c r="C27" s="12" t="s">
        <v>21</v>
      </c>
      <c r="D27" s="12" t="s">
        <v>21</v>
      </c>
      <c r="E27" s="13">
        <v>33016</v>
      </c>
      <c r="F27" s="12" t="s">
        <v>21</v>
      </c>
      <c r="G27" s="15">
        <v>7956</v>
      </c>
      <c r="H27" s="13">
        <f t="shared" si="0"/>
        <v>56049</v>
      </c>
      <c r="I27" s="28">
        <f t="shared" si="1"/>
        <v>40972</v>
      </c>
      <c r="J27" s="13">
        <f t="shared" si="2"/>
        <v>15077</v>
      </c>
    </row>
    <row r="28" spans="1:10" x14ac:dyDescent="0.25">
      <c r="A28" s="10" t="s">
        <v>44</v>
      </c>
      <c r="B28" s="11">
        <v>56578</v>
      </c>
      <c r="C28" s="12" t="s">
        <v>21</v>
      </c>
      <c r="D28" s="12" t="s">
        <v>21</v>
      </c>
      <c r="E28" s="13">
        <v>26699</v>
      </c>
      <c r="F28" s="12" t="s">
        <v>21</v>
      </c>
      <c r="G28" s="15">
        <v>4354</v>
      </c>
      <c r="H28" s="13">
        <f t="shared" si="0"/>
        <v>56578</v>
      </c>
      <c r="I28" s="28">
        <f t="shared" si="1"/>
        <v>31053</v>
      </c>
      <c r="J28" s="13">
        <f t="shared" si="2"/>
        <v>25525</v>
      </c>
    </row>
    <row r="29" spans="1:10" x14ac:dyDescent="0.25">
      <c r="A29" s="10" t="s">
        <v>45</v>
      </c>
      <c r="B29" s="11">
        <v>55054</v>
      </c>
      <c r="C29" s="12" t="s">
        <v>21</v>
      </c>
      <c r="D29" s="12" t="s">
        <v>21</v>
      </c>
      <c r="E29" s="13">
        <v>32188</v>
      </c>
      <c r="F29" s="12" t="s">
        <v>21</v>
      </c>
      <c r="G29" s="15">
        <v>9187</v>
      </c>
      <c r="H29" s="13">
        <f t="shared" si="0"/>
        <v>55054</v>
      </c>
      <c r="I29" s="28">
        <f t="shared" si="1"/>
        <v>41375</v>
      </c>
      <c r="J29" s="13">
        <f t="shared" si="2"/>
        <v>13679</v>
      </c>
    </row>
    <row r="30" spans="1:10" x14ac:dyDescent="0.25">
      <c r="A30" s="10" t="s">
        <v>46</v>
      </c>
      <c r="B30" s="11">
        <v>56761</v>
      </c>
      <c r="C30" s="12" t="s">
        <v>21</v>
      </c>
      <c r="D30" s="12" t="s">
        <v>21</v>
      </c>
      <c r="E30" s="13">
        <v>30563</v>
      </c>
      <c r="F30" s="12" t="s">
        <v>21</v>
      </c>
      <c r="G30" s="15">
        <v>8983</v>
      </c>
      <c r="H30" s="13">
        <f t="shared" si="0"/>
        <v>56761</v>
      </c>
      <c r="I30" s="28">
        <f t="shared" si="1"/>
        <v>39546</v>
      </c>
      <c r="J30" s="13">
        <f t="shared" si="2"/>
        <v>17215</v>
      </c>
    </row>
    <row r="31" spans="1:10" x14ac:dyDescent="0.25">
      <c r="A31" s="10" t="s">
        <v>47</v>
      </c>
      <c r="B31" s="11">
        <v>63477</v>
      </c>
      <c r="C31" s="12" t="s">
        <v>21</v>
      </c>
      <c r="D31" s="12" t="s">
        <v>21</v>
      </c>
      <c r="E31" s="13">
        <v>30521</v>
      </c>
      <c r="F31" s="12" t="s">
        <v>21</v>
      </c>
      <c r="G31" s="15">
        <v>8704</v>
      </c>
      <c r="H31" s="13">
        <f t="shared" si="0"/>
        <v>63477</v>
      </c>
      <c r="I31" s="28">
        <f t="shared" si="1"/>
        <v>39225</v>
      </c>
      <c r="J31" s="13">
        <f t="shared" si="2"/>
        <v>24252</v>
      </c>
    </row>
    <row r="32" spans="1:10" x14ac:dyDescent="0.25">
      <c r="A32" s="10" t="s">
        <v>48</v>
      </c>
      <c r="B32" s="11">
        <v>62297</v>
      </c>
      <c r="C32" s="12" t="s">
        <v>21</v>
      </c>
      <c r="D32" s="12" t="s">
        <v>21</v>
      </c>
      <c r="E32" s="13">
        <v>30502</v>
      </c>
      <c r="F32" s="12" t="s">
        <v>21</v>
      </c>
      <c r="G32" s="15">
        <v>10157</v>
      </c>
      <c r="H32" s="13">
        <f t="shared" si="0"/>
        <v>62297</v>
      </c>
      <c r="I32" s="28">
        <f t="shared" si="1"/>
        <v>40659</v>
      </c>
      <c r="J32" s="13">
        <f t="shared" si="2"/>
        <v>21638</v>
      </c>
    </row>
    <row r="33" spans="1:10" x14ac:dyDescent="0.25">
      <c r="A33" s="10" t="s">
        <v>49</v>
      </c>
      <c r="B33" s="11">
        <v>51861</v>
      </c>
      <c r="C33" s="12" t="s">
        <v>21</v>
      </c>
      <c r="D33" s="12" t="s">
        <v>21</v>
      </c>
      <c r="E33" s="13">
        <v>31421</v>
      </c>
      <c r="F33" s="12" t="s">
        <v>21</v>
      </c>
      <c r="G33" s="15">
        <v>10711</v>
      </c>
      <c r="H33" s="13">
        <f t="shared" si="0"/>
        <v>51861</v>
      </c>
      <c r="I33" s="28">
        <f t="shared" si="1"/>
        <v>42132</v>
      </c>
      <c r="J33" s="13">
        <f t="shared" si="2"/>
        <v>9729</v>
      </c>
    </row>
    <row r="34" spans="1:10" x14ac:dyDescent="0.25">
      <c r="A34" s="10" t="s">
        <v>50</v>
      </c>
      <c r="B34" s="11">
        <v>48337</v>
      </c>
      <c r="C34" s="12" t="s">
        <v>21</v>
      </c>
      <c r="D34" s="12" t="s">
        <v>21</v>
      </c>
      <c r="E34" s="13">
        <v>29980</v>
      </c>
      <c r="F34" s="12" t="s">
        <v>21</v>
      </c>
      <c r="G34" s="15">
        <v>9684</v>
      </c>
      <c r="H34" s="13">
        <f t="shared" si="0"/>
        <v>48337</v>
      </c>
      <c r="I34" s="28">
        <f t="shared" si="1"/>
        <v>39664</v>
      </c>
      <c r="J34" s="13">
        <f t="shared" si="2"/>
        <v>8673</v>
      </c>
    </row>
    <row r="35" spans="1:10" x14ac:dyDescent="0.25">
      <c r="A35" s="10" t="s">
        <v>51</v>
      </c>
      <c r="B35" s="11">
        <v>44892</v>
      </c>
      <c r="C35" s="12" t="s">
        <v>21</v>
      </c>
      <c r="D35" s="12" t="s">
        <v>21</v>
      </c>
      <c r="E35" s="13">
        <v>30505</v>
      </c>
      <c r="F35" s="12" t="s">
        <v>21</v>
      </c>
      <c r="G35" s="15">
        <v>11948</v>
      </c>
      <c r="H35" s="13">
        <f t="shared" si="0"/>
        <v>44892</v>
      </c>
      <c r="I35" s="28">
        <f t="shared" si="1"/>
        <v>42453</v>
      </c>
      <c r="J35" s="13">
        <f t="shared" si="2"/>
        <v>2439</v>
      </c>
    </row>
    <row r="36" spans="1:10" x14ac:dyDescent="0.25">
      <c r="A36" s="10" t="s">
        <v>52</v>
      </c>
      <c r="B36" s="11">
        <v>46644</v>
      </c>
      <c r="C36" s="12" t="s">
        <v>21</v>
      </c>
      <c r="D36" s="12" t="s">
        <v>21</v>
      </c>
      <c r="E36" s="13">
        <v>29177</v>
      </c>
      <c r="F36" s="12" t="s">
        <v>21</v>
      </c>
      <c r="G36" s="15">
        <v>12448</v>
      </c>
      <c r="H36" s="13">
        <f t="shared" si="0"/>
        <v>46644</v>
      </c>
      <c r="I36" s="28">
        <f t="shared" si="1"/>
        <v>41625</v>
      </c>
      <c r="J36" s="13">
        <f t="shared" si="2"/>
        <v>5019</v>
      </c>
    </row>
    <row r="37" spans="1:10" x14ac:dyDescent="0.25">
      <c r="A37" s="10" t="s">
        <v>53</v>
      </c>
      <c r="B37" s="11">
        <v>46860</v>
      </c>
      <c r="C37" s="12" t="s">
        <v>21</v>
      </c>
      <c r="D37" s="12" t="s">
        <v>21</v>
      </c>
      <c r="E37" s="13">
        <v>27947</v>
      </c>
      <c r="F37" s="12" t="s">
        <v>21</v>
      </c>
      <c r="G37" s="15">
        <v>11717</v>
      </c>
      <c r="H37" s="13">
        <f t="shared" si="0"/>
        <v>46860</v>
      </c>
      <c r="I37" s="28">
        <f t="shared" si="1"/>
        <v>39664</v>
      </c>
      <c r="J37" s="13">
        <f t="shared" si="2"/>
        <v>7196</v>
      </c>
    </row>
    <row r="38" spans="1:10" x14ac:dyDescent="0.25">
      <c r="A38" s="10" t="s">
        <v>54</v>
      </c>
      <c r="B38" s="11">
        <v>41319</v>
      </c>
      <c r="C38" s="12" t="s">
        <v>21</v>
      </c>
      <c r="D38" s="12" t="s">
        <v>21</v>
      </c>
      <c r="E38" s="13">
        <v>29160</v>
      </c>
      <c r="F38" s="12" t="s">
        <v>21</v>
      </c>
      <c r="G38" s="15">
        <v>10709</v>
      </c>
      <c r="H38" s="13">
        <f t="shared" si="0"/>
        <v>41319</v>
      </c>
      <c r="I38" s="28">
        <f t="shared" si="1"/>
        <v>39869</v>
      </c>
      <c r="J38" s="13">
        <f t="shared" si="2"/>
        <v>1450</v>
      </c>
    </row>
    <row r="39" spans="1:10" x14ac:dyDescent="0.25">
      <c r="A39" s="10" t="s">
        <v>55</v>
      </c>
      <c r="B39" s="11">
        <v>36180</v>
      </c>
      <c r="C39" s="12" t="s">
        <v>21</v>
      </c>
      <c r="D39" s="12" t="s">
        <v>21</v>
      </c>
      <c r="E39" s="13">
        <v>28326</v>
      </c>
      <c r="F39" s="12" t="s">
        <v>21</v>
      </c>
      <c r="G39" s="15">
        <v>12108</v>
      </c>
      <c r="H39" s="13">
        <f t="shared" si="0"/>
        <v>36180</v>
      </c>
      <c r="I39" s="28">
        <f t="shared" si="1"/>
        <v>40434</v>
      </c>
      <c r="J39" s="13">
        <f t="shared" si="2"/>
        <v>-4254</v>
      </c>
    </row>
    <row r="40" spans="1:10" x14ac:dyDescent="0.25">
      <c r="A40" s="10" t="s">
        <v>56</v>
      </c>
      <c r="B40" s="11">
        <v>34347</v>
      </c>
      <c r="C40" s="12" t="s">
        <v>21</v>
      </c>
      <c r="D40" s="12" t="s">
        <v>21</v>
      </c>
      <c r="E40" s="13">
        <v>25995</v>
      </c>
      <c r="F40" s="12" t="s">
        <v>21</v>
      </c>
      <c r="G40" s="15">
        <v>14254</v>
      </c>
      <c r="H40" s="13">
        <f t="shared" si="0"/>
        <v>34347</v>
      </c>
      <c r="I40" s="28">
        <f t="shared" si="1"/>
        <v>40249</v>
      </c>
      <c r="J40" s="13">
        <f t="shared" si="2"/>
        <v>-5902</v>
      </c>
    </row>
    <row r="41" spans="1:10" x14ac:dyDescent="0.25">
      <c r="A41" s="10" t="s">
        <v>57</v>
      </c>
      <c r="B41" s="11">
        <v>37159</v>
      </c>
      <c r="C41" s="12" t="s">
        <v>21</v>
      </c>
      <c r="D41" s="12" t="s">
        <v>21</v>
      </c>
      <c r="E41" s="13">
        <v>24624</v>
      </c>
      <c r="F41" s="12" t="s">
        <v>21</v>
      </c>
      <c r="G41" s="15">
        <f>56447-20562-E41</f>
        <v>11261</v>
      </c>
      <c r="H41" s="13">
        <f t="shared" si="0"/>
        <v>37159</v>
      </c>
      <c r="I41" s="28">
        <f t="shared" si="1"/>
        <v>35885</v>
      </c>
      <c r="J41" s="13">
        <f t="shared" si="2"/>
        <v>1274</v>
      </c>
    </row>
    <row r="42" spans="1:10" x14ac:dyDescent="0.25">
      <c r="A42" s="10" t="s">
        <v>58</v>
      </c>
      <c r="B42" s="11">
        <v>37542</v>
      </c>
      <c r="C42" s="12" t="s">
        <v>21</v>
      </c>
      <c r="D42" s="12" t="s">
        <v>21</v>
      </c>
      <c r="E42" s="13">
        <v>22783</v>
      </c>
      <c r="F42" s="12" t="s">
        <v>21</v>
      </c>
      <c r="G42" s="15">
        <f>54021-20481-E42</f>
        <v>10757</v>
      </c>
      <c r="H42" s="13">
        <f t="shared" si="0"/>
        <v>37542</v>
      </c>
      <c r="I42" s="28">
        <f t="shared" si="1"/>
        <v>33540</v>
      </c>
      <c r="J42" s="13">
        <f t="shared" si="2"/>
        <v>4002</v>
      </c>
    </row>
    <row r="43" spans="1:10" x14ac:dyDescent="0.25">
      <c r="A43" s="10" t="s">
        <v>59</v>
      </c>
      <c r="B43" s="11">
        <v>39296</v>
      </c>
      <c r="C43" s="12" t="s">
        <v>21</v>
      </c>
      <c r="D43" s="12" t="s">
        <v>21</v>
      </c>
      <c r="E43" s="13">
        <v>22442</v>
      </c>
      <c r="F43" s="12" t="s">
        <v>21</v>
      </c>
      <c r="G43" s="15">
        <f>53793-21110-E43</f>
        <v>10241</v>
      </c>
      <c r="H43" s="13">
        <f t="shared" si="0"/>
        <v>39296</v>
      </c>
      <c r="I43" s="28">
        <f t="shared" si="1"/>
        <v>32683</v>
      </c>
      <c r="J43" s="13">
        <f t="shared" si="2"/>
        <v>6613</v>
      </c>
    </row>
    <row r="44" spans="1:10" x14ac:dyDescent="0.25">
      <c r="A44" s="10" t="s">
        <v>60</v>
      </c>
      <c r="B44" s="11">
        <v>40095</v>
      </c>
      <c r="C44" s="12" t="s">
        <v>21</v>
      </c>
      <c r="D44" s="12" t="s">
        <v>21</v>
      </c>
      <c r="E44" s="13">
        <v>23147</v>
      </c>
      <c r="F44" s="12" t="s">
        <v>21</v>
      </c>
      <c r="G44" s="15">
        <f>57033-22253-E44</f>
        <v>11633</v>
      </c>
      <c r="H44" s="13">
        <f t="shared" si="0"/>
        <v>40095</v>
      </c>
      <c r="I44" s="28">
        <f t="shared" si="1"/>
        <v>34780</v>
      </c>
      <c r="J44" s="13">
        <f t="shared" si="2"/>
        <v>5315</v>
      </c>
    </row>
    <row r="45" spans="1:10" x14ac:dyDescent="0.25">
      <c r="A45" s="10" t="s">
        <v>61</v>
      </c>
      <c r="B45" s="13">
        <v>38231</v>
      </c>
      <c r="C45" s="12" t="s">
        <v>21</v>
      </c>
      <c r="D45" s="13">
        <v>1618</v>
      </c>
      <c r="E45" s="13">
        <v>20576</v>
      </c>
      <c r="F45" s="12" t="s">
        <v>21</v>
      </c>
      <c r="G45" s="13">
        <v>13316</v>
      </c>
      <c r="H45" s="13">
        <f t="shared" ref="H45:H51" si="3">B45+D45</f>
        <v>39849</v>
      </c>
      <c r="I45" s="28">
        <f t="shared" si="1"/>
        <v>33892</v>
      </c>
      <c r="J45" s="13">
        <f t="shared" si="2"/>
        <v>5957</v>
      </c>
    </row>
    <row r="46" spans="1:10" x14ac:dyDescent="0.25">
      <c r="A46" s="10" t="s">
        <v>62</v>
      </c>
      <c r="B46" s="13">
        <v>43549</v>
      </c>
      <c r="C46" s="12" t="s">
        <v>21</v>
      </c>
      <c r="D46" s="13">
        <v>1831</v>
      </c>
      <c r="E46" s="13">
        <v>19449</v>
      </c>
      <c r="F46" s="12" t="s">
        <v>21</v>
      </c>
      <c r="G46" s="13">
        <v>9847</v>
      </c>
      <c r="H46" s="13">
        <f t="shared" si="3"/>
        <v>45380</v>
      </c>
      <c r="I46" s="28">
        <f t="shared" si="1"/>
        <v>29296</v>
      </c>
      <c r="J46" s="13">
        <f t="shared" si="2"/>
        <v>16084</v>
      </c>
    </row>
    <row r="47" spans="1:10" x14ac:dyDescent="0.25">
      <c r="A47" s="10" t="s">
        <v>63</v>
      </c>
      <c r="B47" s="13">
        <v>50469</v>
      </c>
      <c r="C47" s="12" t="s">
        <v>21</v>
      </c>
      <c r="D47" s="13">
        <v>1826</v>
      </c>
      <c r="E47" s="13">
        <v>18893</v>
      </c>
      <c r="F47" s="12" t="s">
        <v>21</v>
      </c>
      <c r="G47" s="13">
        <v>9975</v>
      </c>
      <c r="H47" s="13">
        <f t="shared" si="3"/>
        <v>52295</v>
      </c>
      <c r="I47" s="28">
        <f t="shared" si="1"/>
        <v>28868</v>
      </c>
      <c r="J47" s="13">
        <f t="shared" si="2"/>
        <v>23427</v>
      </c>
    </row>
    <row r="48" spans="1:10" x14ac:dyDescent="0.25">
      <c r="A48" s="10" t="s">
        <v>64</v>
      </c>
      <c r="B48" s="13">
        <v>54130</v>
      </c>
      <c r="C48" s="12" t="s">
        <v>21</v>
      </c>
      <c r="D48" s="13">
        <v>1947</v>
      </c>
      <c r="E48" s="13">
        <v>20535</v>
      </c>
      <c r="F48" s="12" t="s">
        <v>21</v>
      </c>
      <c r="G48" s="13">
        <v>16724</v>
      </c>
      <c r="H48" s="13">
        <f t="shared" si="3"/>
        <v>56077</v>
      </c>
      <c r="I48" s="28">
        <f t="shared" si="1"/>
        <v>37259</v>
      </c>
      <c r="J48" s="13">
        <f t="shared" si="2"/>
        <v>18818</v>
      </c>
    </row>
    <row r="49" spans="1:10" x14ac:dyDescent="0.25">
      <c r="A49" s="10" t="s">
        <v>65</v>
      </c>
      <c r="B49" s="13">
        <v>55088</v>
      </c>
      <c r="C49" s="12" t="s">
        <v>21</v>
      </c>
      <c r="D49" s="13">
        <v>3310</v>
      </c>
      <c r="E49" s="13">
        <v>21362</v>
      </c>
      <c r="F49" s="12" t="s">
        <v>21</v>
      </c>
      <c r="G49" s="13">
        <v>10581</v>
      </c>
      <c r="H49" s="13">
        <f t="shared" si="3"/>
        <v>58398</v>
      </c>
      <c r="I49" s="28">
        <f t="shared" si="1"/>
        <v>31943</v>
      </c>
      <c r="J49" s="13">
        <f t="shared" si="2"/>
        <v>26455</v>
      </c>
    </row>
    <row r="50" spans="1:10" x14ac:dyDescent="0.25">
      <c r="A50" s="10" t="s">
        <v>66</v>
      </c>
      <c r="B50" s="13">
        <v>53590</v>
      </c>
      <c r="C50" s="12" t="s">
        <v>21</v>
      </c>
      <c r="D50" s="13">
        <v>3333</v>
      </c>
      <c r="E50" s="13">
        <v>22704</v>
      </c>
      <c r="F50" s="12" t="s">
        <v>21</v>
      </c>
      <c r="G50" s="13">
        <v>12722</v>
      </c>
      <c r="H50" s="13">
        <f t="shared" si="3"/>
        <v>56923</v>
      </c>
      <c r="I50" s="28">
        <f t="shared" si="1"/>
        <v>35426</v>
      </c>
      <c r="J50" s="13">
        <f t="shared" si="2"/>
        <v>21497</v>
      </c>
    </row>
    <row r="51" spans="1:10" x14ac:dyDescent="0.25">
      <c r="A51" s="10" t="s">
        <v>67</v>
      </c>
      <c r="B51" s="13">
        <v>56863</v>
      </c>
      <c r="C51" s="12" t="s">
        <v>21</v>
      </c>
      <c r="D51" s="13">
        <v>3708</v>
      </c>
      <c r="E51" s="13">
        <v>23320</v>
      </c>
      <c r="F51" s="12" t="s">
        <v>21</v>
      </c>
      <c r="G51" s="13">
        <v>15308</v>
      </c>
      <c r="H51" s="13">
        <f t="shared" si="3"/>
        <v>60571</v>
      </c>
      <c r="I51" s="28">
        <f t="shared" si="1"/>
        <v>38628</v>
      </c>
      <c r="J51" s="13">
        <f t="shared" si="2"/>
        <v>21943</v>
      </c>
    </row>
    <row r="52" spans="1:10" x14ac:dyDescent="0.25">
      <c r="A52" s="10" t="s">
        <v>68</v>
      </c>
      <c r="B52" s="13">
        <v>54519</v>
      </c>
      <c r="C52" s="12" t="s">
        <v>21</v>
      </c>
      <c r="D52" s="13">
        <v>3685</v>
      </c>
      <c r="E52" s="13">
        <v>22504</v>
      </c>
      <c r="F52" s="12" t="s">
        <v>21</v>
      </c>
      <c r="G52" s="13">
        <v>15369</v>
      </c>
      <c r="H52" s="13">
        <f>B52+D52</f>
        <v>58204</v>
      </c>
      <c r="I52" s="28">
        <f t="shared" si="1"/>
        <v>37873</v>
      </c>
      <c r="J52" s="13">
        <f t="shared" si="2"/>
        <v>20331</v>
      </c>
    </row>
    <row r="53" spans="1:10" x14ac:dyDescent="0.25">
      <c r="A53" s="10" t="s">
        <v>69</v>
      </c>
      <c r="B53" s="13">
        <v>53073</v>
      </c>
      <c r="C53" s="12" t="s">
        <v>21</v>
      </c>
      <c r="D53" s="13">
        <v>3820</v>
      </c>
      <c r="E53" s="13">
        <v>22839</v>
      </c>
      <c r="F53" s="12" t="s">
        <v>21</v>
      </c>
      <c r="G53" s="13">
        <v>14368</v>
      </c>
      <c r="H53" s="13">
        <f t="shared" ref="H53:H56" si="4">B53+D53</f>
        <v>56893</v>
      </c>
      <c r="I53" s="28">
        <f t="shared" si="1"/>
        <v>37207</v>
      </c>
      <c r="J53" s="13">
        <f t="shared" si="2"/>
        <v>19686</v>
      </c>
    </row>
    <row r="54" spans="1:10" x14ac:dyDescent="0.25">
      <c r="A54" s="10" t="s">
        <v>70</v>
      </c>
      <c r="B54" s="13">
        <v>51055</v>
      </c>
      <c r="C54" s="12" t="s">
        <v>21</v>
      </c>
      <c r="D54" s="13">
        <v>3878</v>
      </c>
      <c r="E54" s="13">
        <v>24434</v>
      </c>
      <c r="F54" s="12" t="s">
        <v>21</v>
      </c>
      <c r="G54" s="13">
        <v>15119</v>
      </c>
      <c r="H54" s="13">
        <f t="shared" si="4"/>
        <v>54933</v>
      </c>
      <c r="I54" s="28">
        <f t="shared" si="1"/>
        <v>39553</v>
      </c>
      <c r="J54" s="13">
        <f t="shared" si="2"/>
        <v>15380</v>
      </c>
    </row>
    <row r="55" spans="1:10" x14ac:dyDescent="0.25">
      <c r="A55" s="10" t="s">
        <v>71</v>
      </c>
      <c r="B55" s="13">
        <v>52023</v>
      </c>
      <c r="C55" s="12" t="s">
        <v>21</v>
      </c>
      <c r="D55" s="13">
        <v>4211</v>
      </c>
      <c r="E55" s="13">
        <v>24789</v>
      </c>
      <c r="F55" s="12" t="s">
        <v>21</v>
      </c>
      <c r="G55" s="13">
        <v>16753</v>
      </c>
      <c r="H55" s="13">
        <f t="shared" si="4"/>
        <v>56234</v>
      </c>
      <c r="I55" s="28">
        <f t="shared" si="1"/>
        <v>41542</v>
      </c>
      <c r="J55" s="13">
        <f t="shared" si="2"/>
        <v>14692</v>
      </c>
    </row>
    <row r="56" spans="1:10" x14ac:dyDescent="0.25">
      <c r="A56" s="10" t="s">
        <v>72</v>
      </c>
      <c r="B56" s="13">
        <v>59253</v>
      </c>
      <c r="C56" s="12" t="s">
        <v>21</v>
      </c>
      <c r="D56" s="13">
        <v>4341</v>
      </c>
      <c r="E56" s="13">
        <v>25446</v>
      </c>
      <c r="F56" s="12" t="s">
        <v>21</v>
      </c>
      <c r="G56" s="13">
        <v>17014</v>
      </c>
      <c r="H56" s="13">
        <f t="shared" si="4"/>
        <v>63594</v>
      </c>
      <c r="I56" s="28">
        <f t="shared" si="1"/>
        <v>42460</v>
      </c>
      <c r="J56" s="13">
        <f t="shared" si="2"/>
        <v>21134</v>
      </c>
    </row>
    <row r="57" spans="1:10" x14ac:dyDescent="0.25">
      <c r="A57" s="22" t="s">
        <v>73</v>
      </c>
      <c r="B57" s="13">
        <v>58545</v>
      </c>
      <c r="C57" s="13">
        <v>1262</v>
      </c>
      <c r="D57" s="13">
        <v>4154</v>
      </c>
      <c r="E57" s="13">
        <v>26659</v>
      </c>
      <c r="F57" s="12" t="s">
        <v>21</v>
      </c>
      <c r="G57" s="13">
        <v>14474</v>
      </c>
      <c r="H57" s="13">
        <v>63961</v>
      </c>
      <c r="I57" s="28">
        <v>41133</v>
      </c>
      <c r="J57" s="13">
        <v>22828</v>
      </c>
    </row>
    <row r="58" spans="1:10" x14ac:dyDescent="0.25">
      <c r="A58" s="10" t="s">
        <v>74</v>
      </c>
      <c r="B58" s="13">
        <v>67331</v>
      </c>
      <c r="C58" s="13">
        <v>9705</v>
      </c>
      <c r="D58" s="13">
        <v>6647</v>
      </c>
      <c r="E58" s="13">
        <v>25450</v>
      </c>
      <c r="F58" s="12" t="s">
        <v>21</v>
      </c>
      <c r="G58" s="13">
        <v>13598</v>
      </c>
      <c r="H58" s="13">
        <v>83683</v>
      </c>
      <c r="I58" s="28">
        <v>39048</v>
      </c>
      <c r="J58" s="13">
        <v>44635</v>
      </c>
    </row>
    <row r="59" spans="1:10" x14ac:dyDescent="0.25">
      <c r="A59" s="10" t="s">
        <v>75</v>
      </c>
      <c r="B59" s="13">
        <v>71815</v>
      </c>
      <c r="C59" s="13">
        <v>6452</v>
      </c>
      <c r="D59" s="13">
        <v>6783</v>
      </c>
      <c r="E59" s="13">
        <v>24805</v>
      </c>
      <c r="F59" s="12" t="s">
        <v>21</v>
      </c>
      <c r="G59" s="13">
        <v>14083</v>
      </c>
      <c r="H59" s="13">
        <v>85050</v>
      </c>
      <c r="I59" s="28">
        <v>38888</v>
      </c>
      <c r="J59" s="13">
        <v>46162</v>
      </c>
    </row>
    <row r="60" spans="1:10" x14ac:dyDescent="0.25">
      <c r="A60" s="10" t="s">
        <v>76</v>
      </c>
      <c r="B60" s="13">
        <v>70410</v>
      </c>
      <c r="C60" s="13">
        <v>4651</v>
      </c>
      <c r="D60" s="13">
        <v>5418</v>
      </c>
      <c r="E60" s="13">
        <v>24469</v>
      </c>
      <c r="F60" s="12" t="s">
        <v>21</v>
      </c>
      <c r="G60" s="13">
        <v>16107</v>
      </c>
      <c r="H60" s="13">
        <v>80479</v>
      </c>
      <c r="I60" s="28">
        <v>40576</v>
      </c>
      <c r="J60" s="13">
        <v>39903</v>
      </c>
    </row>
    <row r="61" spans="1:10" x14ac:dyDescent="0.25">
      <c r="A61" s="10" t="s">
        <v>77</v>
      </c>
      <c r="B61" s="13">
        <v>74205</v>
      </c>
      <c r="C61" s="13">
        <v>6063</v>
      </c>
      <c r="D61" s="13">
        <v>5597</v>
      </c>
      <c r="E61" s="13">
        <v>25493</v>
      </c>
      <c r="F61" s="12" t="s">
        <v>21</v>
      </c>
      <c r="G61" s="13">
        <v>19259</v>
      </c>
      <c r="H61" s="13">
        <v>85865</v>
      </c>
      <c r="I61" s="28">
        <v>44752</v>
      </c>
      <c r="J61" s="13">
        <v>41113</v>
      </c>
    </row>
    <row r="62" spans="1:10" x14ac:dyDescent="0.25">
      <c r="A62" s="10" t="s">
        <v>78</v>
      </c>
      <c r="B62" s="13">
        <v>79752</v>
      </c>
      <c r="C62" s="13">
        <v>14638</v>
      </c>
      <c r="D62" s="13">
        <v>5976</v>
      </c>
      <c r="E62" s="13">
        <v>26816</v>
      </c>
      <c r="F62" s="12" t="s">
        <v>21</v>
      </c>
      <c r="G62" s="13">
        <v>18796</v>
      </c>
      <c r="H62" s="13">
        <v>100366</v>
      </c>
      <c r="I62" s="28">
        <v>45612</v>
      </c>
      <c r="J62" s="13">
        <v>54754</v>
      </c>
    </row>
    <row r="63" spans="1:10" x14ac:dyDescent="0.25">
      <c r="A63" s="22" t="s">
        <v>79</v>
      </c>
      <c r="B63" s="24">
        <v>85211</v>
      </c>
      <c r="C63" s="13">
        <v>12220</v>
      </c>
      <c r="D63" s="13">
        <v>6337</v>
      </c>
      <c r="E63" s="24">
        <v>28206</v>
      </c>
      <c r="F63" s="12" t="s">
        <v>21</v>
      </c>
      <c r="G63" s="13">
        <v>18775</v>
      </c>
      <c r="H63" s="13">
        <v>103768</v>
      </c>
      <c r="I63" s="28">
        <v>46981</v>
      </c>
      <c r="J63" s="13">
        <v>56787</v>
      </c>
    </row>
    <row r="64" spans="1:10" x14ac:dyDescent="0.25">
      <c r="A64" s="22" t="s">
        <v>80</v>
      </c>
      <c r="B64" s="24">
        <v>97060</v>
      </c>
      <c r="C64" s="13">
        <v>10554</v>
      </c>
      <c r="D64" s="13">
        <v>7092</v>
      </c>
      <c r="E64" s="24">
        <v>30708</v>
      </c>
      <c r="F64" s="12" t="s">
        <v>21</v>
      </c>
      <c r="G64" s="13">
        <v>17301</v>
      </c>
      <c r="H64" s="13">
        <v>114706</v>
      </c>
      <c r="I64" s="11">
        <v>48009</v>
      </c>
      <c r="J64" s="13">
        <v>66697</v>
      </c>
    </row>
    <row r="65" spans="1:25" x14ac:dyDescent="0.25">
      <c r="A65" s="22" t="s">
        <v>81</v>
      </c>
      <c r="B65" s="13">
        <v>106012</v>
      </c>
      <c r="C65" s="13">
        <v>12587</v>
      </c>
      <c r="D65" s="13">
        <v>7470</v>
      </c>
      <c r="E65" s="13">
        <v>33076</v>
      </c>
      <c r="F65" s="12" t="s">
        <v>21</v>
      </c>
      <c r="G65" s="13">
        <v>19331</v>
      </c>
      <c r="H65" s="13">
        <v>126069</v>
      </c>
      <c r="I65" s="11">
        <v>52407</v>
      </c>
      <c r="J65" s="13">
        <v>73662</v>
      </c>
    </row>
    <row r="66" spans="1:25" x14ac:dyDescent="0.25">
      <c r="A66" s="22" t="s">
        <v>82</v>
      </c>
      <c r="B66" s="13">
        <v>102714</v>
      </c>
      <c r="C66" s="13">
        <v>15416</v>
      </c>
      <c r="D66" s="13">
        <v>8747</v>
      </c>
      <c r="E66" s="13">
        <v>34206</v>
      </c>
      <c r="F66" s="12" t="s">
        <v>21</v>
      </c>
      <c r="G66" s="13">
        <v>23667</v>
      </c>
      <c r="H66" s="13">
        <v>126877</v>
      </c>
      <c r="I66" s="11">
        <v>57873</v>
      </c>
      <c r="J66" s="13">
        <v>69004</v>
      </c>
    </row>
    <row r="67" spans="1:25" x14ac:dyDescent="0.25">
      <c r="A67" s="22" t="s">
        <v>12</v>
      </c>
      <c r="B67" s="13">
        <v>113596</v>
      </c>
      <c r="C67" s="13">
        <v>22405</v>
      </c>
      <c r="D67" s="13">
        <v>4383</v>
      </c>
      <c r="E67" s="13">
        <v>33862</v>
      </c>
      <c r="F67" s="24">
        <v>291</v>
      </c>
      <c r="G67" s="13">
        <v>21305</v>
      </c>
      <c r="H67" s="13">
        <v>140384</v>
      </c>
      <c r="I67" s="11">
        <v>55458</v>
      </c>
      <c r="J67" s="13">
        <v>84926</v>
      </c>
    </row>
    <row r="68" spans="1:25" x14ac:dyDescent="0.25">
      <c r="A68" s="22" t="s">
        <v>14</v>
      </c>
      <c r="B68" s="13">
        <v>117948</v>
      </c>
      <c r="C68" s="13">
        <v>13222</v>
      </c>
      <c r="D68" s="13">
        <v>6528</v>
      </c>
      <c r="E68" s="13">
        <v>35036</v>
      </c>
      <c r="F68" s="24">
        <v>2503</v>
      </c>
      <c r="G68" s="13">
        <v>28110</v>
      </c>
      <c r="H68" s="13">
        <v>137698</v>
      </c>
      <c r="I68" s="11">
        <v>65649</v>
      </c>
      <c r="J68" s="13">
        <v>72049</v>
      </c>
    </row>
    <row r="69" spans="1:25" x14ac:dyDescent="0.25">
      <c r="A69" s="22" t="s">
        <v>15</v>
      </c>
      <c r="B69" s="13">
        <v>109995</v>
      </c>
      <c r="C69" s="13">
        <v>8991</v>
      </c>
      <c r="D69" s="13">
        <v>5706</v>
      </c>
      <c r="E69" s="13">
        <v>36289</v>
      </c>
      <c r="F69" s="24">
        <v>3652</v>
      </c>
      <c r="G69" s="13">
        <v>29347</v>
      </c>
      <c r="H69" s="13">
        <v>124692</v>
      </c>
      <c r="I69" s="11">
        <v>69288</v>
      </c>
      <c r="J69" s="13">
        <v>55404</v>
      </c>
    </row>
    <row r="70" spans="1:25" x14ac:dyDescent="0.25">
      <c r="A70" s="22" t="s">
        <v>16</v>
      </c>
      <c r="B70" s="13">
        <v>105519</v>
      </c>
      <c r="C70" s="13">
        <v>9983</v>
      </c>
      <c r="D70" s="13">
        <v>6526</v>
      </c>
      <c r="E70" s="13">
        <v>35688</v>
      </c>
      <c r="F70" s="24">
        <v>2632</v>
      </c>
      <c r="G70" s="13">
        <v>37614</v>
      </c>
      <c r="H70" s="13">
        <v>122028</v>
      </c>
      <c r="I70" s="11">
        <v>75934</v>
      </c>
      <c r="J70" s="13">
        <v>46094</v>
      </c>
    </row>
    <row r="71" spans="1:25" x14ac:dyDescent="0.25">
      <c r="A71" s="22" t="s">
        <v>17</v>
      </c>
      <c r="B71" s="13">
        <v>110201</v>
      </c>
      <c r="C71" s="13">
        <v>9576</v>
      </c>
      <c r="D71" s="13">
        <v>8666</v>
      </c>
      <c r="E71" s="13">
        <v>36498</v>
      </c>
      <c r="F71" s="24">
        <v>1385</v>
      </c>
      <c r="G71" s="13">
        <v>39595</v>
      </c>
      <c r="H71" s="13">
        <v>128443</v>
      </c>
      <c r="I71" s="11">
        <v>77478</v>
      </c>
      <c r="J71" s="13">
        <v>50965</v>
      </c>
    </row>
    <row r="72" spans="1:25" x14ac:dyDescent="0.25">
      <c r="A72" s="22" t="s">
        <v>18</v>
      </c>
      <c r="B72" s="13">
        <v>110158</v>
      </c>
      <c r="C72" s="13">
        <v>12872</v>
      </c>
      <c r="D72" s="13">
        <v>10039</v>
      </c>
      <c r="E72" s="13">
        <v>37933</v>
      </c>
      <c r="F72" s="24">
        <v>641</v>
      </c>
      <c r="G72" s="13">
        <v>36146</v>
      </c>
      <c r="H72" s="13">
        <v>133069</v>
      </c>
      <c r="I72" s="11">
        <v>74720</v>
      </c>
      <c r="J72" s="13">
        <v>58349</v>
      </c>
    </row>
    <row r="73" spans="1:25" x14ac:dyDescent="0.25">
      <c r="A73" s="22" t="s">
        <v>19</v>
      </c>
      <c r="B73" s="13">
        <v>108630</v>
      </c>
      <c r="C73" s="13">
        <v>17720</v>
      </c>
      <c r="D73" s="13">
        <v>9973</v>
      </c>
      <c r="E73" s="13">
        <v>38865</v>
      </c>
      <c r="F73" s="24">
        <v>480</v>
      </c>
      <c r="G73" s="13">
        <v>41511</v>
      </c>
      <c r="H73" s="13">
        <v>136323</v>
      </c>
      <c r="I73" s="11">
        <v>80856</v>
      </c>
      <c r="J73" s="13">
        <v>55467</v>
      </c>
    </row>
    <row r="74" spans="1:25" x14ac:dyDescent="0.25">
      <c r="A74" s="30">
        <v>2017</v>
      </c>
      <c r="B74" s="31">
        <v>113214</v>
      </c>
      <c r="C74" s="31">
        <v>15817</v>
      </c>
      <c r="D74" s="31">
        <v>10787</v>
      </c>
      <c r="E74" s="31">
        <v>40200</v>
      </c>
      <c r="F74" s="31">
        <v>580</v>
      </c>
      <c r="G74" s="31">
        <v>41045</v>
      </c>
      <c r="H74" s="13">
        <v>139818</v>
      </c>
      <c r="I74" s="11">
        <v>81825</v>
      </c>
      <c r="J74" s="13">
        <v>57993</v>
      </c>
    </row>
    <row r="75" spans="1:25" ht="15" customHeight="1" x14ac:dyDescent="0.25">
      <c r="A75" s="25" t="s">
        <v>89</v>
      </c>
      <c r="B75" s="26">
        <v>117946</v>
      </c>
      <c r="C75" s="27">
        <v>12619</v>
      </c>
      <c r="D75" s="27">
        <v>11386</v>
      </c>
      <c r="E75" s="26">
        <v>40961</v>
      </c>
      <c r="F75" s="26">
        <v>538</v>
      </c>
      <c r="G75" s="27">
        <v>38554</v>
      </c>
      <c r="H75" s="27">
        <v>141951</v>
      </c>
      <c r="I75" s="27">
        <v>80053</v>
      </c>
      <c r="J75" s="27">
        <v>61898</v>
      </c>
      <c r="K75" s="1"/>
      <c r="L75" s="1"/>
      <c r="M75" s="1"/>
      <c r="N75" s="1"/>
      <c r="O75" s="1"/>
      <c r="P75" s="1"/>
      <c r="Q75" s="1"/>
      <c r="R75" s="1"/>
      <c r="S75" s="1"/>
      <c r="T75" s="1"/>
      <c r="U75" s="1"/>
      <c r="V75" s="1"/>
      <c r="W75" s="1"/>
      <c r="X75" s="1"/>
      <c r="Y75" s="1"/>
    </row>
    <row r="76" spans="1:25" ht="17.45" customHeight="1" x14ac:dyDescent="0.25">
      <c r="A76" s="41" t="s">
        <v>88</v>
      </c>
      <c r="B76" s="40"/>
      <c r="C76" s="40"/>
      <c r="D76" s="40"/>
      <c r="E76" s="40"/>
      <c r="F76" s="40"/>
      <c r="G76" s="40"/>
      <c r="H76" s="40"/>
      <c r="I76" s="40"/>
      <c r="J76" s="40"/>
      <c r="K76" s="1"/>
      <c r="L76" s="1"/>
      <c r="M76" s="1"/>
      <c r="N76" s="1"/>
      <c r="O76" s="1"/>
      <c r="P76" s="1"/>
      <c r="Q76" s="1"/>
      <c r="R76" s="1"/>
      <c r="S76" s="1"/>
      <c r="T76" s="1"/>
      <c r="U76" s="1"/>
      <c r="V76" s="1"/>
      <c r="W76" s="1"/>
      <c r="X76" s="1"/>
      <c r="Y76" s="1"/>
    </row>
    <row r="77" spans="1:25" ht="27" customHeight="1" x14ac:dyDescent="0.25">
      <c r="A77" s="53" t="s">
        <v>83</v>
      </c>
      <c r="B77" s="53"/>
      <c r="C77" s="53"/>
      <c r="D77" s="53"/>
      <c r="E77" s="53"/>
      <c r="F77" s="53"/>
      <c r="G77" s="53"/>
      <c r="H77" s="53"/>
      <c r="I77" s="53"/>
      <c r="J77" s="54"/>
      <c r="K77" s="1"/>
      <c r="L77" s="1"/>
      <c r="M77" s="1"/>
      <c r="N77" s="1"/>
      <c r="O77" s="1"/>
      <c r="P77" s="1"/>
      <c r="Q77" s="1"/>
      <c r="R77" s="1"/>
      <c r="S77" s="1"/>
      <c r="T77" s="1"/>
      <c r="U77" s="1"/>
      <c r="V77" s="1"/>
      <c r="W77" s="1"/>
      <c r="X77" s="1"/>
      <c r="Y77" s="1"/>
    </row>
    <row r="78" spans="1:25" ht="39" customHeight="1" x14ac:dyDescent="0.25">
      <c r="A78" s="53" t="s">
        <v>84</v>
      </c>
      <c r="B78" s="54"/>
      <c r="C78" s="54"/>
      <c r="D78" s="54"/>
      <c r="E78" s="54"/>
      <c r="F78" s="54"/>
      <c r="G78" s="54"/>
      <c r="H78" s="54"/>
      <c r="I78" s="54"/>
      <c r="J78" s="54"/>
      <c r="K78" s="1"/>
      <c r="L78" s="1"/>
      <c r="M78" s="1"/>
      <c r="N78" s="1"/>
      <c r="O78" s="1"/>
      <c r="P78" s="1"/>
      <c r="Q78" s="1"/>
      <c r="R78" s="1"/>
      <c r="S78" s="1"/>
      <c r="T78" s="1"/>
      <c r="U78" s="1"/>
      <c r="V78" s="1"/>
      <c r="W78" s="1"/>
      <c r="X78" s="1"/>
      <c r="Y78" s="1"/>
    </row>
    <row r="79" spans="1:25" ht="38.25" customHeight="1" x14ac:dyDescent="0.25">
      <c r="A79" s="55" t="s">
        <v>85</v>
      </c>
      <c r="B79" s="54"/>
      <c r="C79" s="54"/>
      <c r="D79" s="54"/>
      <c r="E79" s="54"/>
      <c r="F79" s="54"/>
      <c r="G79" s="54"/>
      <c r="H79" s="54"/>
      <c r="I79" s="54"/>
      <c r="J79" s="54"/>
      <c r="K79" s="1"/>
      <c r="L79" s="1"/>
      <c r="M79" s="1"/>
      <c r="N79" s="1"/>
      <c r="O79" s="1"/>
      <c r="P79" s="1"/>
      <c r="Q79" s="1"/>
      <c r="R79" s="1"/>
      <c r="S79" s="1"/>
      <c r="T79" s="1"/>
      <c r="U79" s="1"/>
      <c r="V79" s="1"/>
      <c r="W79" s="1"/>
      <c r="X79" s="1"/>
      <c r="Y79" s="1"/>
    </row>
    <row r="80" spans="1:25" ht="39.75" customHeight="1" x14ac:dyDescent="0.25">
      <c r="A80" s="55" t="s">
        <v>86</v>
      </c>
      <c r="B80" s="54"/>
      <c r="C80" s="54"/>
      <c r="D80" s="54"/>
      <c r="E80" s="54"/>
      <c r="F80" s="54"/>
      <c r="G80" s="54"/>
      <c r="H80" s="54"/>
      <c r="I80" s="54"/>
      <c r="J80" s="54"/>
    </row>
    <row r="81" spans="1:10" ht="12.75" customHeight="1" x14ac:dyDescent="0.25">
      <c r="A81" s="55" t="s">
        <v>87</v>
      </c>
      <c r="B81" s="54"/>
      <c r="C81" s="54"/>
      <c r="D81" s="54"/>
      <c r="E81" s="54"/>
      <c r="F81" s="54"/>
      <c r="G81" s="54"/>
      <c r="H81" s="54"/>
      <c r="I81" s="54"/>
      <c r="J81" s="54"/>
    </row>
    <row r="82" spans="1:10" ht="17.45" customHeight="1" x14ac:dyDescent="0.25">
      <c r="A82" s="53" t="s">
        <v>92</v>
      </c>
      <c r="B82" s="53"/>
      <c r="C82" s="53"/>
      <c r="D82" s="53"/>
      <c r="E82" s="53"/>
      <c r="F82" s="53"/>
      <c r="G82" s="53"/>
      <c r="H82" s="53"/>
      <c r="I82" s="53"/>
      <c r="J82" s="54"/>
    </row>
    <row r="83" spans="1:10" ht="95.45" customHeight="1" x14ac:dyDescent="0.25">
      <c r="A83" s="55" t="s">
        <v>93</v>
      </c>
      <c r="B83" s="54"/>
      <c r="C83" s="54"/>
      <c r="D83" s="54"/>
      <c r="E83" s="54"/>
      <c r="F83" s="54"/>
      <c r="G83" s="54"/>
      <c r="H83" s="54"/>
      <c r="I83" s="54"/>
      <c r="J83" s="54"/>
    </row>
    <row r="84" spans="1:10" ht="60" customHeight="1" x14ac:dyDescent="0.25">
      <c r="A84" s="55" t="s">
        <v>94</v>
      </c>
      <c r="B84" s="56"/>
      <c r="C84" s="56"/>
      <c r="D84" s="56"/>
      <c r="E84" s="56"/>
      <c r="F84" s="56"/>
      <c r="G84" s="56"/>
      <c r="H84" s="56"/>
      <c r="I84" s="56"/>
      <c r="J84" s="56"/>
    </row>
  </sheetData>
  <mergeCells count="11">
    <mergeCell ref="A84:J84"/>
    <mergeCell ref="A79:J79"/>
    <mergeCell ref="A80:J80"/>
    <mergeCell ref="A81:J81"/>
    <mergeCell ref="A82:J82"/>
    <mergeCell ref="A83:J83"/>
    <mergeCell ref="A2:A4"/>
    <mergeCell ref="H2:J3"/>
    <mergeCell ref="B2:G3"/>
    <mergeCell ref="A77:J77"/>
    <mergeCell ref="A78:J7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TOTAAL</vt:lpstr>
      <vt:lpstr>BELGEN</vt:lpstr>
      <vt:lpstr>NIET-BELGEN</vt:lpstr>
    </vt:vector>
  </TitlesOfParts>
  <Company>SPF/FOD Economie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DERWAE Kim</dc:creator>
  <cp:lastModifiedBy>OST Cloë</cp:lastModifiedBy>
  <dcterms:created xsi:type="dcterms:W3CDTF">2017-12-01T10:23:23Z</dcterms:created>
  <dcterms:modified xsi:type="dcterms:W3CDTF">2019-07-03T13:14:23Z</dcterms:modified>
</cp:coreProperties>
</file>