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Volumes/Seagate Cla/Repositories/mapbox-SB4A_Prototype/datafiles/"/>
    </mc:Choice>
  </mc:AlternateContent>
  <bookViews>
    <workbookView xWindow="2860" yWindow="1760" windowWidth="23040" windowHeight="8840" firstSheet="1" activeTab="1"/>
  </bookViews>
  <sheets>
    <sheet name="Progress" sheetId="1" r:id="rId1"/>
    <sheet name="Réponses quantitative" sheetId="2" r:id="rId2"/>
    <sheet name="Overall score (eff and incl)" sheetId="7" r:id="rId3"/>
    <sheet name="Analyse quantitative" sheetId="4" r:id="rId4"/>
    <sheet name="Pondération" sheetId="3" r:id="rId5"/>
    <sheet name="Inclusivity bonus" sheetId="5" r:id="rId6"/>
  </sheets>
  <definedNames>
    <definedName name="_xlnm.Print_Area" localSheetId="1">'Réponses quantitative'!$A$1:$AK$51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55" i="2" l="1"/>
  <c r="E5" i="7"/>
  <c r="E6" i="7"/>
  <c r="E7" i="7"/>
  <c r="E8" i="7"/>
  <c r="E9" i="7"/>
  <c r="E2" i="7"/>
  <c r="E10" i="7"/>
  <c r="E11" i="7"/>
  <c r="E12" i="7"/>
  <c r="E13" i="7"/>
  <c r="E14" i="7"/>
  <c r="E15" i="7"/>
  <c r="E16" i="7"/>
  <c r="E17" i="7"/>
  <c r="E3" i="7"/>
  <c r="E18" i="7"/>
  <c r="E19" i="7"/>
  <c r="E24" i="7"/>
  <c r="E25" i="7"/>
  <c r="E20" i="7"/>
  <c r="E21" i="7"/>
  <c r="E33" i="7"/>
  <c r="E26" i="7"/>
  <c r="E22" i="7"/>
  <c r="E27" i="7"/>
  <c r="E34" i="7"/>
  <c r="E23" i="7"/>
  <c r="E35" i="7"/>
  <c r="E28" i="7"/>
  <c r="E37" i="7"/>
  <c r="E38" i="7"/>
  <c r="E39" i="7"/>
  <c r="E29" i="7"/>
  <c r="E30" i="7"/>
  <c r="E31" i="7"/>
  <c r="E40" i="7"/>
  <c r="E41" i="7"/>
  <c r="E42" i="7"/>
  <c r="E32" i="7"/>
  <c r="E43" i="7"/>
  <c r="E44" i="7"/>
  <c r="E45" i="7"/>
  <c r="E46" i="7"/>
  <c r="E47" i="7"/>
  <c r="E36" i="7"/>
  <c r="E48" i="7"/>
  <c r="E49" i="7"/>
  <c r="E50" i="7"/>
  <c r="E4" i="7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22" i="5"/>
  <c r="E23" i="5"/>
  <c r="E19" i="5"/>
  <c r="E20" i="5"/>
  <c r="E24" i="5"/>
  <c r="E25" i="5"/>
  <c r="E21" i="5"/>
  <c r="E26" i="5"/>
  <c r="E28" i="5"/>
  <c r="E27" i="5"/>
  <c r="E29" i="5"/>
  <c r="E30" i="5"/>
  <c r="E35" i="5"/>
  <c r="E36" i="5"/>
  <c r="E37" i="5"/>
  <c r="E31" i="5"/>
  <c r="E32" i="5"/>
  <c r="E33" i="5"/>
  <c r="E38" i="5"/>
  <c r="E39" i="5"/>
  <c r="E40" i="5"/>
  <c r="E34" i="5"/>
  <c r="E41" i="5"/>
  <c r="E43" i="5"/>
  <c r="E44" i="5"/>
  <c r="E45" i="5"/>
  <c r="E46" i="5"/>
  <c r="E42" i="5"/>
  <c r="E47" i="5"/>
  <c r="E48" i="5"/>
  <c r="E49" i="5"/>
  <c r="E1" i="5"/>
  <c r="S58" i="2"/>
  <c r="S57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2" i="2"/>
  <c r="E55" i="2"/>
  <c r="AE55" i="2"/>
  <c r="D30" i="3"/>
  <c r="AF55" i="2"/>
  <c r="D31" i="3"/>
  <c r="AG55" i="2"/>
  <c r="D32" i="3"/>
  <c r="AH55" i="2"/>
  <c r="D33" i="3"/>
  <c r="AI55" i="2"/>
  <c r="D34" i="3"/>
  <c r="AJ55" i="2"/>
  <c r="D35" i="3"/>
  <c r="AK55" i="2"/>
  <c r="D36" i="3"/>
  <c r="E36" i="3"/>
  <c r="AD55" i="2"/>
  <c r="D29" i="3"/>
  <c r="AC55" i="2"/>
  <c r="D28" i="3"/>
  <c r="AB55" i="2"/>
  <c r="D27" i="3"/>
  <c r="AA55" i="2"/>
  <c r="D26" i="3"/>
  <c r="Z55" i="2"/>
  <c r="D25" i="3"/>
  <c r="Y55" i="2"/>
  <c r="D24" i="3"/>
  <c r="X55" i="2"/>
  <c r="D23" i="3"/>
  <c r="E23" i="3"/>
  <c r="D22" i="3"/>
  <c r="E22" i="3"/>
  <c r="V55" i="2"/>
  <c r="D21" i="3"/>
  <c r="E21" i="3"/>
  <c r="U55" i="2"/>
  <c r="D20" i="3"/>
  <c r="E20" i="3"/>
  <c r="T55" i="2"/>
  <c r="D19" i="3"/>
  <c r="R55" i="2"/>
  <c r="D18" i="3"/>
  <c r="P55" i="2"/>
  <c r="D16" i="3"/>
  <c r="N55" i="2"/>
  <c r="D14" i="3"/>
  <c r="K55" i="2"/>
  <c r="D11" i="3"/>
  <c r="J55" i="2"/>
  <c r="D10" i="3"/>
  <c r="I55" i="2"/>
  <c r="D9" i="3"/>
  <c r="H55" i="2"/>
  <c r="D8" i="3"/>
  <c r="D5" i="3"/>
  <c r="E5" i="3"/>
  <c r="D55" i="2"/>
  <c r="D4" i="3"/>
  <c r="E4" i="3"/>
  <c r="C55" i="2"/>
  <c r="D3" i="3"/>
  <c r="E3" i="3"/>
  <c r="B55" i="2"/>
  <c r="D2" i="3"/>
  <c r="E2" i="3"/>
  <c r="E32" i="3"/>
  <c r="E28" i="3"/>
  <c r="E24" i="3"/>
  <c r="E35" i="3"/>
  <c r="E31" i="3"/>
  <c r="E27" i="3"/>
  <c r="E34" i="3"/>
  <c r="E30" i="3"/>
  <c r="E26" i="3"/>
  <c r="E33" i="3"/>
  <c r="E29" i="3"/>
  <c r="E25" i="3"/>
  <c r="E18" i="3"/>
  <c r="E10" i="3"/>
  <c r="E14" i="3"/>
  <c r="E9" i="3"/>
  <c r="E16" i="3"/>
  <c r="E11" i="3"/>
  <c r="E19" i="3"/>
  <c r="E8" i="3"/>
  <c r="D19" i="4"/>
  <c r="K19" i="4"/>
  <c r="X19" i="4"/>
  <c r="Y19" i="4"/>
  <c r="B18" i="4"/>
  <c r="C14" i="4"/>
  <c r="D14" i="4"/>
  <c r="E14" i="4"/>
  <c r="E12" i="4"/>
  <c r="F12" i="4"/>
  <c r="H12" i="4"/>
  <c r="I12" i="4"/>
  <c r="J12" i="4"/>
  <c r="K12" i="4"/>
  <c r="L12" i="4"/>
  <c r="M12" i="4"/>
  <c r="N12" i="4"/>
  <c r="O12" i="4"/>
  <c r="D9" i="4"/>
  <c r="E9" i="4"/>
  <c r="C8" i="4"/>
  <c r="E8" i="4"/>
  <c r="U8" i="4"/>
  <c r="W8" i="4"/>
  <c r="C6" i="4"/>
  <c r="D6" i="4"/>
  <c r="E6" i="4"/>
  <c r="F6" i="4"/>
  <c r="I6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Z2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M4" i="4"/>
  <c r="AM3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9" i="4"/>
  <c r="AL8" i="4"/>
  <c r="AL7" i="4"/>
  <c r="AL6" i="4"/>
  <c r="AL5" i="4"/>
  <c r="AL4" i="4"/>
  <c r="AL3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K3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J3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4" i="4"/>
  <c r="AH3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AG2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2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2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7" i="4"/>
  <c r="W6" i="4"/>
  <c r="W5" i="4"/>
  <c r="W4" i="4"/>
  <c r="W3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U50" i="4"/>
  <c r="U49" i="4"/>
  <c r="U48" i="4"/>
  <c r="U47" i="4"/>
  <c r="U46" i="4"/>
  <c r="U45" i="4"/>
  <c r="U44" i="4"/>
  <c r="U43" i="4"/>
  <c r="U42" i="4"/>
  <c r="AA42" i="4"/>
  <c r="U41" i="4"/>
  <c r="U40" i="4"/>
  <c r="U39" i="4"/>
  <c r="U38" i="4"/>
  <c r="U37" i="4"/>
  <c r="U36" i="4"/>
  <c r="U35" i="4"/>
  <c r="U34" i="4"/>
  <c r="AA34" i="4"/>
  <c r="U33" i="4"/>
  <c r="U32" i="4"/>
  <c r="U31" i="4"/>
  <c r="U30" i="4"/>
  <c r="U29" i="4"/>
  <c r="U28" i="4"/>
  <c r="U27" i="4"/>
  <c r="U26" i="4"/>
  <c r="AA26" i="4"/>
  <c r="U25" i="4"/>
  <c r="U24" i="4"/>
  <c r="U23" i="4"/>
  <c r="U22" i="4"/>
  <c r="U21" i="4"/>
  <c r="U20" i="4"/>
  <c r="U19" i="4"/>
  <c r="U18" i="4"/>
  <c r="AA18" i="4"/>
  <c r="U17" i="4"/>
  <c r="U16" i="4"/>
  <c r="U15" i="4"/>
  <c r="U14" i="4"/>
  <c r="U13" i="4"/>
  <c r="U12" i="4"/>
  <c r="U11" i="4"/>
  <c r="U10" i="4"/>
  <c r="AA10" i="4"/>
  <c r="U9" i="4"/>
  <c r="U7" i="4"/>
  <c r="U6" i="4"/>
  <c r="U5" i="4"/>
  <c r="U4" i="4"/>
  <c r="U3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1" i="4"/>
  <c r="O10" i="4"/>
  <c r="O9" i="4"/>
  <c r="O8" i="4"/>
  <c r="O7" i="4"/>
  <c r="O6" i="4"/>
  <c r="O5" i="4"/>
  <c r="O4" i="4"/>
  <c r="O3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1" i="4"/>
  <c r="N10" i="4"/>
  <c r="N9" i="4"/>
  <c r="N8" i="4"/>
  <c r="N7" i="4"/>
  <c r="N6" i="4"/>
  <c r="N5" i="4"/>
  <c r="N4" i="4"/>
  <c r="N3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3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1" i="4"/>
  <c r="L10" i="4"/>
  <c r="L9" i="4"/>
  <c r="L8" i="4"/>
  <c r="L7" i="4"/>
  <c r="L6" i="4"/>
  <c r="L5" i="4"/>
  <c r="L4" i="4"/>
  <c r="L3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8" i="4"/>
  <c r="K17" i="4"/>
  <c r="K16" i="4"/>
  <c r="K15" i="4"/>
  <c r="K14" i="4"/>
  <c r="K13" i="4"/>
  <c r="K11" i="4"/>
  <c r="K10" i="4"/>
  <c r="K9" i="4"/>
  <c r="K8" i="4"/>
  <c r="K7" i="4"/>
  <c r="K6" i="4"/>
  <c r="K5" i="4"/>
  <c r="K4" i="4"/>
  <c r="K3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1" i="4"/>
  <c r="J10" i="4"/>
  <c r="J9" i="4"/>
  <c r="J8" i="4"/>
  <c r="J7" i="4"/>
  <c r="J6" i="4"/>
  <c r="J5" i="4"/>
  <c r="J4" i="4"/>
  <c r="J3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1" i="4"/>
  <c r="I10" i="4"/>
  <c r="I9" i="4"/>
  <c r="I8" i="4"/>
  <c r="I7" i="4"/>
  <c r="I5" i="4"/>
  <c r="I4" i="4"/>
  <c r="I3" i="4"/>
  <c r="H50" i="4"/>
  <c r="H49" i="4"/>
  <c r="H48" i="4"/>
  <c r="H47" i="4"/>
  <c r="H46" i="4"/>
  <c r="H45" i="4"/>
  <c r="H44" i="4"/>
  <c r="H43" i="4"/>
  <c r="H40" i="4"/>
  <c r="H39" i="4"/>
  <c r="H38" i="4"/>
  <c r="H37" i="4"/>
  <c r="H36" i="4"/>
  <c r="H35" i="4"/>
  <c r="H34" i="4"/>
  <c r="H33" i="4"/>
  <c r="H32" i="4"/>
  <c r="H31" i="4"/>
  <c r="H30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1" i="4"/>
  <c r="H10" i="4"/>
  <c r="H9" i="4"/>
  <c r="H8" i="4"/>
  <c r="H7" i="4"/>
  <c r="H6" i="4"/>
  <c r="H5" i="4"/>
  <c r="H4" i="4"/>
  <c r="F50" i="4"/>
  <c r="F49" i="4"/>
  <c r="F48" i="4"/>
  <c r="F47" i="4"/>
  <c r="F46" i="4"/>
  <c r="F45" i="4"/>
  <c r="F44" i="4"/>
  <c r="F43" i="4"/>
  <c r="F40" i="4"/>
  <c r="F39" i="4"/>
  <c r="F38" i="4"/>
  <c r="F37" i="4"/>
  <c r="F36" i="4"/>
  <c r="F35" i="4"/>
  <c r="F34" i="4"/>
  <c r="F33" i="4"/>
  <c r="F32" i="4"/>
  <c r="F31" i="4"/>
  <c r="F30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1" i="4"/>
  <c r="F10" i="4"/>
  <c r="F9" i="4"/>
  <c r="F8" i="4"/>
  <c r="F7" i="4"/>
  <c r="F5" i="4"/>
  <c r="F4" i="4"/>
  <c r="F3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3" i="4"/>
  <c r="E11" i="4"/>
  <c r="E10" i="4"/>
  <c r="E7" i="4"/>
  <c r="E5" i="4"/>
  <c r="E4" i="4"/>
  <c r="E3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8" i="4"/>
  <c r="D17" i="4"/>
  <c r="D16" i="4"/>
  <c r="D15" i="4"/>
  <c r="D13" i="4"/>
  <c r="D11" i="4"/>
  <c r="D10" i="4"/>
  <c r="D8" i="4"/>
  <c r="D7" i="4"/>
  <c r="D5" i="4"/>
  <c r="D4" i="4"/>
  <c r="D3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3" i="4"/>
  <c r="C12" i="4"/>
  <c r="C11" i="4"/>
  <c r="C10" i="4"/>
  <c r="C9" i="4"/>
  <c r="C7" i="4"/>
  <c r="C5" i="4"/>
  <c r="C4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7" i="4"/>
  <c r="B28" i="4"/>
  <c r="B26" i="4"/>
  <c r="B25" i="4"/>
  <c r="B24" i="4"/>
  <c r="B23" i="4"/>
  <c r="B22" i="4"/>
  <c r="B21" i="4"/>
  <c r="B20" i="4"/>
  <c r="B19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AE3" i="4"/>
  <c r="AN35" i="4"/>
  <c r="AB3" i="4"/>
  <c r="H3" i="4"/>
  <c r="C3" i="4"/>
  <c r="B3" i="4"/>
  <c r="H41" i="4"/>
  <c r="H42" i="4"/>
  <c r="F41" i="4"/>
  <c r="F42" i="4"/>
  <c r="C50" i="4"/>
  <c r="B2" i="4"/>
  <c r="AM2" i="4"/>
  <c r="AL2" i="4"/>
  <c r="AK2" i="4"/>
  <c r="AJ2" i="4"/>
  <c r="AI2" i="4"/>
  <c r="AH2" i="4"/>
  <c r="AF2" i="4"/>
  <c r="AD2" i="4"/>
  <c r="AC2" i="4"/>
  <c r="Y2" i="4"/>
  <c r="X2" i="4"/>
  <c r="W2" i="4"/>
  <c r="V2" i="4"/>
  <c r="U2" i="4"/>
  <c r="S2" i="4"/>
  <c r="R2" i="4"/>
  <c r="Q2" i="4"/>
  <c r="P2" i="4"/>
  <c r="O2" i="4"/>
  <c r="N2" i="4"/>
  <c r="M2" i="4"/>
  <c r="L2" i="4"/>
  <c r="J2" i="4"/>
  <c r="K2" i="4"/>
  <c r="I2" i="4"/>
  <c r="H2" i="4"/>
  <c r="F2" i="4"/>
  <c r="E2" i="4"/>
  <c r="D2" i="4"/>
  <c r="C2" i="4"/>
  <c r="AA14" i="4"/>
  <c r="G5" i="4"/>
  <c r="AA4" i="4"/>
  <c r="AA22" i="4"/>
  <c r="AA38" i="4"/>
  <c r="AA9" i="4"/>
  <c r="AA46" i="4"/>
  <c r="G46" i="4"/>
  <c r="AA11" i="4"/>
  <c r="AA23" i="4"/>
  <c r="AA35" i="4"/>
  <c r="AA43" i="4"/>
  <c r="AA37" i="4"/>
  <c r="AA7" i="4"/>
  <c r="AA24" i="4"/>
  <c r="AA8" i="4"/>
  <c r="AA6" i="4"/>
  <c r="AA15" i="4"/>
  <c r="AA19" i="4"/>
  <c r="AA27" i="4"/>
  <c r="AA31" i="4"/>
  <c r="AA39" i="4"/>
  <c r="AA47" i="4"/>
  <c r="AA5" i="4"/>
  <c r="AA2" i="4"/>
  <c r="AA3" i="4"/>
  <c r="AA12" i="4"/>
  <c r="AA16" i="4"/>
  <c r="AA20" i="4"/>
  <c r="AA28" i="4"/>
  <c r="AA36" i="4"/>
  <c r="AA13" i="4"/>
  <c r="AA17" i="4"/>
  <c r="AA21" i="4"/>
  <c r="AA25" i="4"/>
  <c r="AA29" i="4"/>
  <c r="AA33" i="4"/>
  <c r="AA41" i="4"/>
  <c r="AA45" i="4"/>
  <c r="AA49" i="4"/>
  <c r="AA50" i="4"/>
  <c r="AA48" i="4"/>
  <c r="AA32" i="4"/>
  <c r="AA40" i="4"/>
  <c r="AA44" i="4"/>
  <c r="AA30" i="4"/>
  <c r="G12" i="4"/>
  <c r="AN24" i="4"/>
  <c r="AN32" i="4"/>
  <c r="AN36" i="4"/>
  <c r="AN44" i="4"/>
  <c r="G3" i="4"/>
  <c r="G9" i="4"/>
  <c r="G13" i="4"/>
  <c r="G30" i="4"/>
  <c r="G34" i="4"/>
  <c r="G10" i="4"/>
  <c r="T6" i="4"/>
  <c r="T10" i="4"/>
  <c r="T35" i="4"/>
  <c r="T39" i="4"/>
  <c r="T49" i="4"/>
  <c r="G2" i="4"/>
  <c r="G4" i="4"/>
  <c r="G8" i="4"/>
  <c r="G33" i="4"/>
  <c r="G45" i="4"/>
  <c r="G49" i="4"/>
  <c r="T5" i="4"/>
  <c r="T9" i="4"/>
  <c r="T14" i="4"/>
  <c r="T30" i="4"/>
  <c r="T44" i="4"/>
  <c r="T48" i="4"/>
  <c r="AN5" i="4"/>
  <c r="AN49" i="4"/>
  <c r="AN39" i="4"/>
  <c r="AN42" i="4"/>
  <c r="T12" i="4"/>
  <c r="G6" i="4"/>
  <c r="G14" i="4"/>
  <c r="G19" i="4"/>
  <c r="G23" i="4"/>
  <c r="G35" i="4"/>
  <c r="G47" i="4"/>
  <c r="T7" i="4"/>
  <c r="T11" i="4"/>
  <c r="T32" i="4"/>
  <c r="T36" i="4"/>
  <c r="T40" i="4"/>
  <c r="T46" i="4"/>
  <c r="T2" i="4"/>
  <c r="AN2" i="4"/>
  <c r="T3" i="4"/>
  <c r="G7" i="4"/>
  <c r="G11" i="4"/>
  <c r="G32" i="4"/>
  <c r="G36" i="4"/>
  <c r="G40" i="4"/>
  <c r="G44" i="4"/>
  <c r="G48" i="4"/>
  <c r="T4" i="4"/>
  <c r="T8" i="4"/>
  <c r="T13" i="4"/>
  <c r="T33" i="4"/>
  <c r="T47" i="4"/>
  <c r="T50" i="4"/>
  <c r="G50" i="4"/>
  <c r="T45" i="4"/>
  <c r="AN43" i="4"/>
  <c r="T43" i="4"/>
  <c r="G43" i="4"/>
  <c r="T38" i="4"/>
  <c r="G38" i="4"/>
  <c r="AN31" i="4"/>
  <c r="T31" i="4"/>
  <c r="G31" i="4"/>
  <c r="G39" i="4"/>
  <c r="AN41" i="4"/>
  <c r="T41" i="4"/>
  <c r="G41" i="4"/>
  <c r="T34" i="4"/>
  <c r="AN37" i="4"/>
  <c r="T37" i="4"/>
  <c r="G37" i="4"/>
  <c r="T42" i="4"/>
  <c r="G42" i="4"/>
  <c r="AN29" i="4"/>
  <c r="AN27" i="4"/>
  <c r="T27" i="4"/>
  <c r="G27" i="4"/>
  <c r="T26" i="4"/>
  <c r="G26" i="4"/>
  <c r="T25" i="4"/>
  <c r="G25" i="4"/>
  <c r="T24" i="4"/>
  <c r="G24" i="4"/>
  <c r="T23" i="4"/>
  <c r="AN22" i="4"/>
  <c r="T22" i="4"/>
  <c r="G22" i="4"/>
  <c r="T21" i="4"/>
  <c r="G21" i="4"/>
  <c r="T20" i="4"/>
  <c r="G20" i="4"/>
  <c r="AN19" i="4"/>
  <c r="T19" i="4"/>
  <c r="AN18" i="4"/>
  <c r="T18" i="4"/>
  <c r="G18" i="4"/>
  <c r="T17" i="4"/>
  <c r="G17" i="4"/>
  <c r="AN16" i="4"/>
  <c r="T16" i="4"/>
  <c r="G16" i="4"/>
  <c r="T15" i="4"/>
  <c r="G15" i="4"/>
  <c r="AN40" i="4"/>
  <c r="AN20" i="4"/>
  <c r="AN26" i="4"/>
  <c r="AN17" i="4"/>
  <c r="AN21" i="4"/>
  <c r="AN33" i="4"/>
  <c r="AN23" i="4"/>
  <c r="AN50" i="4"/>
  <c r="AN30" i="4"/>
  <c r="AN48" i="4"/>
  <c r="AN47" i="4"/>
  <c r="AN13" i="4"/>
  <c r="AN12" i="4"/>
  <c r="AN11" i="4"/>
  <c r="AN10" i="4"/>
  <c r="AN9" i="4"/>
  <c r="AN8" i="4"/>
  <c r="AN7" i="4"/>
  <c r="AN6" i="4"/>
  <c r="AN4" i="4"/>
  <c r="AN34" i="4"/>
  <c r="AN25" i="4"/>
  <c r="AN15" i="4"/>
  <c r="AN45" i="4"/>
  <c r="AN38" i="4"/>
  <c r="AN14" i="4"/>
  <c r="AN46" i="4"/>
  <c r="AN28" i="4"/>
  <c r="AN3" i="4"/>
  <c r="AO2" i="4"/>
  <c r="AO20" i="4"/>
  <c r="AO22" i="4"/>
  <c r="AO24" i="4"/>
  <c r="AO44" i="4"/>
  <c r="AO13" i="4"/>
  <c r="AO46" i="4"/>
  <c r="AO12" i="4"/>
  <c r="AO9" i="4"/>
  <c r="AO10" i="4"/>
  <c r="AO7" i="4"/>
  <c r="AO30" i="4"/>
  <c r="AO18" i="4"/>
  <c r="AO27" i="4"/>
  <c r="AO42" i="4"/>
  <c r="AO36" i="4"/>
  <c r="AO3" i="4"/>
  <c r="AO19" i="4"/>
  <c r="AO49" i="4"/>
  <c r="AO47" i="4"/>
  <c r="AO14" i="4"/>
  <c r="AO4" i="4"/>
  <c r="AO5" i="4"/>
  <c r="AO17" i="4"/>
  <c r="AO26" i="4"/>
  <c r="AO48" i="4"/>
  <c r="AO32" i="4"/>
  <c r="AO35" i="4"/>
  <c r="AO6" i="4"/>
  <c r="AO33" i="4"/>
  <c r="AO40" i="4"/>
  <c r="AO15" i="4"/>
  <c r="AO25" i="4"/>
  <c r="AO8" i="4"/>
  <c r="AO16" i="4"/>
  <c r="AO21" i="4"/>
  <c r="AO11" i="4"/>
  <c r="AO23" i="4"/>
  <c r="AO50" i="4"/>
  <c r="AO45" i="4"/>
  <c r="AO43" i="4"/>
  <c r="AO38" i="4"/>
  <c r="AO31" i="4"/>
  <c r="AO39" i="4"/>
  <c r="AO41" i="4"/>
  <c r="AO34" i="4"/>
  <c r="AO37" i="4"/>
  <c r="Q28" i="2"/>
  <c r="R28" i="4"/>
  <c r="D12" i="3"/>
  <c r="E12" i="3"/>
  <c r="D17" i="3"/>
  <c r="E17" i="3"/>
  <c r="D6" i="3"/>
  <c r="E6" i="3"/>
  <c r="Q53" i="2"/>
  <c r="F28" i="2"/>
  <c r="F29" i="2"/>
  <c r="F29" i="4"/>
  <c r="G29" i="4"/>
  <c r="G28" i="2"/>
  <c r="G29" i="2"/>
  <c r="H29" i="4"/>
  <c r="L28" i="2"/>
  <c r="L29" i="2"/>
  <c r="M29" i="4"/>
  <c r="T29" i="4"/>
  <c r="M28" i="2"/>
  <c r="M29" i="2"/>
  <c r="N29" i="4"/>
  <c r="O28" i="2"/>
  <c r="O29" i="2"/>
  <c r="P29" i="4"/>
  <c r="Q29" i="2"/>
  <c r="R29" i="4"/>
  <c r="F28" i="4"/>
  <c r="G28" i="4"/>
  <c r="H28" i="4"/>
  <c r="M28" i="4"/>
  <c r="N28" i="4"/>
  <c r="P28" i="4"/>
  <c r="T28" i="4"/>
  <c r="AO28" i="4"/>
  <c r="O54" i="2"/>
  <c r="D13" i="3"/>
  <c r="E13" i="3"/>
  <c r="M53" i="2"/>
  <c r="M55" i="2"/>
  <c r="D15" i="3"/>
  <c r="E15" i="3"/>
  <c r="O53" i="2"/>
  <c r="O55" i="2"/>
  <c r="F53" i="2"/>
  <c r="F55" i="2"/>
  <c r="D7" i="3"/>
  <c r="E7" i="3"/>
  <c r="G53" i="2"/>
  <c r="G55" i="2"/>
  <c r="L54" i="2"/>
  <c r="G54" i="2"/>
  <c r="Q55" i="2"/>
  <c r="Q54" i="2"/>
  <c r="L53" i="2"/>
  <c r="L55" i="2"/>
  <c r="M54" i="2"/>
  <c r="F54" i="2"/>
  <c r="AO29" i="4"/>
</calcChain>
</file>

<file path=xl/sharedStrings.xml><?xml version="1.0" encoding="utf-8"?>
<sst xmlns="http://schemas.openxmlformats.org/spreadsheetml/2006/main" count="408" uniqueCount="118">
  <si>
    <t xml:space="preserve">Pays </t>
  </si>
  <si>
    <t xml:space="preserve">Responsable </t>
  </si>
  <si>
    <t xml:space="preserve">Analyse quantitative  </t>
  </si>
  <si>
    <t xml:space="preserve">Analyse qualitative </t>
  </si>
  <si>
    <t>Algérie</t>
  </si>
  <si>
    <t>Angola</t>
  </si>
  <si>
    <t>Bénin</t>
  </si>
  <si>
    <t>Burkina</t>
  </si>
  <si>
    <t>Burundi</t>
  </si>
  <si>
    <t>Cap Vert</t>
  </si>
  <si>
    <t>Chad</t>
  </si>
  <si>
    <t>Congo Brazza</t>
  </si>
  <si>
    <t>Cote d’Ivoire</t>
  </si>
  <si>
    <t>Eritrée</t>
  </si>
  <si>
    <t>Gambie</t>
  </si>
  <si>
    <t>Guinée Bissau</t>
  </si>
  <si>
    <t>Guinée Conakry</t>
  </si>
  <si>
    <t>Lesotho</t>
  </si>
  <si>
    <t>Liberia</t>
  </si>
  <si>
    <t>Madagascar</t>
  </si>
  <si>
    <t>Mali</t>
  </si>
  <si>
    <t>Namibie</t>
  </si>
  <si>
    <t>Nigeria</t>
  </si>
  <si>
    <t>RDC</t>
  </si>
  <si>
    <t>Rwanda</t>
  </si>
  <si>
    <t>Senegal</t>
  </si>
  <si>
    <t>South Africa</t>
  </si>
  <si>
    <t>Soudan</t>
  </si>
  <si>
    <t>Swaziland</t>
  </si>
  <si>
    <t>Tanzania</t>
  </si>
  <si>
    <t>Togo</t>
  </si>
  <si>
    <t>Uganda</t>
  </si>
  <si>
    <t>FK</t>
  </si>
  <si>
    <t>LAU</t>
  </si>
  <si>
    <t>Botswaana</t>
  </si>
  <si>
    <t>Cameroon</t>
  </si>
  <si>
    <t>Central African Republic</t>
  </si>
  <si>
    <t>Djibouti</t>
  </si>
  <si>
    <t>Egypt</t>
  </si>
  <si>
    <t>Ethiopia</t>
  </si>
  <si>
    <t>Gabon</t>
  </si>
  <si>
    <t>Ghana</t>
  </si>
  <si>
    <t>Kenya</t>
  </si>
  <si>
    <t>Malawi</t>
  </si>
  <si>
    <t>Mauritania</t>
  </si>
  <si>
    <t>Mauritius</t>
  </si>
  <si>
    <t>Morocco</t>
  </si>
  <si>
    <t>Mozambique</t>
  </si>
  <si>
    <t>Niger</t>
  </si>
  <si>
    <t>Sierra Leone</t>
  </si>
  <si>
    <t>Somalia</t>
  </si>
  <si>
    <t>South Sudan</t>
  </si>
  <si>
    <t>Tunisia</t>
  </si>
  <si>
    <t>Zambia</t>
  </si>
  <si>
    <t>Zimbabwe</t>
  </si>
  <si>
    <t>Questions</t>
  </si>
  <si>
    <t>Are there Member States private sector organizations in your country?</t>
  </si>
  <si>
    <t xml:space="preserve">Is there an EU Chamber of Commerce (EU Business Group or similar) in your country? </t>
  </si>
  <si>
    <t xml:space="preserve">Please evaluate the level of representativeness of private sector organizations in your country? </t>
  </si>
  <si>
    <t>Is there an established public-private dialogue in your country</t>
  </si>
  <si>
    <t xml:space="preserve">If yes, please evaluate its level of effectiveness in terms of improving the business environment/investment climate </t>
  </si>
  <si>
    <t xml:space="preserve">If yes, please evaluate the participation/representation of European private sector </t>
  </si>
  <si>
    <t xml:space="preserve">If yes, are EU Member States involved in the public-private dialogue? </t>
  </si>
  <si>
    <t>If yes, please evaluate the participation/representation of local private sector</t>
  </si>
  <si>
    <t xml:space="preserve">If yes, please evaluate the level of involvement of the government  </t>
  </si>
  <si>
    <t xml:space="preserve">If yes, please evaluate the participation/representation of micro and/or informal Enterprises </t>
  </si>
  <si>
    <t xml:space="preserve">If yes, please evaluate the participation/representation of Small and Medium Enterprises </t>
  </si>
  <si>
    <t xml:space="preserve">If yes, please evaluate the participation/representation of large companies </t>
  </si>
  <si>
    <t xml:space="preserve">If yes, please evaluate the participation/representation of the financial sector: investors, bank, insurance, investment funds/companies, etc  </t>
  </si>
  <si>
    <t xml:space="preserve">If yes, please evaluate the participation/representation of International Financial Institutions/Development Financial Institutions </t>
  </si>
  <si>
    <t xml:space="preserve">If yes, please evaluate the participation/representation of international organizations </t>
  </si>
  <si>
    <t xml:space="preserve">If yes, please evaluate the participation/representation of Women </t>
  </si>
  <si>
    <t xml:space="preserve">If yes, evaluate the participation/representation of young people </t>
  </si>
  <si>
    <t>Has your EUD realized a mapping of the local private sector</t>
  </si>
  <si>
    <t xml:space="preserve">Has your EUD realized a mapping of the European private sector? </t>
  </si>
  <si>
    <t xml:space="preserve">Has your EUD realized a mapping of the financial sector? </t>
  </si>
  <si>
    <t>Do you have regular/bilateral contacts with the stakeholders mentioned in questions 5, 6 and 7?</t>
  </si>
  <si>
    <t xml:space="preserve">Is your EUD involved in facilitating the public-private dialogue? </t>
  </si>
  <si>
    <t xml:space="preserve">If yes, please evaluate the level of effectiveness of the dialogues facilitated by the EUD in terms of improving the business environment/investment climate </t>
  </si>
  <si>
    <t xml:space="preserve">If yes, please evaluate the participation/representation of local private sector </t>
  </si>
  <si>
    <t>If yes, please evaluate its level of involvement of the government</t>
  </si>
  <si>
    <t>If yes, please evaluate the participation/representation of micro and/or informal Enterprises in the PPD</t>
  </si>
  <si>
    <t xml:space="preserve">If yes, please evaluate the participation/representation of Small and Medium Enterprises in the PPD </t>
  </si>
  <si>
    <t>If yes, please evaluate the participation/representation of the financial sector: investors, bank, insurance, investment funds/companies, etc.</t>
  </si>
  <si>
    <t xml:space="preserve">If yes, please evaluate the participation/representation of international organisations </t>
  </si>
  <si>
    <t xml:space="preserve">If yes, please evaluate the participation/representation of Women in the PPD </t>
  </si>
  <si>
    <t xml:space="preserve">If yes, evaluate the participation/representation of young people in the PPD </t>
  </si>
  <si>
    <t xml:space="preserve">Does your EUD organize outreach activities / networking events to engage with the local and EU private sector? </t>
  </si>
  <si>
    <t xml:space="preserve">Yes </t>
  </si>
  <si>
    <t>Efficiency</t>
  </si>
  <si>
    <t>Inclusivity</t>
  </si>
  <si>
    <t>Involvment of EUD</t>
  </si>
  <si>
    <t xml:space="preserve">Incluisivity of structured dialogue by EUD </t>
  </si>
  <si>
    <t xml:space="preserve">PSE </t>
  </si>
  <si>
    <t xml:space="preserve">Efficiency </t>
  </si>
  <si>
    <t>Inclusivity of PPD by EUD</t>
  </si>
  <si>
    <t xml:space="preserve">Total </t>
  </si>
  <si>
    <t>Sudan</t>
  </si>
  <si>
    <t>Botswana</t>
  </si>
  <si>
    <t>Count</t>
  </si>
  <si>
    <t>Moyenne</t>
  </si>
  <si>
    <t>Cabo Verde</t>
  </si>
  <si>
    <t>Eritrea</t>
  </si>
  <si>
    <t>Namibia</t>
  </si>
  <si>
    <t>DRC</t>
  </si>
  <si>
    <t>Guinea Bissau</t>
  </si>
  <si>
    <t>Guinea Conakry</t>
  </si>
  <si>
    <t>Eswatini</t>
  </si>
  <si>
    <t>Algeria</t>
  </si>
  <si>
    <t>Benin</t>
  </si>
  <si>
    <t xml:space="preserve">With EUD </t>
  </si>
  <si>
    <t xml:space="preserve">Average </t>
  </si>
  <si>
    <t xml:space="preserve">Withoud EUD </t>
  </si>
  <si>
    <t xml:space="preserve">Inclusiveness Score </t>
  </si>
  <si>
    <t xml:space="preserve">Country </t>
  </si>
  <si>
    <t>Inclusivity sc</t>
  </si>
  <si>
    <t xml:space="preserve">bonus </t>
  </si>
  <si>
    <t xml:space="preserve">Overall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</si>
</sst>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4" fillId="14" borderId="3" applyNumberFormat="0" applyAlignment="0" applyProtection="0"/>
  </cellStyleXfs>
  <cellXfs count="60">
    <xf numFmtId="0" fontId="0" fillId="0" borderId="0" xfId="0"/>
    <xf numFmtId="0" fontId="7" fillId="4" borderId="0" xfId="3" applyFont="1" applyAlignment="1">
      <alignment horizontal="center"/>
    </xf>
    <xf numFmtId="0" fontId="6" fillId="4" borderId="0" xfId="3" applyFont="1" applyAlignment="1">
      <alignment horizontal="center"/>
    </xf>
    <xf numFmtId="0" fontId="5" fillId="0" borderId="0" xfId="0" applyFont="1"/>
    <xf numFmtId="0" fontId="2" fillId="3" borderId="0" xfId="2"/>
    <xf numFmtId="0" fontId="5" fillId="2" borderId="0" xfId="1" applyFont="1" applyAlignment="1">
      <alignment vertical="center"/>
    </xf>
    <xf numFmtId="0" fontId="4" fillId="0" borderId="0" xfId="0" applyFont="1"/>
    <xf numFmtId="0" fontId="1" fillId="2" borderId="0" xfId="1"/>
    <xf numFmtId="0" fontId="4" fillId="0" borderId="0" xfId="0" applyFont="1" applyAlignment="1">
      <alignment vertical="center"/>
    </xf>
    <xf numFmtId="0" fontId="0" fillId="0" borderId="0" xfId="0" applyFont="1"/>
    <xf numFmtId="0" fontId="0" fillId="9" borderId="0" xfId="0" applyFill="1"/>
    <xf numFmtId="0" fontId="4" fillId="0" borderId="0" xfId="0" applyFont="1" applyAlignment="1">
      <alignment horizontal="left" vertical="center" textRotation="90" wrapText="1"/>
    </xf>
    <xf numFmtId="0" fontId="4" fillId="0" borderId="0" xfId="0" applyFont="1" applyAlignment="1">
      <alignment horizontal="center" textRotation="90" wrapText="1"/>
    </xf>
    <xf numFmtId="0" fontId="6" fillId="10" borderId="1" xfId="0" applyFont="1" applyFill="1" applyBorder="1" applyAlignment="1">
      <alignment horizontal="center" textRotation="90" wrapText="1"/>
    </xf>
    <xf numFmtId="0" fontId="4" fillId="10" borderId="2" xfId="0" applyFont="1" applyFill="1" applyBorder="1"/>
    <xf numFmtId="0" fontId="0" fillId="10" borderId="0" xfId="0" applyFill="1"/>
    <xf numFmtId="0" fontId="2" fillId="3" borderId="1" xfId="2" applyBorder="1" applyAlignment="1">
      <alignment horizontal="center" textRotation="90" wrapText="1"/>
    </xf>
    <xf numFmtId="0" fontId="2" fillId="3" borderId="2" xfId="2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11" borderId="0" xfId="0" applyFill="1"/>
    <xf numFmtId="0" fontId="0" fillId="11" borderId="0" xfId="0" applyFont="1" applyFill="1"/>
    <xf numFmtId="0" fontId="4" fillId="11" borderId="0" xfId="0" applyFont="1" applyFill="1" applyAlignment="1">
      <alignment horizontal="center" textRotation="90" wrapText="1"/>
    </xf>
    <xf numFmtId="0" fontId="4" fillId="11" borderId="0" xfId="0" applyFont="1" applyFill="1"/>
    <xf numFmtId="0" fontId="9" fillId="11" borderId="0" xfId="0" applyFont="1" applyFill="1"/>
    <xf numFmtId="0" fontId="8" fillId="11" borderId="0" xfId="0" applyFont="1" applyFill="1"/>
    <xf numFmtId="0" fontId="10" fillId="11" borderId="0" xfId="0" applyFont="1" applyFill="1"/>
    <xf numFmtId="0" fontId="12" fillId="11" borderId="0" xfId="0" applyFont="1" applyFill="1"/>
    <xf numFmtId="0" fontId="13" fillId="11" borderId="0" xfId="0" applyFont="1" applyFill="1"/>
    <xf numFmtId="0" fontId="11" fillId="11" borderId="0" xfId="0" applyFont="1" applyFill="1"/>
    <xf numFmtId="0" fontId="9" fillId="12" borderId="0" xfId="0" applyFont="1" applyFill="1"/>
    <xf numFmtId="0" fontId="4" fillId="12" borderId="0" xfId="0" applyFont="1" applyFill="1"/>
    <xf numFmtId="0" fontId="0" fillId="12" borderId="0" xfId="0" applyFill="1"/>
    <xf numFmtId="0" fontId="8" fillId="12" borderId="0" xfId="0" applyFont="1" applyFill="1"/>
    <xf numFmtId="0" fontId="9" fillId="0" borderId="0" xfId="0" applyFont="1" applyAlignment="1">
      <alignment horizontal="center" textRotation="90" wrapText="1"/>
    </xf>
    <xf numFmtId="0" fontId="5" fillId="9" borderId="0" xfId="1" applyFont="1" applyFill="1" applyAlignment="1">
      <alignment vertical="center"/>
    </xf>
    <xf numFmtId="0" fontId="5" fillId="13" borderId="0" xfId="1" applyFont="1" applyFill="1" applyAlignment="1">
      <alignment vertical="center"/>
    </xf>
    <xf numFmtId="0" fontId="14" fillId="14" borderId="3" xfId="4"/>
    <xf numFmtId="0" fontId="4" fillId="9" borderId="0" xfId="0" applyFont="1" applyFill="1"/>
    <xf numFmtId="0" fontId="14" fillId="14" borderId="0" xfId="4" applyBorder="1"/>
    <xf numFmtId="0" fontId="4" fillId="9" borderId="3" xfId="0" applyFont="1" applyFill="1" applyBorder="1"/>
    <xf numFmtId="0" fontId="4" fillId="0" borderId="3" xfId="0" applyFont="1" applyBorder="1"/>
    <xf numFmtId="0" fontId="0" fillId="9" borderId="3" xfId="0" applyFill="1" applyBorder="1"/>
    <xf numFmtId="0" fontId="0" fillId="0" borderId="3" xfId="0" applyBorder="1"/>
    <xf numFmtId="0" fontId="14" fillId="13" borderId="0" xfId="4" applyFill="1" applyBorder="1"/>
    <xf numFmtId="0" fontId="4" fillId="0" borderId="0" xfId="0" applyFont="1" applyBorder="1"/>
    <xf numFmtId="0" fontId="14" fillId="14" borderId="3" xfId="4" applyBorder="1"/>
    <xf numFmtId="0" fontId="15" fillId="0" borderId="0" xfId="0" applyFont="1" applyAlignment="1">
      <alignment horizontal="right" vertical="center" wrapText="1"/>
    </xf>
    <xf numFmtId="0" fontId="9" fillId="0" borderId="3" xfId="0" applyFont="1" applyBorder="1"/>
    <xf numFmtId="0" fontId="1" fillId="2" borderId="3" xfId="1" applyBorder="1"/>
    <xf numFmtId="0" fontId="3" fillId="4" borderId="3" xfId="3" applyBorder="1"/>
    <xf numFmtId="0" fontId="3" fillId="4" borderId="0" xfId="3"/>
    <xf numFmtId="0" fontId="4" fillId="5" borderId="0" xfId="0" applyFont="1" applyFill="1" applyAlignment="1">
      <alignment horizontal="center" textRotation="90"/>
    </xf>
    <xf numFmtId="0" fontId="4" fillId="6" borderId="0" xfId="0" applyFont="1" applyFill="1" applyAlignment="1">
      <alignment horizontal="center" textRotation="90"/>
    </xf>
    <xf numFmtId="0" fontId="4" fillId="7" borderId="0" xfId="0" applyFont="1" applyFill="1" applyAlignment="1">
      <alignment horizontal="center" textRotation="90" wrapText="1"/>
    </xf>
    <xf numFmtId="0" fontId="4" fillId="8" borderId="0" xfId="0" applyFont="1" applyFill="1" applyAlignment="1">
      <alignment horizontal="center" textRotation="90" wrapText="1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19" workbookViewId="0">
      <selection activeCell="A29" sqref="A2:A29"/>
    </sheetView>
  </sheetViews>
  <sheetFormatPr baseColWidth="10" defaultColWidth="8.83203125" defaultRowHeight="15" x14ac:dyDescent="0.2"/>
  <cols>
    <col min="1" max="1" width="35.5" style="3" customWidth="1"/>
    <col min="2" max="2" width="16" customWidth="1"/>
    <col min="3" max="3" width="21.33203125" customWidth="1"/>
    <col min="4" max="4" width="18.83203125" customWidth="1"/>
  </cols>
  <sheetData>
    <row r="1" spans="1:4" x14ac:dyDescent="0.2">
      <c r="A1" s="2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5" t="s">
        <v>4</v>
      </c>
      <c r="B2" t="s">
        <v>32</v>
      </c>
    </row>
    <row r="3" spans="1:4" x14ac:dyDescent="0.2">
      <c r="A3" s="5" t="s">
        <v>5</v>
      </c>
      <c r="B3" t="s">
        <v>32</v>
      </c>
    </row>
    <row r="4" spans="1:4" x14ac:dyDescent="0.2">
      <c r="A4" s="5" t="s">
        <v>6</v>
      </c>
      <c r="B4" t="s">
        <v>32</v>
      </c>
    </row>
    <row r="5" spans="1:4" x14ac:dyDescent="0.2">
      <c r="A5" s="5" t="s">
        <v>7</v>
      </c>
      <c r="B5" t="s">
        <v>32</v>
      </c>
    </row>
    <row r="6" spans="1:4" x14ac:dyDescent="0.2">
      <c r="A6" s="5" t="s">
        <v>8</v>
      </c>
      <c r="B6" t="s">
        <v>32</v>
      </c>
    </row>
    <row r="7" spans="1:4" x14ac:dyDescent="0.2">
      <c r="A7" s="5" t="s">
        <v>9</v>
      </c>
      <c r="B7" t="s">
        <v>32</v>
      </c>
    </row>
    <row r="8" spans="1:4" x14ac:dyDescent="0.2">
      <c r="A8" s="5" t="s">
        <v>10</v>
      </c>
      <c r="B8" t="s">
        <v>32</v>
      </c>
    </row>
    <row r="9" spans="1:4" x14ac:dyDescent="0.2">
      <c r="A9" s="5" t="s">
        <v>11</v>
      </c>
      <c r="B9" t="s">
        <v>32</v>
      </c>
    </row>
    <row r="10" spans="1:4" x14ac:dyDescent="0.2">
      <c r="A10" s="5" t="s">
        <v>12</v>
      </c>
      <c r="B10" t="s">
        <v>32</v>
      </c>
    </row>
    <row r="11" spans="1:4" x14ac:dyDescent="0.2">
      <c r="A11" s="5" t="s">
        <v>13</v>
      </c>
      <c r="B11" t="s">
        <v>32</v>
      </c>
    </row>
    <row r="12" spans="1:4" x14ac:dyDescent="0.2">
      <c r="A12" s="5" t="s">
        <v>14</v>
      </c>
      <c r="B12" t="s">
        <v>32</v>
      </c>
    </row>
    <row r="13" spans="1:4" x14ac:dyDescent="0.2">
      <c r="A13" s="5" t="s">
        <v>15</v>
      </c>
      <c r="B13" t="s">
        <v>32</v>
      </c>
    </row>
    <row r="14" spans="1:4" x14ac:dyDescent="0.2">
      <c r="A14" s="5" t="s">
        <v>16</v>
      </c>
      <c r="B14" t="s">
        <v>32</v>
      </c>
    </row>
    <row r="15" spans="1:4" x14ac:dyDescent="0.2">
      <c r="A15" s="5" t="s">
        <v>17</v>
      </c>
      <c r="B15" t="s">
        <v>32</v>
      </c>
    </row>
    <row r="16" spans="1:4" x14ac:dyDescent="0.2">
      <c r="A16" s="5" t="s">
        <v>18</v>
      </c>
      <c r="B16" t="s">
        <v>33</v>
      </c>
    </row>
    <row r="17" spans="1:2" x14ac:dyDescent="0.2">
      <c r="A17" s="5" t="s">
        <v>19</v>
      </c>
      <c r="B17" t="s">
        <v>33</v>
      </c>
    </row>
    <row r="18" spans="1:2" x14ac:dyDescent="0.2">
      <c r="A18" s="5" t="s">
        <v>20</v>
      </c>
      <c r="B18" t="s">
        <v>33</v>
      </c>
    </row>
    <row r="19" spans="1:2" x14ac:dyDescent="0.2">
      <c r="A19" s="5" t="s">
        <v>21</v>
      </c>
      <c r="B19" t="s">
        <v>33</v>
      </c>
    </row>
    <row r="20" spans="1:2" x14ac:dyDescent="0.2">
      <c r="A20" s="5" t="s">
        <v>22</v>
      </c>
      <c r="B20" t="s">
        <v>33</v>
      </c>
    </row>
    <row r="21" spans="1:2" x14ac:dyDescent="0.2">
      <c r="A21" s="5" t="s">
        <v>23</v>
      </c>
      <c r="B21" t="s">
        <v>33</v>
      </c>
    </row>
    <row r="22" spans="1:2" x14ac:dyDescent="0.2">
      <c r="A22" s="5" t="s">
        <v>24</v>
      </c>
      <c r="B22" t="s">
        <v>33</v>
      </c>
    </row>
    <row r="23" spans="1:2" x14ac:dyDescent="0.2">
      <c r="A23" s="5" t="s">
        <v>25</v>
      </c>
      <c r="B23" t="s">
        <v>33</v>
      </c>
    </row>
    <row r="24" spans="1:2" x14ac:dyDescent="0.2">
      <c r="A24" s="5" t="s">
        <v>26</v>
      </c>
      <c r="B24" t="s">
        <v>33</v>
      </c>
    </row>
    <row r="25" spans="1:2" x14ac:dyDescent="0.2">
      <c r="A25" s="5" t="s">
        <v>27</v>
      </c>
      <c r="B25" t="s">
        <v>33</v>
      </c>
    </row>
    <row r="26" spans="1:2" x14ac:dyDescent="0.2">
      <c r="A26" s="5" t="s">
        <v>28</v>
      </c>
      <c r="B26" t="s">
        <v>33</v>
      </c>
    </row>
    <row r="27" spans="1:2" x14ac:dyDescent="0.2">
      <c r="A27" s="5" t="s">
        <v>29</v>
      </c>
      <c r="B27" t="s">
        <v>33</v>
      </c>
    </row>
    <row r="28" spans="1:2" x14ac:dyDescent="0.2">
      <c r="A28" s="5" t="s">
        <v>30</v>
      </c>
      <c r="B28" t="s">
        <v>33</v>
      </c>
    </row>
    <row r="29" spans="1:2" x14ac:dyDescent="0.2">
      <c r="A29" s="5" t="s">
        <v>31</v>
      </c>
      <c r="B29" t="s">
        <v>33</v>
      </c>
    </row>
    <row r="30" spans="1:2" x14ac:dyDescent="0.2">
      <c r="A30" s="4" t="s">
        <v>34</v>
      </c>
    </row>
    <row r="31" spans="1:2" x14ac:dyDescent="0.2">
      <c r="A31" s="4" t="s">
        <v>35</v>
      </c>
    </row>
    <row r="32" spans="1:2" x14ac:dyDescent="0.2">
      <c r="A32" s="4" t="s">
        <v>36</v>
      </c>
    </row>
    <row r="33" spans="1:1" x14ac:dyDescent="0.2">
      <c r="A33" s="4" t="s">
        <v>37</v>
      </c>
    </row>
    <row r="34" spans="1:1" x14ac:dyDescent="0.2">
      <c r="A34" s="7" t="s">
        <v>38</v>
      </c>
    </row>
    <row r="35" spans="1:1" x14ac:dyDescent="0.2">
      <c r="A35" s="4" t="s">
        <v>39</v>
      </c>
    </row>
    <row r="36" spans="1:1" x14ac:dyDescent="0.2">
      <c r="A36" s="4" t="s">
        <v>40</v>
      </c>
    </row>
    <row r="37" spans="1:1" x14ac:dyDescent="0.2">
      <c r="A37" s="7" t="s">
        <v>41</v>
      </c>
    </row>
    <row r="38" spans="1:1" x14ac:dyDescent="0.2">
      <c r="A38" s="4" t="s">
        <v>42</v>
      </c>
    </row>
    <row r="39" spans="1:1" x14ac:dyDescent="0.2">
      <c r="A39" s="4" t="s">
        <v>43</v>
      </c>
    </row>
    <row r="40" spans="1:1" x14ac:dyDescent="0.2">
      <c r="A40" s="4" t="s">
        <v>44</v>
      </c>
    </row>
    <row r="41" spans="1:1" x14ac:dyDescent="0.2">
      <c r="A41" s="4" t="s">
        <v>45</v>
      </c>
    </row>
    <row r="42" spans="1:1" x14ac:dyDescent="0.2">
      <c r="A42" s="7" t="s">
        <v>46</v>
      </c>
    </row>
    <row r="43" spans="1:1" x14ac:dyDescent="0.2">
      <c r="A43" s="4" t="s">
        <v>47</v>
      </c>
    </row>
    <row r="44" spans="1:1" x14ac:dyDescent="0.2">
      <c r="A44" s="4" t="s">
        <v>48</v>
      </c>
    </row>
    <row r="45" spans="1:1" x14ac:dyDescent="0.2">
      <c r="A45" s="4" t="s">
        <v>49</v>
      </c>
    </row>
    <row r="46" spans="1:1" x14ac:dyDescent="0.2">
      <c r="A46" s="4" t="s">
        <v>50</v>
      </c>
    </row>
    <row r="47" spans="1:1" x14ac:dyDescent="0.2">
      <c r="A47" s="4" t="s">
        <v>51</v>
      </c>
    </row>
    <row r="48" spans="1:1" x14ac:dyDescent="0.2">
      <c r="A48" s="4" t="s">
        <v>52</v>
      </c>
    </row>
    <row r="49" spans="1:1" x14ac:dyDescent="0.2">
      <c r="A49" s="4" t="s">
        <v>53</v>
      </c>
    </row>
    <row r="50" spans="1:1" x14ac:dyDescent="0.2">
      <c r="A50" s="4" t="s">
        <v>54</v>
      </c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tabSelected="1" topLeftCell="F1" zoomScale="85" zoomScaleNormal="85" workbookViewId="0">
      <pane ySplit="1" topLeftCell="A45" activePane="bottomLeft" state="frozen"/>
      <selection pane="bottomLeft" activeCell="W56" sqref="W56"/>
    </sheetView>
  </sheetViews>
  <sheetFormatPr baseColWidth="10" defaultColWidth="8.83203125" defaultRowHeight="15" x14ac:dyDescent="0.2"/>
  <cols>
    <col min="1" max="1" width="35.5" style="3" customWidth="1"/>
    <col min="2" max="6" width="8.83203125" customWidth="1"/>
    <col min="7" max="7" width="8.83203125" style="24" customWidth="1"/>
    <col min="8" max="11" width="8.83203125" customWidth="1"/>
    <col min="12" max="13" width="8.83203125" style="24" customWidth="1"/>
    <col min="14" max="14" width="8.83203125" customWidth="1"/>
    <col min="15" max="15" width="8.83203125" style="24" customWidth="1"/>
    <col min="16" max="16" width="8.83203125" customWidth="1"/>
    <col min="17" max="17" width="8.83203125" style="24" customWidth="1"/>
    <col min="18" max="37" width="8.83203125" customWidth="1"/>
  </cols>
  <sheetData>
    <row r="1" spans="1:37" ht="196.25" customHeight="1" x14ac:dyDescent="0.2">
      <c r="A1" s="2" t="s">
        <v>0</v>
      </c>
      <c r="B1" s="11" t="s">
        <v>57</v>
      </c>
      <c r="C1" s="12" t="s">
        <v>56</v>
      </c>
      <c r="D1" s="12" t="s">
        <v>58</v>
      </c>
      <c r="E1" s="12" t="s">
        <v>59</v>
      </c>
      <c r="F1" s="12" t="s">
        <v>60</v>
      </c>
      <c r="G1" s="26" t="s">
        <v>61</v>
      </c>
      <c r="H1" s="12" t="s">
        <v>62</v>
      </c>
      <c r="I1" s="12" t="s">
        <v>63</v>
      </c>
      <c r="J1" s="12" t="s">
        <v>64</v>
      </c>
      <c r="K1" s="12" t="s">
        <v>65</v>
      </c>
      <c r="L1" s="26" t="s">
        <v>66</v>
      </c>
      <c r="M1" s="26" t="s">
        <v>67</v>
      </c>
      <c r="N1" s="12" t="s">
        <v>68</v>
      </c>
      <c r="O1" s="26" t="s">
        <v>69</v>
      </c>
      <c r="P1" s="12" t="s">
        <v>70</v>
      </c>
      <c r="Q1" s="26" t="s">
        <v>71</v>
      </c>
      <c r="R1" s="12" t="s">
        <v>72</v>
      </c>
      <c r="S1" s="38" t="s">
        <v>113</v>
      </c>
      <c r="T1" s="12" t="s">
        <v>73</v>
      </c>
      <c r="U1" s="12" t="s">
        <v>74</v>
      </c>
      <c r="V1" s="12" t="s">
        <v>75</v>
      </c>
      <c r="W1" s="12" t="s">
        <v>76</v>
      </c>
      <c r="X1" s="38" t="s">
        <v>77</v>
      </c>
      <c r="Y1" s="12" t="s">
        <v>78</v>
      </c>
      <c r="Z1" s="12" t="s">
        <v>61</v>
      </c>
      <c r="AA1" s="12" t="s">
        <v>79</v>
      </c>
      <c r="AB1" s="12" t="s">
        <v>80</v>
      </c>
      <c r="AC1" s="12" t="s">
        <v>81</v>
      </c>
      <c r="AD1" s="12" t="s">
        <v>82</v>
      </c>
      <c r="AE1" s="12" t="s">
        <v>67</v>
      </c>
      <c r="AF1" s="12" t="s">
        <v>83</v>
      </c>
      <c r="AG1" s="12" t="s">
        <v>69</v>
      </c>
      <c r="AH1" s="12" t="s">
        <v>84</v>
      </c>
      <c r="AI1" s="12" t="s">
        <v>85</v>
      </c>
      <c r="AJ1" s="12" t="s">
        <v>86</v>
      </c>
      <c r="AK1" s="12" t="s">
        <v>87</v>
      </c>
    </row>
    <row r="2" spans="1:37" x14ac:dyDescent="0.2">
      <c r="A2" s="40" t="s">
        <v>5</v>
      </c>
      <c r="B2" s="19">
        <v>0</v>
      </c>
      <c r="C2" s="6">
        <v>10</v>
      </c>
      <c r="D2" s="6">
        <v>4</v>
      </c>
      <c r="E2" s="19">
        <v>0</v>
      </c>
      <c r="F2" s="42">
        <v>0</v>
      </c>
      <c r="G2" s="28">
        <v>0</v>
      </c>
      <c r="H2" s="19">
        <v>0</v>
      </c>
      <c r="I2" s="6">
        <v>0</v>
      </c>
      <c r="J2" s="6">
        <v>0</v>
      </c>
      <c r="K2" s="6">
        <v>0</v>
      </c>
      <c r="L2" s="27">
        <v>0</v>
      </c>
      <c r="M2" s="27">
        <v>0</v>
      </c>
      <c r="N2" s="6">
        <v>0</v>
      </c>
      <c r="O2" s="27">
        <v>0</v>
      </c>
      <c r="P2" s="6">
        <v>0</v>
      </c>
      <c r="Q2" s="27">
        <v>0</v>
      </c>
      <c r="R2" s="6">
        <v>0</v>
      </c>
      <c r="S2" s="6">
        <f>SUM(G2:R2)</f>
        <v>0</v>
      </c>
      <c r="T2">
        <v>10</v>
      </c>
      <c r="U2">
        <v>0</v>
      </c>
      <c r="V2">
        <v>0</v>
      </c>
      <c r="W2">
        <v>10</v>
      </c>
      <c r="X2" s="18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10</v>
      </c>
    </row>
    <row r="3" spans="1:37" x14ac:dyDescent="0.2">
      <c r="A3" s="40" t="s">
        <v>101</v>
      </c>
      <c r="B3" s="20">
        <v>10</v>
      </c>
      <c r="C3" s="6">
        <v>0</v>
      </c>
      <c r="D3" s="6">
        <v>5</v>
      </c>
      <c r="E3" s="19">
        <v>0</v>
      </c>
      <c r="F3" s="42">
        <v>0</v>
      </c>
      <c r="G3" s="27">
        <v>0</v>
      </c>
      <c r="H3" s="19">
        <v>0</v>
      </c>
      <c r="I3" s="6">
        <v>0</v>
      </c>
      <c r="J3" s="6">
        <v>0</v>
      </c>
      <c r="K3" s="6">
        <v>0</v>
      </c>
      <c r="L3" s="27">
        <v>0</v>
      </c>
      <c r="M3" s="27">
        <v>0</v>
      </c>
      <c r="N3" s="6">
        <v>0</v>
      </c>
      <c r="O3" s="27">
        <v>0</v>
      </c>
      <c r="P3" s="6">
        <v>0</v>
      </c>
      <c r="Q3" s="27">
        <v>0</v>
      </c>
      <c r="R3" s="6">
        <v>0</v>
      </c>
      <c r="S3" s="6">
        <f t="shared" ref="S3:S52" si="0">SUM(G3:R3)</f>
        <v>0</v>
      </c>
      <c r="T3" s="6">
        <v>0</v>
      </c>
      <c r="U3" s="6">
        <v>0</v>
      </c>
      <c r="V3" s="6">
        <v>0</v>
      </c>
      <c r="W3" s="6">
        <v>10</v>
      </c>
      <c r="X3" s="19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10</v>
      </c>
    </row>
    <row r="4" spans="1:37" x14ac:dyDescent="0.2">
      <c r="A4" s="39" t="s">
        <v>10</v>
      </c>
      <c r="B4" s="19">
        <v>0</v>
      </c>
      <c r="C4" s="6">
        <v>10</v>
      </c>
      <c r="D4" s="20">
        <v>0</v>
      </c>
      <c r="E4" s="20">
        <v>10</v>
      </c>
      <c r="F4" s="44">
        <v>0</v>
      </c>
      <c r="G4" s="27">
        <v>0</v>
      </c>
      <c r="H4" s="19">
        <v>0</v>
      </c>
      <c r="I4" s="6">
        <v>0</v>
      </c>
      <c r="J4" s="6">
        <v>0</v>
      </c>
      <c r="K4" s="22">
        <v>0</v>
      </c>
      <c r="L4" s="31">
        <v>0</v>
      </c>
      <c r="M4" s="28">
        <v>0</v>
      </c>
      <c r="N4" s="19">
        <v>0</v>
      </c>
      <c r="O4" s="28">
        <v>0</v>
      </c>
      <c r="P4" s="19">
        <v>0</v>
      </c>
      <c r="Q4" s="28">
        <v>0</v>
      </c>
      <c r="R4" s="19">
        <v>0</v>
      </c>
      <c r="S4" s="6">
        <f t="shared" si="0"/>
        <v>0</v>
      </c>
      <c r="T4" s="6">
        <v>5</v>
      </c>
      <c r="U4" s="6">
        <v>0</v>
      </c>
      <c r="V4" s="20">
        <v>10</v>
      </c>
      <c r="W4" s="19">
        <v>0</v>
      </c>
      <c r="X4" s="19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</row>
    <row r="5" spans="1:37" x14ac:dyDescent="0.2">
      <c r="A5" s="40" t="s">
        <v>11</v>
      </c>
      <c r="B5" s="34">
        <v>0</v>
      </c>
      <c r="C5" s="35">
        <v>0</v>
      </c>
      <c r="D5" s="6">
        <v>7</v>
      </c>
      <c r="E5" s="20">
        <v>10</v>
      </c>
      <c r="F5" s="42">
        <v>0</v>
      </c>
      <c r="G5" s="27">
        <v>0</v>
      </c>
      <c r="H5" s="19">
        <v>0</v>
      </c>
      <c r="I5" s="6">
        <v>0</v>
      </c>
      <c r="J5" s="6">
        <v>0</v>
      </c>
      <c r="K5" s="22">
        <v>0</v>
      </c>
      <c r="L5" s="31">
        <v>0</v>
      </c>
      <c r="M5" s="28">
        <v>0</v>
      </c>
      <c r="N5" s="19">
        <v>0</v>
      </c>
      <c r="O5" s="28">
        <v>0</v>
      </c>
      <c r="P5" s="19">
        <v>0</v>
      </c>
      <c r="Q5" s="28">
        <v>0</v>
      </c>
      <c r="R5" s="19">
        <v>0</v>
      </c>
      <c r="S5" s="6">
        <f t="shared" si="0"/>
        <v>0</v>
      </c>
      <c r="T5" s="6">
        <v>10</v>
      </c>
      <c r="U5" s="6">
        <v>0</v>
      </c>
      <c r="V5" s="6">
        <v>0</v>
      </c>
      <c r="W5" s="6">
        <v>10</v>
      </c>
      <c r="X5" s="20">
        <v>10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</row>
    <row r="6" spans="1:37" x14ac:dyDescent="0.2">
      <c r="A6" s="39" t="s">
        <v>102</v>
      </c>
      <c r="B6" s="34">
        <v>0</v>
      </c>
      <c r="C6" s="35">
        <v>0</v>
      </c>
      <c r="D6" s="20">
        <v>0</v>
      </c>
      <c r="E6" s="19">
        <v>0</v>
      </c>
      <c r="F6" s="42">
        <v>0</v>
      </c>
      <c r="G6" s="27">
        <v>0</v>
      </c>
      <c r="H6" s="19">
        <v>0</v>
      </c>
      <c r="I6" s="6">
        <v>0</v>
      </c>
      <c r="J6" s="6">
        <v>0</v>
      </c>
      <c r="K6" s="6">
        <v>0</v>
      </c>
      <c r="L6" s="27">
        <v>0</v>
      </c>
      <c r="M6" s="27">
        <v>0</v>
      </c>
      <c r="N6" s="6">
        <v>0</v>
      </c>
      <c r="O6" s="27">
        <v>0</v>
      </c>
      <c r="P6" s="6">
        <v>0</v>
      </c>
      <c r="Q6" s="27">
        <v>0</v>
      </c>
      <c r="R6" s="6">
        <v>0</v>
      </c>
      <c r="S6" s="6">
        <f t="shared" si="0"/>
        <v>0</v>
      </c>
      <c r="T6" s="6">
        <v>0</v>
      </c>
      <c r="U6" s="6">
        <v>0</v>
      </c>
      <c r="V6" s="6">
        <v>0</v>
      </c>
      <c r="W6" s="19">
        <v>0</v>
      </c>
      <c r="X6" s="19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</row>
    <row r="7" spans="1:37" x14ac:dyDescent="0.2">
      <c r="A7" s="40" t="s">
        <v>14</v>
      </c>
      <c r="B7" s="34">
        <v>0</v>
      </c>
      <c r="C7" s="35">
        <v>0</v>
      </c>
      <c r="D7" s="6">
        <v>6</v>
      </c>
      <c r="E7" s="20">
        <v>10</v>
      </c>
      <c r="F7" s="42">
        <v>0</v>
      </c>
      <c r="G7" s="27">
        <v>0</v>
      </c>
      <c r="H7" s="19">
        <v>0</v>
      </c>
      <c r="I7" s="6">
        <v>0</v>
      </c>
      <c r="J7" s="6">
        <v>0</v>
      </c>
      <c r="K7" s="22">
        <v>0</v>
      </c>
      <c r="L7" s="31">
        <v>0</v>
      </c>
      <c r="M7" s="28">
        <v>0</v>
      </c>
      <c r="N7" s="19">
        <v>0</v>
      </c>
      <c r="O7" s="28">
        <v>0</v>
      </c>
      <c r="P7" s="19">
        <v>0</v>
      </c>
      <c r="Q7" s="28">
        <v>0</v>
      </c>
      <c r="R7" s="19">
        <v>0</v>
      </c>
      <c r="S7" s="6">
        <f t="shared" si="0"/>
        <v>0</v>
      </c>
      <c r="T7" s="6">
        <v>0</v>
      </c>
      <c r="U7" s="6">
        <v>0</v>
      </c>
      <c r="V7" s="6">
        <v>0</v>
      </c>
      <c r="W7" s="6">
        <v>10</v>
      </c>
      <c r="X7" s="20">
        <v>10</v>
      </c>
      <c r="Y7" s="6">
        <v>6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10</v>
      </c>
    </row>
    <row r="8" spans="1:37" x14ac:dyDescent="0.2">
      <c r="A8" s="40" t="s">
        <v>106</v>
      </c>
      <c r="B8" s="19">
        <v>0</v>
      </c>
      <c r="C8" s="6">
        <v>10</v>
      </c>
      <c r="D8" s="6">
        <v>5</v>
      </c>
      <c r="E8" s="20">
        <v>10</v>
      </c>
      <c r="F8" s="42">
        <v>0</v>
      </c>
      <c r="G8" s="27">
        <v>0</v>
      </c>
      <c r="H8" s="19">
        <v>0</v>
      </c>
      <c r="I8" s="6">
        <v>0</v>
      </c>
      <c r="J8" s="6">
        <v>0</v>
      </c>
      <c r="K8" s="22">
        <v>0</v>
      </c>
      <c r="L8" s="31">
        <v>0</v>
      </c>
      <c r="M8" s="28">
        <v>0</v>
      </c>
      <c r="N8" s="6">
        <v>5</v>
      </c>
      <c r="O8" s="27">
        <v>2</v>
      </c>
      <c r="P8" s="19">
        <v>0</v>
      </c>
      <c r="Q8" s="28">
        <v>0</v>
      </c>
      <c r="R8" s="19">
        <v>0</v>
      </c>
      <c r="S8" s="6">
        <f t="shared" si="0"/>
        <v>7</v>
      </c>
      <c r="T8" s="6">
        <v>0</v>
      </c>
      <c r="U8" s="6">
        <v>0</v>
      </c>
      <c r="V8" s="6">
        <v>0</v>
      </c>
      <c r="W8" s="19">
        <v>0</v>
      </c>
      <c r="X8" s="20">
        <v>10</v>
      </c>
      <c r="Y8" s="6">
        <v>10</v>
      </c>
      <c r="Z8" s="6">
        <v>10</v>
      </c>
      <c r="AA8" s="6">
        <v>10</v>
      </c>
      <c r="AB8" s="6">
        <v>10</v>
      </c>
      <c r="AC8" s="6">
        <v>0</v>
      </c>
      <c r="AD8" s="6">
        <v>0</v>
      </c>
      <c r="AE8" s="6">
        <v>10</v>
      </c>
      <c r="AF8" s="6">
        <v>10</v>
      </c>
      <c r="AG8" s="6">
        <v>10</v>
      </c>
      <c r="AH8" s="6">
        <v>10</v>
      </c>
      <c r="AI8" s="6">
        <v>0</v>
      </c>
      <c r="AJ8" s="6">
        <v>10</v>
      </c>
      <c r="AK8" s="6">
        <v>10</v>
      </c>
    </row>
    <row r="9" spans="1:37" x14ac:dyDescent="0.2">
      <c r="A9" s="40" t="s">
        <v>18</v>
      </c>
      <c r="B9" s="34">
        <v>0</v>
      </c>
      <c r="C9" s="35">
        <v>0</v>
      </c>
      <c r="D9" s="6">
        <v>4</v>
      </c>
      <c r="E9" s="19">
        <v>0</v>
      </c>
      <c r="F9" s="42">
        <v>0</v>
      </c>
      <c r="G9" s="27">
        <v>0</v>
      </c>
      <c r="H9" s="19">
        <v>0</v>
      </c>
      <c r="I9" s="6">
        <v>0</v>
      </c>
      <c r="J9" s="6">
        <v>0</v>
      </c>
      <c r="K9" s="6">
        <v>0</v>
      </c>
      <c r="L9" s="27">
        <v>0</v>
      </c>
      <c r="M9" s="27">
        <v>0</v>
      </c>
      <c r="N9" s="6">
        <v>0</v>
      </c>
      <c r="O9" s="27">
        <v>0</v>
      </c>
      <c r="P9" s="6">
        <v>0</v>
      </c>
      <c r="Q9" s="27">
        <v>0</v>
      </c>
      <c r="R9" s="6">
        <v>0</v>
      </c>
      <c r="S9" s="6">
        <f t="shared" si="0"/>
        <v>0</v>
      </c>
      <c r="T9" s="6">
        <v>0</v>
      </c>
      <c r="U9" s="6">
        <v>10</v>
      </c>
      <c r="V9" s="6">
        <v>0</v>
      </c>
      <c r="W9" s="6">
        <v>10</v>
      </c>
      <c r="X9" s="6">
        <v>5</v>
      </c>
      <c r="Y9" s="6">
        <v>1</v>
      </c>
      <c r="Z9" s="6">
        <v>0</v>
      </c>
      <c r="AA9" s="6">
        <v>7</v>
      </c>
      <c r="AB9" s="6">
        <v>4</v>
      </c>
      <c r="AC9" s="6">
        <v>4</v>
      </c>
      <c r="AD9" s="6">
        <v>7</v>
      </c>
      <c r="AE9" s="6">
        <v>8</v>
      </c>
      <c r="AF9" s="6">
        <v>0</v>
      </c>
      <c r="AG9" s="6">
        <v>8</v>
      </c>
      <c r="AH9" s="6">
        <v>8</v>
      </c>
      <c r="AI9" s="6">
        <v>3</v>
      </c>
      <c r="AJ9" s="6">
        <v>0</v>
      </c>
      <c r="AK9" s="6">
        <v>10</v>
      </c>
    </row>
    <row r="10" spans="1:37" x14ac:dyDescent="0.2">
      <c r="A10" s="40" t="s">
        <v>20</v>
      </c>
      <c r="B10" s="20">
        <v>10</v>
      </c>
      <c r="C10" s="6">
        <v>0</v>
      </c>
      <c r="D10" s="6">
        <v>7</v>
      </c>
      <c r="E10" s="19">
        <v>0</v>
      </c>
      <c r="F10" s="44">
        <v>0</v>
      </c>
      <c r="G10" s="27">
        <v>0</v>
      </c>
      <c r="H10" s="19">
        <v>0</v>
      </c>
      <c r="I10" s="6">
        <v>0</v>
      </c>
      <c r="J10" s="6">
        <v>0</v>
      </c>
      <c r="K10" s="6">
        <v>0</v>
      </c>
      <c r="L10" s="27">
        <v>0</v>
      </c>
      <c r="M10" s="27">
        <v>0</v>
      </c>
      <c r="N10" s="6">
        <v>0</v>
      </c>
      <c r="O10" s="27">
        <v>0</v>
      </c>
      <c r="P10" s="6">
        <v>0</v>
      </c>
      <c r="Q10" s="27">
        <v>0</v>
      </c>
      <c r="R10" s="6">
        <v>0</v>
      </c>
      <c r="S10" s="6">
        <f t="shared" si="0"/>
        <v>0</v>
      </c>
      <c r="T10" s="6">
        <v>0</v>
      </c>
      <c r="U10" s="6">
        <v>0</v>
      </c>
      <c r="V10" s="6">
        <v>0</v>
      </c>
      <c r="W10" s="6">
        <v>10</v>
      </c>
      <c r="X10" s="19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</row>
    <row r="11" spans="1:37" x14ac:dyDescent="0.2">
      <c r="A11" s="40" t="s">
        <v>103</v>
      </c>
      <c r="B11" s="34">
        <v>0</v>
      </c>
      <c r="C11" s="35">
        <v>0</v>
      </c>
      <c r="D11" s="6">
        <v>6</v>
      </c>
      <c r="E11" s="19">
        <v>0</v>
      </c>
      <c r="F11" s="42">
        <v>0</v>
      </c>
      <c r="G11" s="27">
        <v>0</v>
      </c>
      <c r="H11" s="19">
        <v>0</v>
      </c>
      <c r="I11" s="6">
        <v>0</v>
      </c>
      <c r="J11" s="6">
        <v>0</v>
      </c>
      <c r="K11" s="6">
        <v>0</v>
      </c>
      <c r="L11" s="27">
        <v>0</v>
      </c>
      <c r="M11" s="27">
        <v>0</v>
      </c>
      <c r="N11" s="6">
        <v>0</v>
      </c>
      <c r="O11" s="27">
        <v>0</v>
      </c>
      <c r="P11" s="6">
        <v>0</v>
      </c>
      <c r="Q11" s="27">
        <v>0</v>
      </c>
      <c r="R11" s="6">
        <v>0</v>
      </c>
      <c r="S11" s="6">
        <f t="shared" si="0"/>
        <v>0</v>
      </c>
      <c r="T11" s="6">
        <v>0</v>
      </c>
      <c r="U11" s="6">
        <v>0</v>
      </c>
      <c r="V11" s="6">
        <v>0</v>
      </c>
      <c r="W11" s="6">
        <v>10</v>
      </c>
      <c r="X11" s="20">
        <v>10</v>
      </c>
      <c r="Y11" s="6">
        <v>5</v>
      </c>
      <c r="Z11" s="6">
        <v>0</v>
      </c>
      <c r="AA11" s="6">
        <v>6</v>
      </c>
      <c r="AB11" s="6">
        <v>7</v>
      </c>
      <c r="AC11" s="6">
        <v>6</v>
      </c>
      <c r="AD11" s="6">
        <v>5</v>
      </c>
      <c r="AE11" s="6">
        <v>6</v>
      </c>
      <c r="AF11" s="6">
        <v>5</v>
      </c>
      <c r="AG11" s="6">
        <v>0</v>
      </c>
      <c r="AH11" s="6">
        <v>0</v>
      </c>
      <c r="AI11" s="6">
        <v>1</v>
      </c>
      <c r="AJ11" s="6">
        <v>1</v>
      </c>
      <c r="AK11" s="6">
        <v>0</v>
      </c>
    </row>
    <row r="12" spans="1:37" x14ac:dyDescent="0.2">
      <c r="A12" s="40" t="s">
        <v>104</v>
      </c>
      <c r="B12" s="19">
        <v>0</v>
      </c>
      <c r="C12" s="6">
        <v>10</v>
      </c>
      <c r="D12" s="6">
        <v>5</v>
      </c>
      <c r="E12" s="19">
        <v>0</v>
      </c>
      <c r="F12" s="42">
        <v>0</v>
      </c>
      <c r="G12" s="27">
        <v>0</v>
      </c>
      <c r="H12" s="19">
        <v>0</v>
      </c>
      <c r="I12" s="6">
        <v>0</v>
      </c>
      <c r="J12" s="6">
        <v>0</v>
      </c>
      <c r="K12" s="6">
        <v>0</v>
      </c>
      <c r="L12" s="27">
        <v>0</v>
      </c>
      <c r="M12" s="27">
        <v>0</v>
      </c>
      <c r="N12" s="6">
        <v>0</v>
      </c>
      <c r="O12" s="27">
        <v>0</v>
      </c>
      <c r="P12" s="6">
        <v>0</v>
      </c>
      <c r="Q12" s="27">
        <v>0</v>
      </c>
      <c r="R12" s="6">
        <v>0</v>
      </c>
      <c r="S12" s="6">
        <f t="shared" si="0"/>
        <v>0</v>
      </c>
      <c r="T12" s="6">
        <v>0</v>
      </c>
      <c r="U12" s="6">
        <v>0</v>
      </c>
      <c r="V12" s="6">
        <v>0</v>
      </c>
      <c r="W12" s="19">
        <v>0</v>
      </c>
      <c r="X12" s="19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10</v>
      </c>
    </row>
    <row r="13" spans="1:37" x14ac:dyDescent="0.2">
      <c r="A13" s="40" t="s">
        <v>37</v>
      </c>
      <c r="B13" s="21">
        <v>10</v>
      </c>
      <c r="C13" s="6">
        <v>0</v>
      </c>
      <c r="D13" s="6">
        <v>7</v>
      </c>
      <c r="E13" s="19">
        <v>0</v>
      </c>
      <c r="F13" s="42">
        <v>0</v>
      </c>
      <c r="G13" s="24">
        <v>0</v>
      </c>
      <c r="H13" s="6">
        <v>0</v>
      </c>
      <c r="I13" s="6">
        <v>0</v>
      </c>
      <c r="J13" s="6">
        <v>0</v>
      </c>
      <c r="K13" s="6">
        <v>0</v>
      </c>
      <c r="L13" s="24">
        <v>0</v>
      </c>
      <c r="M13" s="24">
        <v>0</v>
      </c>
      <c r="N13" s="6">
        <v>0</v>
      </c>
      <c r="O13" s="24">
        <v>0</v>
      </c>
      <c r="P13" s="24">
        <v>0</v>
      </c>
      <c r="Q13" s="24">
        <v>0</v>
      </c>
      <c r="R13" s="6">
        <v>0</v>
      </c>
      <c r="S13" s="6">
        <f t="shared" si="0"/>
        <v>0</v>
      </c>
      <c r="T13" s="6">
        <v>0</v>
      </c>
      <c r="U13" s="6">
        <v>0</v>
      </c>
      <c r="V13" s="6">
        <v>0</v>
      </c>
      <c r="W13" s="6">
        <v>10</v>
      </c>
      <c r="X13" s="20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</row>
    <row r="14" spans="1:37" x14ac:dyDescent="0.2">
      <c r="A14" s="40" t="s">
        <v>40</v>
      </c>
      <c r="B14">
        <v>0</v>
      </c>
      <c r="C14">
        <v>0</v>
      </c>
      <c r="D14" s="6">
        <v>6</v>
      </c>
      <c r="E14">
        <v>10</v>
      </c>
      <c r="F14" s="42">
        <v>0</v>
      </c>
      <c r="G14" s="24">
        <v>0</v>
      </c>
      <c r="H14">
        <v>0</v>
      </c>
      <c r="I14" s="6">
        <v>0</v>
      </c>
      <c r="J14">
        <v>0</v>
      </c>
      <c r="K14">
        <v>0</v>
      </c>
      <c r="L14" s="24">
        <v>0</v>
      </c>
      <c r="M14" s="24">
        <v>0</v>
      </c>
      <c r="N14" s="6">
        <v>0</v>
      </c>
      <c r="O14" s="24">
        <v>0</v>
      </c>
      <c r="P14" s="24">
        <v>0</v>
      </c>
      <c r="Q14" s="24">
        <v>0</v>
      </c>
      <c r="R14" s="24">
        <v>0</v>
      </c>
      <c r="S14" s="6">
        <f t="shared" si="0"/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</row>
    <row r="15" spans="1:37" x14ac:dyDescent="0.2">
      <c r="A15" s="40" t="s">
        <v>41</v>
      </c>
      <c r="B15" s="21">
        <v>10</v>
      </c>
      <c r="C15">
        <v>10</v>
      </c>
      <c r="D15">
        <v>7</v>
      </c>
      <c r="E15" s="18">
        <v>0</v>
      </c>
      <c r="F15" s="44">
        <v>0</v>
      </c>
      <c r="G15" s="24">
        <v>0</v>
      </c>
      <c r="H15" s="18">
        <v>0</v>
      </c>
      <c r="I15">
        <v>0</v>
      </c>
      <c r="J15">
        <v>0</v>
      </c>
      <c r="K15">
        <v>0</v>
      </c>
      <c r="L15" s="24">
        <v>0</v>
      </c>
      <c r="M15" s="24">
        <v>0</v>
      </c>
      <c r="N15">
        <v>0</v>
      </c>
      <c r="O15" s="24">
        <v>0</v>
      </c>
      <c r="P15">
        <v>0</v>
      </c>
      <c r="Q15" s="24">
        <v>0</v>
      </c>
      <c r="R15">
        <v>0</v>
      </c>
      <c r="S15" s="6">
        <f t="shared" si="0"/>
        <v>0</v>
      </c>
      <c r="T15">
        <v>0</v>
      </c>
      <c r="U15">
        <v>0</v>
      </c>
      <c r="V15" s="21">
        <v>10</v>
      </c>
      <c r="W15" s="18">
        <v>10</v>
      </c>
      <c r="X15" s="21">
        <v>10</v>
      </c>
      <c r="Y15">
        <v>5</v>
      </c>
      <c r="Z15">
        <v>9</v>
      </c>
      <c r="AA15">
        <v>8</v>
      </c>
      <c r="AB15">
        <v>5</v>
      </c>
      <c r="AC15">
        <v>0</v>
      </c>
      <c r="AD15">
        <v>7</v>
      </c>
      <c r="AE15">
        <v>8</v>
      </c>
      <c r="AF15">
        <v>5</v>
      </c>
      <c r="AG15">
        <v>7</v>
      </c>
      <c r="AH15">
        <v>2</v>
      </c>
      <c r="AI15">
        <v>0</v>
      </c>
      <c r="AJ15">
        <v>0</v>
      </c>
      <c r="AK15">
        <v>10</v>
      </c>
    </row>
    <row r="16" spans="1:37" x14ac:dyDescent="0.2">
      <c r="A16" s="40" t="s">
        <v>44</v>
      </c>
      <c r="B16" s="36">
        <v>0</v>
      </c>
      <c r="C16" s="36">
        <v>0</v>
      </c>
      <c r="D16">
        <v>3</v>
      </c>
      <c r="E16" s="18">
        <v>0</v>
      </c>
      <c r="F16" s="42">
        <v>0</v>
      </c>
      <c r="G16" s="24">
        <v>0</v>
      </c>
      <c r="H16">
        <v>0</v>
      </c>
      <c r="I16">
        <v>0</v>
      </c>
      <c r="J16">
        <v>0</v>
      </c>
      <c r="K16">
        <v>0</v>
      </c>
      <c r="L16" s="24">
        <v>0</v>
      </c>
      <c r="M16" s="24">
        <v>0</v>
      </c>
      <c r="N16">
        <v>0</v>
      </c>
      <c r="O16" s="24">
        <v>0</v>
      </c>
      <c r="P16">
        <v>0</v>
      </c>
      <c r="Q16" s="24">
        <v>0</v>
      </c>
      <c r="R16">
        <v>0</v>
      </c>
      <c r="S16" s="6">
        <f t="shared" si="0"/>
        <v>0</v>
      </c>
      <c r="T16">
        <v>0</v>
      </c>
      <c r="U16">
        <v>0</v>
      </c>
      <c r="V16">
        <v>0</v>
      </c>
      <c r="W16">
        <v>10</v>
      </c>
      <c r="X16" s="18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s="40" t="s">
        <v>49</v>
      </c>
      <c r="B17" s="18">
        <v>0</v>
      </c>
      <c r="C17">
        <v>10</v>
      </c>
      <c r="D17">
        <v>3</v>
      </c>
      <c r="E17" s="21">
        <v>10</v>
      </c>
      <c r="F17" s="44">
        <v>0</v>
      </c>
      <c r="G17" s="24">
        <v>2</v>
      </c>
      <c r="H17">
        <v>1</v>
      </c>
      <c r="I17">
        <v>5</v>
      </c>
      <c r="J17">
        <v>5</v>
      </c>
      <c r="K17">
        <v>2</v>
      </c>
      <c r="L17" s="24">
        <v>2</v>
      </c>
      <c r="M17" s="24">
        <v>2</v>
      </c>
      <c r="N17">
        <v>2</v>
      </c>
      <c r="O17" s="24">
        <v>2</v>
      </c>
      <c r="P17">
        <v>0</v>
      </c>
      <c r="Q17" s="24">
        <v>3</v>
      </c>
      <c r="R17">
        <v>3</v>
      </c>
      <c r="S17" s="6">
        <f t="shared" si="0"/>
        <v>29</v>
      </c>
      <c r="T17">
        <v>0</v>
      </c>
      <c r="U17">
        <v>10</v>
      </c>
      <c r="V17">
        <v>0</v>
      </c>
      <c r="W17">
        <v>10</v>
      </c>
      <c r="X17" s="21">
        <v>10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</v>
      </c>
      <c r="AE17">
        <v>2</v>
      </c>
      <c r="AF17">
        <v>2</v>
      </c>
      <c r="AG17">
        <v>1</v>
      </c>
      <c r="AH17">
        <v>1</v>
      </c>
      <c r="AI17">
        <v>1</v>
      </c>
      <c r="AJ17">
        <v>1</v>
      </c>
      <c r="AK17">
        <v>10</v>
      </c>
    </row>
    <row r="18" spans="1:37" x14ac:dyDescent="0.2">
      <c r="A18" s="40" t="s">
        <v>51</v>
      </c>
      <c r="B18">
        <v>0</v>
      </c>
      <c r="C18">
        <v>0</v>
      </c>
      <c r="D18">
        <v>0</v>
      </c>
      <c r="E18" s="18">
        <v>0</v>
      </c>
      <c r="F18" s="42">
        <v>0</v>
      </c>
      <c r="G18" s="24">
        <v>0</v>
      </c>
      <c r="H18">
        <v>0</v>
      </c>
      <c r="I18">
        <v>0</v>
      </c>
      <c r="J18">
        <v>0</v>
      </c>
      <c r="K18">
        <v>0</v>
      </c>
      <c r="L18" s="24">
        <v>0</v>
      </c>
      <c r="M18" s="24">
        <v>0</v>
      </c>
      <c r="N18">
        <v>0</v>
      </c>
      <c r="O18" s="24">
        <v>0</v>
      </c>
      <c r="P18" s="24">
        <v>0</v>
      </c>
      <c r="Q18" s="24">
        <v>0</v>
      </c>
      <c r="R18" s="24">
        <v>0</v>
      </c>
      <c r="S18" s="6">
        <f t="shared" si="0"/>
        <v>0</v>
      </c>
      <c r="T18" s="24">
        <v>0</v>
      </c>
      <c r="U18" s="24">
        <v>0</v>
      </c>
      <c r="V18" s="24">
        <v>0</v>
      </c>
      <c r="W18" s="24">
        <v>0</v>
      </c>
      <c r="X18" s="21">
        <v>10</v>
      </c>
      <c r="Y18" s="24">
        <v>2</v>
      </c>
      <c r="Z18" s="24">
        <v>0</v>
      </c>
      <c r="AA18" s="24">
        <v>4</v>
      </c>
      <c r="AB18" s="24">
        <v>3</v>
      </c>
      <c r="AC18" s="24">
        <v>5</v>
      </c>
      <c r="AD18" s="24">
        <v>0</v>
      </c>
      <c r="AE18" s="24">
        <v>0</v>
      </c>
      <c r="AF18" s="24">
        <v>0</v>
      </c>
      <c r="AG18" s="24">
        <v>0</v>
      </c>
      <c r="AH18" s="24">
        <v>3</v>
      </c>
      <c r="AI18" s="24">
        <v>2</v>
      </c>
      <c r="AJ18" s="24">
        <v>2</v>
      </c>
      <c r="AK18" s="24">
        <v>0</v>
      </c>
    </row>
    <row r="19" spans="1:37" x14ac:dyDescent="0.2">
      <c r="A19" s="40" t="s">
        <v>97</v>
      </c>
      <c r="B19" s="20">
        <v>10</v>
      </c>
      <c r="C19" s="6">
        <v>10</v>
      </c>
      <c r="D19" s="6">
        <v>6</v>
      </c>
      <c r="E19" s="20">
        <v>10</v>
      </c>
      <c r="F19" s="6">
        <v>1</v>
      </c>
      <c r="G19" s="27">
        <v>2</v>
      </c>
      <c r="H19" s="19">
        <v>0</v>
      </c>
      <c r="I19" s="6">
        <v>8</v>
      </c>
      <c r="J19" s="6">
        <v>5</v>
      </c>
      <c r="K19" s="6">
        <v>8</v>
      </c>
      <c r="L19" s="31">
        <v>0</v>
      </c>
      <c r="M19" s="27">
        <v>7</v>
      </c>
      <c r="N19" s="6">
        <v>5</v>
      </c>
      <c r="O19" s="27">
        <v>5</v>
      </c>
      <c r="P19" s="6">
        <v>5</v>
      </c>
      <c r="Q19" s="28">
        <v>0</v>
      </c>
      <c r="R19" s="19">
        <v>0</v>
      </c>
      <c r="S19" s="6">
        <f t="shared" si="0"/>
        <v>45</v>
      </c>
      <c r="T19" s="6">
        <v>5</v>
      </c>
      <c r="U19" s="6">
        <v>5</v>
      </c>
      <c r="V19" s="19">
        <v>5</v>
      </c>
      <c r="W19" s="6">
        <v>10</v>
      </c>
      <c r="X19" s="19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10</v>
      </c>
    </row>
    <row r="20" spans="1:37" x14ac:dyDescent="0.2">
      <c r="A20" s="40" t="s">
        <v>108</v>
      </c>
      <c r="B20" s="19">
        <v>0</v>
      </c>
      <c r="C20" s="6">
        <v>10</v>
      </c>
      <c r="D20" s="6">
        <v>4</v>
      </c>
      <c r="E20" s="20">
        <v>10</v>
      </c>
      <c r="F20" s="45">
        <v>3</v>
      </c>
      <c r="G20" s="27">
        <v>2</v>
      </c>
      <c r="H20" s="20">
        <v>5</v>
      </c>
      <c r="I20" s="6">
        <v>5</v>
      </c>
      <c r="J20" s="20">
        <v>10</v>
      </c>
      <c r="K20" s="22">
        <v>0</v>
      </c>
      <c r="L20" s="27">
        <v>4</v>
      </c>
      <c r="M20" s="27">
        <v>7</v>
      </c>
      <c r="N20" s="6">
        <v>7</v>
      </c>
      <c r="O20" s="28">
        <v>0</v>
      </c>
      <c r="P20" s="6">
        <v>5</v>
      </c>
      <c r="Q20" s="27">
        <v>5</v>
      </c>
      <c r="R20" s="6">
        <v>5</v>
      </c>
      <c r="S20" s="6">
        <f t="shared" si="0"/>
        <v>55</v>
      </c>
      <c r="T20" s="6">
        <v>10</v>
      </c>
      <c r="U20" s="6">
        <v>5</v>
      </c>
      <c r="V20" s="20">
        <v>10</v>
      </c>
      <c r="W20" s="6">
        <v>10</v>
      </c>
      <c r="X20" s="20">
        <v>10</v>
      </c>
      <c r="Y20" s="6">
        <v>5</v>
      </c>
      <c r="Z20" s="6">
        <v>3</v>
      </c>
      <c r="AA20" s="6">
        <v>7</v>
      </c>
      <c r="AB20" s="6">
        <v>10</v>
      </c>
      <c r="AC20" s="6">
        <v>0</v>
      </c>
      <c r="AD20" s="6">
        <v>7</v>
      </c>
      <c r="AE20" s="6">
        <v>10</v>
      </c>
      <c r="AF20" s="6">
        <v>5</v>
      </c>
      <c r="AG20" s="6">
        <v>5</v>
      </c>
      <c r="AH20" s="6">
        <v>5</v>
      </c>
      <c r="AI20" s="6">
        <v>5</v>
      </c>
      <c r="AJ20" s="6">
        <v>5</v>
      </c>
      <c r="AK20" s="6">
        <v>10</v>
      </c>
    </row>
    <row r="21" spans="1:37" x14ac:dyDescent="0.2">
      <c r="A21" s="40" t="s">
        <v>7</v>
      </c>
      <c r="B21" s="20">
        <v>10</v>
      </c>
      <c r="C21" s="6">
        <v>10</v>
      </c>
      <c r="D21" s="19">
        <v>3</v>
      </c>
      <c r="E21" s="20">
        <v>10</v>
      </c>
      <c r="F21" s="6">
        <v>3</v>
      </c>
      <c r="G21" s="28">
        <v>7</v>
      </c>
      <c r="H21" s="6">
        <v>5</v>
      </c>
      <c r="I21" s="6">
        <v>4</v>
      </c>
      <c r="J21" s="20">
        <v>9</v>
      </c>
      <c r="K21" s="20">
        <v>9</v>
      </c>
      <c r="L21" s="30">
        <v>9</v>
      </c>
      <c r="M21" s="30">
        <v>9</v>
      </c>
      <c r="N21" s="20">
        <v>9</v>
      </c>
      <c r="O21" s="30">
        <v>9</v>
      </c>
      <c r="P21" s="20">
        <v>9</v>
      </c>
      <c r="Q21" s="30">
        <v>8</v>
      </c>
      <c r="R21" s="20">
        <v>8</v>
      </c>
      <c r="S21" s="6">
        <f t="shared" si="0"/>
        <v>95</v>
      </c>
      <c r="T21" s="6">
        <v>5</v>
      </c>
      <c r="U21" s="6">
        <v>10</v>
      </c>
      <c r="V21" s="19">
        <v>5</v>
      </c>
      <c r="W21" s="6">
        <v>10</v>
      </c>
      <c r="X21" s="20">
        <v>10</v>
      </c>
      <c r="Y21" s="6">
        <v>6</v>
      </c>
      <c r="Z21" s="6">
        <v>8</v>
      </c>
      <c r="AA21" s="6">
        <v>9</v>
      </c>
      <c r="AB21" s="6">
        <v>7</v>
      </c>
      <c r="AC21" s="6">
        <v>6</v>
      </c>
      <c r="AD21" s="6">
        <v>6</v>
      </c>
      <c r="AE21" s="6">
        <v>9</v>
      </c>
      <c r="AF21" s="6">
        <v>9</v>
      </c>
      <c r="AG21" s="6">
        <v>9</v>
      </c>
      <c r="AH21" s="6">
        <v>8</v>
      </c>
      <c r="AI21" s="6">
        <v>8</v>
      </c>
      <c r="AJ21" s="6">
        <v>8</v>
      </c>
      <c r="AK21" s="6">
        <v>0</v>
      </c>
    </row>
    <row r="22" spans="1:37" x14ac:dyDescent="0.2">
      <c r="A22" s="40" t="s">
        <v>8</v>
      </c>
      <c r="B22" s="19">
        <v>0</v>
      </c>
      <c r="C22" s="6">
        <v>10</v>
      </c>
      <c r="D22" s="6">
        <v>5</v>
      </c>
      <c r="E22" s="20">
        <v>10</v>
      </c>
      <c r="F22" s="45">
        <v>3</v>
      </c>
      <c r="G22" s="27">
        <v>0</v>
      </c>
      <c r="H22" s="6">
        <v>2</v>
      </c>
      <c r="I22" s="6">
        <v>4</v>
      </c>
      <c r="J22" s="6">
        <v>3</v>
      </c>
      <c r="K22" s="6">
        <v>2</v>
      </c>
      <c r="L22" s="27">
        <v>3</v>
      </c>
      <c r="M22" s="27">
        <v>3</v>
      </c>
      <c r="N22" s="6">
        <v>3</v>
      </c>
      <c r="O22" s="27">
        <v>3</v>
      </c>
      <c r="P22" s="6">
        <v>5</v>
      </c>
      <c r="Q22" s="27">
        <v>3</v>
      </c>
      <c r="R22" s="6">
        <v>3</v>
      </c>
      <c r="S22" s="6">
        <f t="shared" si="0"/>
        <v>34</v>
      </c>
      <c r="T22" s="6">
        <v>10</v>
      </c>
      <c r="U22" s="6">
        <v>0</v>
      </c>
      <c r="V22" s="6">
        <v>0</v>
      </c>
      <c r="W22" s="6">
        <v>10</v>
      </c>
      <c r="X22" s="19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10</v>
      </c>
    </row>
    <row r="23" spans="1:37" x14ac:dyDescent="0.2">
      <c r="A23" s="40" t="s">
        <v>105</v>
      </c>
      <c r="B23" s="34">
        <v>0</v>
      </c>
      <c r="C23" s="35">
        <v>0</v>
      </c>
      <c r="D23" s="6">
        <v>3</v>
      </c>
      <c r="E23" s="20">
        <v>10</v>
      </c>
      <c r="F23" s="45">
        <v>3</v>
      </c>
      <c r="G23" s="27">
        <v>0</v>
      </c>
      <c r="H23" s="6">
        <v>2</v>
      </c>
      <c r="I23" s="6">
        <v>2</v>
      </c>
      <c r="J23" s="6">
        <v>2</v>
      </c>
      <c r="K23" s="22">
        <v>0</v>
      </c>
      <c r="L23" s="27">
        <v>2</v>
      </c>
      <c r="M23" s="28">
        <v>0</v>
      </c>
      <c r="N23" s="6">
        <v>1</v>
      </c>
      <c r="O23" s="27">
        <v>2</v>
      </c>
      <c r="P23" s="6">
        <v>2</v>
      </c>
      <c r="Q23" s="27">
        <v>2</v>
      </c>
      <c r="R23" s="6">
        <v>1</v>
      </c>
      <c r="S23" s="6">
        <f t="shared" si="0"/>
        <v>16</v>
      </c>
      <c r="T23" s="6">
        <v>0</v>
      </c>
      <c r="U23" s="6">
        <v>10</v>
      </c>
      <c r="V23" s="6">
        <v>0</v>
      </c>
      <c r="W23" s="19">
        <v>0</v>
      </c>
      <c r="X23" s="20">
        <v>10</v>
      </c>
      <c r="Y23" s="6">
        <v>2</v>
      </c>
      <c r="Z23" s="6">
        <v>0</v>
      </c>
      <c r="AA23" s="6">
        <v>2</v>
      </c>
      <c r="AB23" s="6">
        <v>2</v>
      </c>
      <c r="AC23" s="6">
        <v>1</v>
      </c>
      <c r="AD23" s="6">
        <v>2</v>
      </c>
      <c r="AE23" s="6">
        <v>2</v>
      </c>
      <c r="AF23" s="6">
        <v>2</v>
      </c>
      <c r="AG23" s="6">
        <v>2</v>
      </c>
      <c r="AH23" s="6">
        <v>2</v>
      </c>
      <c r="AI23" s="6">
        <v>1</v>
      </c>
      <c r="AJ23" s="6">
        <v>1</v>
      </c>
      <c r="AK23" s="6">
        <v>10</v>
      </c>
    </row>
    <row r="24" spans="1:37" x14ac:dyDescent="0.2">
      <c r="A24" s="40" t="s">
        <v>29</v>
      </c>
      <c r="B24" s="20">
        <v>10</v>
      </c>
      <c r="C24" s="6">
        <v>10</v>
      </c>
      <c r="D24" s="19">
        <v>8</v>
      </c>
      <c r="E24" s="20">
        <v>10</v>
      </c>
      <c r="F24" s="45">
        <v>3</v>
      </c>
      <c r="G24" s="27">
        <v>0</v>
      </c>
      <c r="H24" s="19">
        <v>0</v>
      </c>
      <c r="I24" s="6">
        <v>8</v>
      </c>
      <c r="J24" s="6">
        <v>5</v>
      </c>
      <c r="K24" s="20">
        <v>10</v>
      </c>
      <c r="L24" s="30">
        <v>10</v>
      </c>
      <c r="M24" s="30">
        <v>10</v>
      </c>
      <c r="N24" s="20">
        <v>10</v>
      </c>
      <c r="O24" s="28">
        <v>0</v>
      </c>
      <c r="P24" s="19">
        <v>0</v>
      </c>
      <c r="Q24" s="27">
        <v>5</v>
      </c>
      <c r="R24" s="6">
        <v>5</v>
      </c>
      <c r="S24" s="6">
        <f t="shared" si="0"/>
        <v>63</v>
      </c>
      <c r="T24" s="6">
        <v>0</v>
      </c>
      <c r="U24" s="6">
        <v>10</v>
      </c>
      <c r="V24" s="6">
        <v>0</v>
      </c>
      <c r="W24" s="6">
        <v>10</v>
      </c>
      <c r="X24" s="20">
        <v>10</v>
      </c>
      <c r="Y24" s="6">
        <v>5</v>
      </c>
      <c r="Z24" s="6">
        <v>5</v>
      </c>
      <c r="AA24" s="6">
        <v>5</v>
      </c>
      <c r="AB24" s="6">
        <v>5</v>
      </c>
      <c r="AC24" s="6">
        <v>5</v>
      </c>
      <c r="AD24" s="6">
        <v>5</v>
      </c>
      <c r="AE24" s="6">
        <v>5</v>
      </c>
      <c r="AF24" s="6">
        <v>5</v>
      </c>
      <c r="AG24" s="6">
        <v>5</v>
      </c>
      <c r="AH24" s="6">
        <v>5</v>
      </c>
      <c r="AI24" s="6">
        <v>5</v>
      </c>
      <c r="AJ24" s="6">
        <v>5</v>
      </c>
      <c r="AK24" s="6">
        <v>10</v>
      </c>
    </row>
    <row r="25" spans="1:37" x14ac:dyDescent="0.2">
      <c r="A25" s="40" t="s">
        <v>35</v>
      </c>
      <c r="B25" s="19">
        <v>0</v>
      </c>
      <c r="C25" s="6">
        <v>10</v>
      </c>
      <c r="D25" s="6">
        <v>4</v>
      </c>
      <c r="E25" s="20">
        <v>10</v>
      </c>
      <c r="F25" s="6">
        <v>3</v>
      </c>
      <c r="G25" s="27">
        <v>3</v>
      </c>
      <c r="H25" s="19">
        <v>0</v>
      </c>
      <c r="I25" s="6">
        <v>7</v>
      </c>
      <c r="J25" s="20">
        <v>9</v>
      </c>
      <c r="K25" s="6">
        <v>1</v>
      </c>
      <c r="L25" s="27">
        <v>4</v>
      </c>
      <c r="M25" s="30">
        <v>9</v>
      </c>
      <c r="N25" s="6">
        <v>5</v>
      </c>
      <c r="O25" s="30">
        <v>8</v>
      </c>
      <c r="P25" s="20">
        <v>8</v>
      </c>
      <c r="Q25" s="27">
        <v>2</v>
      </c>
      <c r="R25" s="6">
        <v>1</v>
      </c>
      <c r="S25" s="6">
        <f t="shared" si="0"/>
        <v>57</v>
      </c>
      <c r="T25" s="6">
        <v>5</v>
      </c>
      <c r="U25" s="6">
        <v>0</v>
      </c>
      <c r="V25" s="6">
        <v>0</v>
      </c>
      <c r="W25" s="6">
        <v>10</v>
      </c>
      <c r="X25" s="20">
        <v>10</v>
      </c>
      <c r="Y25" s="6">
        <v>3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10</v>
      </c>
    </row>
    <row r="26" spans="1:37" x14ac:dyDescent="0.2">
      <c r="A26" s="40" t="s">
        <v>39</v>
      </c>
      <c r="B26" s="6">
        <v>10</v>
      </c>
      <c r="C26" s="6">
        <v>10</v>
      </c>
      <c r="D26" s="6">
        <v>5</v>
      </c>
      <c r="E26" s="6">
        <v>10</v>
      </c>
      <c r="F26" s="45">
        <v>3</v>
      </c>
      <c r="G26" s="27">
        <v>8</v>
      </c>
      <c r="H26" s="6">
        <v>0</v>
      </c>
      <c r="I26" s="6">
        <v>0</v>
      </c>
      <c r="J26" s="6">
        <v>8</v>
      </c>
      <c r="K26" s="6">
        <v>0</v>
      </c>
      <c r="L26" s="27">
        <v>5</v>
      </c>
      <c r="M26" s="27">
        <v>8</v>
      </c>
      <c r="N26" s="6">
        <v>1</v>
      </c>
      <c r="O26" s="27">
        <v>0</v>
      </c>
      <c r="P26" s="6">
        <v>0</v>
      </c>
      <c r="Q26" s="27">
        <v>2</v>
      </c>
      <c r="R26" s="6">
        <v>0</v>
      </c>
      <c r="S26" s="6">
        <f t="shared" si="0"/>
        <v>32</v>
      </c>
      <c r="T26" s="6">
        <v>0</v>
      </c>
      <c r="U26" s="6">
        <v>10</v>
      </c>
      <c r="V26" s="6">
        <v>0</v>
      </c>
      <c r="W26" s="6">
        <v>10</v>
      </c>
      <c r="X26" s="20">
        <v>10</v>
      </c>
      <c r="Y26" s="6">
        <v>6</v>
      </c>
      <c r="Z26" s="6">
        <v>9</v>
      </c>
      <c r="AA26" s="6">
        <v>0</v>
      </c>
      <c r="AB26" s="6">
        <v>8</v>
      </c>
      <c r="AC26" s="6">
        <v>0</v>
      </c>
      <c r="AD26" s="6">
        <v>5</v>
      </c>
      <c r="AE26" s="6">
        <v>8</v>
      </c>
      <c r="AF26" s="6">
        <v>0</v>
      </c>
      <c r="AG26" s="6">
        <v>0</v>
      </c>
      <c r="AH26" s="6">
        <v>0</v>
      </c>
      <c r="AI26" s="6">
        <v>4</v>
      </c>
      <c r="AJ26" s="6">
        <v>2</v>
      </c>
      <c r="AK26" s="6">
        <v>10</v>
      </c>
    </row>
    <row r="27" spans="1:37" x14ac:dyDescent="0.2">
      <c r="A27" s="40" t="s">
        <v>50</v>
      </c>
      <c r="B27">
        <v>0</v>
      </c>
      <c r="C27">
        <v>0</v>
      </c>
      <c r="D27">
        <v>3</v>
      </c>
      <c r="E27" s="21">
        <v>10</v>
      </c>
      <c r="F27">
        <v>3</v>
      </c>
      <c r="G27" s="24">
        <v>1</v>
      </c>
      <c r="H27">
        <v>3</v>
      </c>
      <c r="I27">
        <v>5</v>
      </c>
      <c r="J27">
        <v>5</v>
      </c>
      <c r="K27">
        <v>1</v>
      </c>
      <c r="L27" s="24">
        <v>4</v>
      </c>
      <c r="M27" s="24">
        <v>7</v>
      </c>
      <c r="N27">
        <v>8</v>
      </c>
      <c r="O27" s="24">
        <v>7</v>
      </c>
      <c r="P27" s="24">
        <v>8</v>
      </c>
      <c r="Q27" s="24">
        <v>6</v>
      </c>
      <c r="R27" s="24">
        <v>3</v>
      </c>
      <c r="S27" s="6">
        <f t="shared" si="0"/>
        <v>58</v>
      </c>
      <c r="T27" s="24">
        <v>0</v>
      </c>
      <c r="U27" s="24">
        <v>0</v>
      </c>
      <c r="V27" s="24">
        <v>10</v>
      </c>
      <c r="W27" s="24">
        <v>10</v>
      </c>
      <c r="X27" s="18">
        <v>10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10</v>
      </c>
    </row>
    <row r="28" spans="1:37" x14ac:dyDescent="0.2">
      <c r="A28" s="4" t="s">
        <v>111</v>
      </c>
      <c r="F28" s="46">
        <f>F27/13</f>
        <v>0.23076923076923078</v>
      </c>
      <c r="G28" s="10">
        <f>G27/24</f>
        <v>4.1666666666666664E-2</v>
      </c>
      <c r="L28" s="24">
        <f>L27/15</f>
        <v>0.26666666666666666</v>
      </c>
      <c r="M28" s="24">
        <f>M27/15</f>
        <v>0.46666666666666667</v>
      </c>
      <c r="O28" s="24">
        <f>O27/15</f>
        <v>0.46666666666666667</v>
      </c>
      <c r="Q28" s="24">
        <f>Q27/15</f>
        <v>0.4</v>
      </c>
      <c r="S28" s="6">
        <f t="shared" si="0"/>
        <v>1.6416666666666666</v>
      </c>
    </row>
    <row r="29" spans="1:37" x14ac:dyDescent="0.2">
      <c r="A29" s="4" t="s">
        <v>111</v>
      </c>
      <c r="F29" s="10">
        <f>F28/17</f>
        <v>1.3574660633484163E-2</v>
      </c>
      <c r="G29" s="10">
        <f>G28/20</f>
        <v>2.0833333333333333E-3</v>
      </c>
      <c r="L29" s="24">
        <f>L28/13</f>
        <v>2.0512820512820513E-2</v>
      </c>
      <c r="M29" s="24">
        <f>M28/13</f>
        <v>3.5897435897435895E-2</v>
      </c>
      <c r="O29" s="24">
        <f>O28/13</f>
        <v>3.5897435897435895E-2</v>
      </c>
      <c r="Q29" s="24">
        <f>Q28/13</f>
        <v>3.0769230769230771E-2</v>
      </c>
      <c r="S29" s="6">
        <f t="shared" si="0"/>
        <v>0.12516025641025641</v>
      </c>
    </row>
    <row r="30" spans="1:37" x14ac:dyDescent="0.2">
      <c r="A30" s="40" t="s">
        <v>31</v>
      </c>
      <c r="B30" s="19">
        <v>0</v>
      </c>
      <c r="C30" s="6">
        <v>10</v>
      </c>
      <c r="D30" s="6">
        <v>5</v>
      </c>
      <c r="E30" s="20">
        <v>10</v>
      </c>
      <c r="F30" s="45">
        <v>4</v>
      </c>
      <c r="G30" s="27">
        <v>2</v>
      </c>
      <c r="H30" s="6">
        <v>2</v>
      </c>
      <c r="I30" s="6">
        <v>5</v>
      </c>
      <c r="J30" s="6">
        <v>5</v>
      </c>
      <c r="K30" s="6">
        <v>4</v>
      </c>
      <c r="L30" s="27">
        <v>5</v>
      </c>
      <c r="M30" s="27">
        <v>5</v>
      </c>
      <c r="N30" s="6">
        <v>5</v>
      </c>
      <c r="O30" s="27">
        <v>2</v>
      </c>
      <c r="P30" s="6">
        <v>2</v>
      </c>
      <c r="Q30" s="27">
        <v>5</v>
      </c>
      <c r="R30" s="6">
        <v>4</v>
      </c>
      <c r="S30" s="6">
        <f t="shared" si="0"/>
        <v>46</v>
      </c>
      <c r="T30" s="6">
        <v>0</v>
      </c>
      <c r="U30" s="6">
        <v>0</v>
      </c>
      <c r="V30" s="6">
        <v>0</v>
      </c>
      <c r="W30" s="6">
        <v>10</v>
      </c>
      <c r="X30" s="20">
        <v>10</v>
      </c>
      <c r="Y30" s="6">
        <v>4</v>
      </c>
      <c r="Z30" s="6">
        <v>5</v>
      </c>
      <c r="AA30" s="6">
        <v>8</v>
      </c>
      <c r="AB30" s="6">
        <v>5</v>
      </c>
      <c r="AC30" s="6">
        <v>2</v>
      </c>
      <c r="AD30" s="6">
        <v>8</v>
      </c>
      <c r="AE30" s="6">
        <v>5</v>
      </c>
      <c r="AF30" s="6">
        <v>8</v>
      </c>
      <c r="AG30" s="6">
        <v>6</v>
      </c>
      <c r="AH30" s="6">
        <v>2</v>
      </c>
      <c r="AI30" s="6">
        <v>5</v>
      </c>
      <c r="AJ30" s="6">
        <v>4</v>
      </c>
      <c r="AK30" s="6">
        <v>10</v>
      </c>
    </row>
    <row r="31" spans="1:37" x14ac:dyDescent="0.2">
      <c r="A31" s="40" t="s">
        <v>36</v>
      </c>
      <c r="B31" s="34">
        <v>0</v>
      </c>
      <c r="C31" s="35">
        <v>0</v>
      </c>
      <c r="D31" s="6">
        <v>5</v>
      </c>
      <c r="E31" s="20">
        <v>10</v>
      </c>
      <c r="F31" s="6">
        <v>4</v>
      </c>
      <c r="G31" s="24">
        <v>2</v>
      </c>
      <c r="H31" s="6">
        <v>0</v>
      </c>
      <c r="I31" s="6">
        <v>6</v>
      </c>
      <c r="J31" s="6">
        <v>8</v>
      </c>
      <c r="K31" s="19">
        <v>0</v>
      </c>
      <c r="L31" s="24">
        <v>6</v>
      </c>
      <c r="M31" s="24">
        <v>7</v>
      </c>
      <c r="N31" s="6">
        <v>5</v>
      </c>
      <c r="O31" s="29">
        <v>0</v>
      </c>
      <c r="P31" s="29">
        <v>0</v>
      </c>
      <c r="Q31" s="24">
        <v>5</v>
      </c>
      <c r="R31" s="19">
        <v>0</v>
      </c>
      <c r="S31" s="6">
        <f t="shared" si="0"/>
        <v>39</v>
      </c>
      <c r="T31" s="6">
        <v>5</v>
      </c>
      <c r="U31" s="6">
        <v>5</v>
      </c>
      <c r="V31" s="6">
        <v>10</v>
      </c>
      <c r="W31" s="6">
        <v>10</v>
      </c>
      <c r="X31" s="20">
        <v>10</v>
      </c>
      <c r="Y31" s="6">
        <v>6</v>
      </c>
      <c r="Z31" s="6">
        <v>5</v>
      </c>
      <c r="AA31" s="6">
        <v>7</v>
      </c>
      <c r="AB31" s="6">
        <v>8</v>
      </c>
      <c r="AC31" s="6">
        <v>0</v>
      </c>
      <c r="AD31" s="6">
        <v>3</v>
      </c>
      <c r="AE31" s="6">
        <v>8</v>
      </c>
      <c r="AF31" s="6">
        <v>7</v>
      </c>
      <c r="AG31" s="6">
        <v>4</v>
      </c>
      <c r="AH31" s="6">
        <v>4</v>
      </c>
      <c r="AI31" s="6">
        <v>3</v>
      </c>
      <c r="AJ31" s="6">
        <v>0</v>
      </c>
      <c r="AK31" s="6">
        <v>10</v>
      </c>
    </row>
    <row r="32" spans="1:37" x14ac:dyDescent="0.2">
      <c r="A32" s="40" t="s">
        <v>48</v>
      </c>
      <c r="B32" s="36">
        <v>0</v>
      </c>
      <c r="C32" s="36">
        <v>0</v>
      </c>
      <c r="D32">
        <v>4</v>
      </c>
      <c r="E32" s="21">
        <v>10</v>
      </c>
      <c r="F32">
        <v>4</v>
      </c>
      <c r="G32" s="24">
        <v>6</v>
      </c>
      <c r="H32">
        <v>2</v>
      </c>
      <c r="I32">
        <v>6</v>
      </c>
      <c r="J32">
        <v>6</v>
      </c>
      <c r="K32">
        <v>5</v>
      </c>
      <c r="L32" s="24">
        <v>6</v>
      </c>
      <c r="M32" s="24">
        <v>6</v>
      </c>
      <c r="N32">
        <v>0</v>
      </c>
      <c r="O32" s="29">
        <v>0</v>
      </c>
      <c r="P32">
        <v>4</v>
      </c>
      <c r="Q32" s="24">
        <v>6</v>
      </c>
      <c r="R32">
        <v>6</v>
      </c>
      <c r="S32" s="6">
        <f t="shared" si="0"/>
        <v>53</v>
      </c>
      <c r="T32">
        <v>0</v>
      </c>
      <c r="U32">
        <v>10</v>
      </c>
      <c r="V32">
        <v>0</v>
      </c>
      <c r="W32" s="18">
        <v>0</v>
      </c>
      <c r="X32" s="18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10</v>
      </c>
    </row>
    <row r="33" spans="1:37" x14ac:dyDescent="0.2">
      <c r="A33" s="40" t="s">
        <v>109</v>
      </c>
      <c r="B33" s="20">
        <v>10</v>
      </c>
      <c r="C33" s="6">
        <v>0</v>
      </c>
      <c r="D33" s="6">
        <v>6</v>
      </c>
      <c r="E33" s="20">
        <v>10</v>
      </c>
      <c r="F33" s="43">
        <v>5</v>
      </c>
      <c r="G33" s="27">
        <v>2</v>
      </c>
      <c r="H33" s="6">
        <v>3</v>
      </c>
      <c r="I33" s="6">
        <v>8</v>
      </c>
      <c r="J33" s="6">
        <v>7</v>
      </c>
      <c r="K33" s="6">
        <v>3</v>
      </c>
      <c r="L33" s="27">
        <v>4</v>
      </c>
      <c r="M33" s="27">
        <v>4</v>
      </c>
      <c r="N33" s="6">
        <v>3</v>
      </c>
      <c r="O33" s="28">
        <v>0</v>
      </c>
      <c r="P33" s="6">
        <v>2</v>
      </c>
      <c r="Q33" s="28">
        <v>0</v>
      </c>
      <c r="R33" s="19">
        <v>0</v>
      </c>
      <c r="S33" s="6">
        <f t="shared" si="0"/>
        <v>36</v>
      </c>
      <c r="T33" s="6">
        <v>0</v>
      </c>
      <c r="U33" s="6">
        <v>0</v>
      </c>
      <c r="V33" s="6">
        <v>0</v>
      </c>
      <c r="W33" s="6">
        <v>10</v>
      </c>
      <c r="X33" s="20">
        <v>10</v>
      </c>
      <c r="Y33" s="6">
        <v>3</v>
      </c>
      <c r="Z33" s="6">
        <v>6</v>
      </c>
      <c r="AA33" s="6">
        <v>5</v>
      </c>
      <c r="AB33" s="6">
        <v>6</v>
      </c>
      <c r="AC33" s="6">
        <v>0</v>
      </c>
      <c r="AD33" s="6">
        <v>3</v>
      </c>
      <c r="AE33" s="6">
        <v>5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10</v>
      </c>
    </row>
    <row r="34" spans="1:37" x14ac:dyDescent="0.2">
      <c r="A34" s="40" t="s">
        <v>17</v>
      </c>
      <c r="B34" s="19">
        <v>0</v>
      </c>
      <c r="C34" s="6">
        <v>0</v>
      </c>
      <c r="D34" s="6">
        <v>7</v>
      </c>
      <c r="E34" s="20">
        <v>10</v>
      </c>
      <c r="F34" s="43">
        <v>5</v>
      </c>
      <c r="G34" s="27">
        <v>0</v>
      </c>
      <c r="H34" s="19">
        <v>0</v>
      </c>
      <c r="I34" s="6">
        <v>6</v>
      </c>
      <c r="J34" s="6">
        <v>6</v>
      </c>
      <c r="K34" s="6">
        <v>3</v>
      </c>
      <c r="L34" s="27">
        <v>5</v>
      </c>
      <c r="M34" s="27">
        <v>6</v>
      </c>
      <c r="N34" s="6">
        <v>7</v>
      </c>
      <c r="O34" s="30">
        <v>10</v>
      </c>
      <c r="P34" s="20">
        <v>10</v>
      </c>
      <c r="Q34" s="30">
        <v>7</v>
      </c>
      <c r="R34" s="6">
        <v>4</v>
      </c>
      <c r="S34" s="6">
        <f t="shared" si="0"/>
        <v>64</v>
      </c>
      <c r="T34" s="6">
        <v>0</v>
      </c>
      <c r="U34" s="6">
        <v>0</v>
      </c>
      <c r="V34" s="6">
        <v>0</v>
      </c>
      <c r="W34" s="6">
        <v>10</v>
      </c>
      <c r="X34" s="20">
        <v>10</v>
      </c>
      <c r="Y34" s="6">
        <v>6</v>
      </c>
      <c r="Z34" s="6">
        <v>0</v>
      </c>
      <c r="AA34" s="6">
        <v>9</v>
      </c>
      <c r="AB34" s="6">
        <v>9</v>
      </c>
      <c r="AC34" s="6">
        <v>2</v>
      </c>
      <c r="AD34" s="6">
        <v>6</v>
      </c>
      <c r="AE34" s="6">
        <v>8</v>
      </c>
      <c r="AF34" s="6">
        <v>4</v>
      </c>
      <c r="AG34" s="6">
        <v>5</v>
      </c>
      <c r="AH34" s="6">
        <v>9</v>
      </c>
      <c r="AI34" s="6">
        <v>4</v>
      </c>
      <c r="AJ34" s="6">
        <v>3</v>
      </c>
      <c r="AK34" s="6">
        <v>10</v>
      </c>
    </row>
    <row r="35" spans="1:37" x14ac:dyDescent="0.2">
      <c r="A35" s="40" t="s">
        <v>19</v>
      </c>
      <c r="B35" s="20">
        <v>10</v>
      </c>
      <c r="C35" s="6">
        <v>10</v>
      </c>
      <c r="D35" s="19">
        <v>8</v>
      </c>
      <c r="E35" s="20">
        <v>10</v>
      </c>
      <c r="F35" s="43">
        <v>5</v>
      </c>
      <c r="G35" s="27">
        <v>0</v>
      </c>
      <c r="H35" s="6">
        <v>5</v>
      </c>
      <c r="I35" s="20">
        <v>10</v>
      </c>
      <c r="J35" s="6">
        <v>8</v>
      </c>
      <c r="K35" s="6">
        <v>3</v>
      </c>
      <c r="L35" s="30">
        <v>9</v>
      </c>
      <c r="M35" s="27">
        <v>8</v>
      </c>
      <c r="N35" s="6">
        <v>6</v>
      </c>
      <c r="O35" s="27">
        <v>6</v>
      </c>
      <c r="P35" s="6">
        <v>6</v>
      </c>
      <c r="Q35" s="27">
        <v>6</v>
      </c>
      <c r="R35" s="6">
        <v>3</v>
      </c>
      <c r="S35" s="6">
        <f t="shared" si="0"/>
        <v>70</v>
      </c>
      <c r="T35" s="6">
        <v>10</v>
      </c>
      <c r="U35" s="6">
        <v>0</v>
      </c>
      <c r="V35" s="20">
        <v>10</v>
      </c>
      <c r="W35" s="6">
        <v>10</v>
      </c>
      <c r="X35" s="20">
        <v>10</v>
      </c>
      <c r="Y35" s="6">
        <v>9</v>
      </c>
      <c r="Z35" s="6">
        <v>1</v>
      </c>
      <c r="AA35" s="6">
        <v>9</v>
      </c>
      <c r="AB35" s="6">
        <v>9</v>
      </c>
      <c r="AC35" s="6">
        <v>2</v>
      </c>
      <c r="AD35" s="6">
        <v>9</v>
      </c>
      <c r="AE35" s="6">
        <v>8</v>
      </c>
      <c r="AF35" s="6">
        <v>7</v>
      </c>
      <c r="AG35" s="6">
        <v>8</v>
      </c>
      <c r="AH35" s="6">
        <v>1</v>
      </c>
      <c r="AI35" s="6">
        <v>6</v>
      </c>
      <c r="AJ35" s="6">
        <v>3</v>
      </c>
      <c r="AK35" s="6">
        <v>10</v>
      </c>
    </row>
    <row r="36" spans="1:37" x14ac:dyDescent="0.2">
      <c r="A36" s="40" t="s">
        <v>24</v>
      </c>
      <c r="B36" s="20">
        <v>10</v>
      </c>
      <c r="C36" s="6">
        <v>10</v>
      </c>
      <c r="D36" s="6">
        <v>6</v>
      </c>
      <c r="E36" s="20">
        <v>10</v>
      </c>
      <c r="F36" s="43">
        <v>5</v>
      </c>
      <c r="G36" s="27">
        <v>2</v>
      </c>
      <c r="H36" s="20">
        <v>7</v>
      </c>
      <c r="I36" s="6">
        <v>5</v>
      </c>
      <c r="J36" s="6">
        <v>8</v>
      </c>
      <c r="K36" s="6">
        <v>2</v>
      </c>
      <c r="L36" s="27">
        <v>4</v>
      </c>
      <c r="M36" s="27">
        <v>1</v>
      </c>
      <c r="N36" s="6">
        <v>2</v>
      </c>
      <c r="O36" s="27">
        <v>1</v>
      </c>
      <c r="P36" s="6">
        <v>5</v>
      </c>
      <c r="Q36" s="30">
        <v>7</v>
      </c>
      <c r="R36" s="20">
        <v>7</v>
      </c>
      <c r="S36" s="6">
        <f t="shared" si="0"/>
        <v>51</v>
      </c>
      <c r="T36" s="6">
        <v>0</v>
      </c>
      <c r="U36" s="6">
        <v>10</v>
      </c>
      <c r="V36" s="20">
        <v>10</v>
      </c>
      <c r="W36" s="6">
        <v>10</v>
      </c>
      <c r="X36" s="20">
        <v>10</v>
      </c>
      <c r="Y36" s="6">
        <v>2</v>
      </c>
      <c r="Z36" s="6">
        <v>4</v>
      </c>
      <c r="AA36" s="6">
        <v>2</v>
      </c>
      <c r="AB36" s="6">
        <v>1</v>
      </c>
      <c r="AC36" s="6">
        <v>1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</row>
    <row r="37" spans="1:37" x14ac:dyDescent="0.2">
      <c r="A37" s="40" t="s">
        <v>26</v>
      </c>
      <c r="B37" s="20">
        <v>10</v>
      </c>
      <c r="C37" s="6">
        <v>10</v>
      </c>
      <c r="D37" s="6">
        <v>6</v>
      </c>
      <c r="E37" s="20">
        <v>10</v>
      </c>
      <c r="F37" s="43">
        <v>5</v>
      </c>
      <c r="G37" s="27">
        <v>3</v>
      </c>
      <c r="H37" s="6">
        <v>2</v>
      </c>
      <c r="I37" s="6">
        <v>8</v>
      </c>
      <c r="J37" s="6">
        <v>5</v>
      </c>
      <c r="K37" s="6">
        <v>1</v>
      </c>
      <c r="L37" s="27">
        <v>2</v>
      </c>
      <c r="M37" s="27">
        <v>8</v>
      </c>
      <c r="N37" s="6">
        <v>6</v>
      </c>
      <c r="O37" s="28">
        <v>0</v>
      </c>
      <c r="P37" s="6">
        <v>4</v>
      </c>
      <c r="Q37" s="27">
        <v>2</v>
      </c>
      <c r="R37" s="6">
        <v>2</v>
      </c>
      <c r="S37" s="6">
        <f t="shared" si="0"/>
        <v>43</v>
      </c>
      <c r="T37" s="6">
        <v>0</v>
      </c>
      <c r="U37" s="6">
        <v>10</v>
      </c>
      <c r="V37" s="6">
        <v>0</v>
      </c>
      <c r="W37" s="6">
        <v>10</v>
      </c>
      <c r="X37" s="20">
        <v>10</v>
      </c>
      <c r="Y37" s="6">
        <v>5</v>
      </c>
      <c r="Z37" s="6">
        <v>7</v>
      </c>
      <c r="AA37" s="6">
        <v>7</v>
      </c>
      <c r="AB37" s="6">
        <v>7</v>
      </c>
      <c r="AC37" s="6">
        <v>1</v>
      </c>
      <c r="AD37" s="6">
        <v>3</v>
      </c>
      <c r="AE37" s="6">
        <v>7</v>
      </c>
      <c r="AF37" s="6">
        <v>2</v>
      </c>
      <c r="AG37" s="6">
        <v>2</v>
      </c>
      <c r="AH37" s="6">
        <v>2</v>
      </c>
      <c r="AI37" s="6">
        <v>5</v>
      </c>
      <c r="AJ37" s="6">
        <v>3</v>
      </c>
      <c r="AK37" s="6">
        <v>10</v>
      </c>
    </row>
    <row r="38" spans="1:37" x14ac:dyDescent="0.2">
      <c r="A38" s="40" t="s">
        <v>107</v>
      </c>
      <c r="B38" s="34">
        <v>0</v>
      </c>
      <c r="C38" s="35">
        <v>0</v>
      </c>
      <c r="D38" s="6">
        <v>6</v>
      </c>
      <c r="E38" s="20">
        <v>10</v>
      </c>
      <c r="F38" s="43">
        <v>5</v>
      </c>
      <c r="G38" s="27">
        <v>2</v>
      </c>
      <c r="H38" s="6">
        <v>2</v>
      </c>
      <c r="I38" s="6">
        <v>6</v>
      </c>
      <c r="J38" s="6">
        <v>8</v>
      </c>
      <c r="K38" s="6">
        <v>1</v>
      </c>
      <c r="L38" s="27">
        <v>3</v>
      </c>
      <c r="M38" s="27">
        <v>5</v>
      </c>
      <c r="N38" s="6">
        <v>4</v>
      </c>
      <c r="O38" s="27">
        <v>3</v>
      </c>
      <c r="P38" s="6">
        <v>3</v>
      </c>
      <c r="Q38" s="27">
        <v>4</v>
      </c>
      <c r="R38" s="6">
        <v>1</v>
      </c>
      <c r="S38" s="6">
        <f t="shared" si="0"/>
        <v>42</v>
      </c>
      <c r="T38" s="6">
        <v>0</v>
      </c>
      <c r="U38" s="6">
        <v>0</v>
      </c>
      <c r="V38" s="6">
        <v>0</v>
      </c>
      <c r="W38" s="6">
        <v>10</v>
      </c>
      <c r="X38" s="20">
        <v>10</v>
      </c>
      <c r="Y38" s="6">
        <v>7</v>
      </c>
      <c r="Z38" s="6">
        <v>3</v>
      </c>
      <c r="AA38" s="6">
        <v>7</v>
      </c>
      <c r="AB38" s="6">
        <v>8</v>
      </c>
      <c r="AC38" s="6">
        <v>4</v>
      </c>
      <c r="AD38" s="6">
        <v>4</v>
      </c>
      <c r="AE38" s="6">
        <v>5</v>
      </c>
      <c r="AF38" s="6">
        <v>4</v>
      </c>
      <c r="AG38" s="6">
        <v>2</v>
      </c>
      <c r="AH38" s="6">
        <v>1</v>
      </c>
      <c r="AI38" s="6">
        <v>6</v>
      </c>
      <c r="AJ38" s="6">
        <v>4</v>
      </c>
      <c r="AK38" s="6">
        <v>10</v>
      </c>
    </row>
    <row r="39" spans="1:37" x14ac:dyDescent="0.2">
      <c r="A39" s="40" t="s">
        <v>98</v>
      </c>
      <c r="B39" s="19">
        <v>0</v>
      </c>
      <c r="C39" s="6">
        <v>10</v>
      </c>
      <c r="D39" s="6">
        <v>7</v>
      </c>
      <c r="E39" s="20">
        <v>10</v>
      </c>
      <c r="F39" s="41">
        <v>5</v>
      </c>
      <c r="G39" s="24">
        <v>5</v>
      </c>
      <c r="H39" s="6">
        <v>5</v>
      </c>
      <c r="I39" s="6">
        <v>6</v>
      </c>
      <c r="J39" s="6">
        <v>7</v>
      </c>
      <c r="K39" s="19">
        <v>0</v>
      </c>
      <c r="L39" s="24">
        <v>6</v>
      </c>
      <c r="M39" s="24">
        <v>8</v>
      </c>
      <c r="N39" s="19">
        <v>0</v>
      </c>
      <c r="O39" s="29">
        <v>0</v>
      </c>
      <c r="P39" s="19">
        <v>0</v>
      </c>
      <c r="Q39" s="29">
        <v>0</v>
      </c>
      <c r="R39" s="19">
        <v>0</v>
      </c>
      <c r="S39" s="6">
        <f t="shared" si="0"/>
        <v>37</v>
      </c>
      <c r="T39" s="6">
        <v>0</v>
      </c>
      <c r="U39" s="6">
        <v>0</v>
      </c>
      <c r="V39" s="6">
        <v>0</v>
      </c>
      <c r="W39" s="6">
        <v>10</v>
      </c>
      <c r="X39" s="19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10</v>
      </c>
    </row>
    <row r="40" spans="1:37" x14ac:dyDescent="0.2">
      <c r="A40" s="40" t="s">
        <v>38</v>
      </c>
      <c r="B40" s="21">
        <v>10</v>
      </c>
      <c r="C40">
        <v>10</v>
      </c>
      <c r="D40">
        <v>5</v>
      </c>
      <c r="E40" s="21">
        <v>10</v>
      </c>
      <c r="F40">
        <v>5</v>
      </c>
      <c r="G40" s="29">
        <v>8</v>
      </c>
      <c r="H40" s="21">
        <v>7</v>
      </c>
      <c r="I40">
        <v>5</v>
      </c>
      <c r="J40">
        <v>7</v>
      </c>
      <c r="K40">
        <v>1</v>
      </c>
      <c r="L40" s="24">
        <v>4</v>
      </c>
      <c r="M40" s="33">
        <v>10</v>
      </c>
      <c r="N40">
        <v>8</v>
      </c>
      <c r="O40" s="33">
        <v>8</v>
      </c>
      <c r="P40">
        <v>7</v>
      </c>
      <c r="Q40" s="24">
        <v>4</v>
      </c>
      <c r="R40">
        <v>4</v>
      </c>
      <c r="S40" s="6">
        <f t="shared" si="0"/>
        <v>73</v>
      </c>
      <c r="T40">
        <v>0</v>
      </c>
      <c r="U40">
        <v>0</v>
      </c>
      <c r="V40">
        <v>0</v>
      </c>
      <c r="W40">
        <v>10</v>
      </c>
      <c r="X40" s="21">
        <v>10</v>
      </c>
      <c r="Y40">
        <v>5</v>
      </c>
      <c r="Z40">
        <v>5</v>
      </c>
      <c r="AA40">
        <v>1</v>
      </c>
      <c r="AB40">
        <v>7</v>
      </c>
      <c r="AC40">
        <v>0</v>
      </c>
      <c r="AD40">
        <v>5</v>
      </c>
      <c r="AE40">
        <v>5</v>
      </c>
      <c r="AF40">
        <v>3</v>
      </c>
      <c r="AG40">
        <v>7</v>
      </c>
      <c r="AH40">
        <v>7</v>
      </c>
      <c r="AI40">
        <v>4</v>
      </c>
      <c r="AJ40">
        <v>4</v>
      </c>
      <c r="AK40">
        <v>0</v>
      </c>
    </row>
    <row r="41" spans="1:37" x14ac:dyDescent="0.2">
      <c r="A41" s="40" t="s">
        <v>42</v>
      </c>
      <c r="B41" s="21">
        <v>10</v>
      </c>
      <c r="C41">
        <v>10</v>
      </c>
      <c r="D41" s="18">
        <v>8</v>
      </c>
      <c r="E41" s="21">
        <v>10</v>
      </c>
      <c r="F41" s="47">
        <v>5</v>
      </c>
      <c r="G41" s="24">
        <v>5</v>
      </c>
      <c r="H41">
        <v>5</v>
      </c>
      <c r="I41">
        <v>5</v>
      </c>
      <c r="J41">
        <v>5</v>
      </c>
      <c r="K41">
        <v>5</v>
      </c>
      <c r="L41" s="24">
        <v>5</v>
      </c>
      <c r="M41" s="24">
        <v>5</v>
      </c>
      <c r="N41">
        <v>5</v>
      </c>
      <c r="O41" s="24">
        <v>6</v>
      </c>
      <c r="P41">
        <v>6</v>
      </c>
      <c r="Q41" s="24">
        <v>5</v>
      </c>
      <c r="R41">
        <v>4</v>
      </c>
      <c r="S41" s="6">
        <f t="shared" si="0"/>
        <v>61</v>
      </c>
      <c r="T41">
        <v>0</v>
      </c>
      <c r="U41">
        <v>0</v>
      </c>
      <c r="V41">
        <v>0</v>
      </c>
      <c r="W41">
        <v>10</v>
      </c>
      <c r="X41" s="21">
        <v>10</v>
      </c>
      <c r="Y41">
        <v>5</v>
      </c>
      <c r="Z41">
        <v>5</v>
      </c>
      <c r="AA41">
        <v>0</v>
      </c>
      <c r="AB41">
        <v>5</v>
      </c>
      <c r="AC41">
        <v>0</v>
      </c>
      <c r="AD41">
        <v>5</v>
      </c>
      <c r="AE41">
        <v>5</v>
      </c>
      <c r="AF41">
        <v>5</v>
      </c>
      <c r="AG41">
        <v>5</v>
      </c>
      <c r="AH41">
        <v>0</v>
      </c>
      <c r="AI41">
        <v>6</v>
      </c>
      <c r="AJ41">
        <v>4</v>
      </c>
      <c r="AK41">
        <v>10</v>
      </c>
    </row>
    <row r="42" spans="1:37" x14ac:dyDescent="0.2">
      <c r="A42" s="40" t="s">
        <v>46</v>
      </c>
      <c r="B42" s="21">
        <v>10</v>
      </c>
      <c r="C42">
        <v>10</v>
      </c>
      <c r="D42" s="18">
        <v>8</v>
      </c>
      <c r="E42" s="21">
        <v>10</v>
      </c>
      <c r="F42" s="41">
        <v>5</v>
      </c>
      <c r="G42" s="24">
        <v>2</v>
      </c>
      <c r="H42">
        <v>3</v>
      </c>
      <c r="I42">
        <v>8</v>
      </c>
      <c r="J42">
        <v>8</v>
      </c>
      <c r="K42">
        <v>2</v>
      </c>
      <c r="L42" s="24">
        <v>5</v>
      </c>
      <c r="M42" s="33">
        <v>10</v>
      </c>
      <c r="N42" s="21">
        <v>10</v>
      </c>
      <c r="O42" s="24">
        <v>5</v>
      </c>
      <c r="P42">
        <v>6</v>
      </c>
      <c r="Q42" s="24">
        <v>2</v>
      </c>
      <c r="R42">
        <v>2</v>
      </c>
      <c r="S42" s="6">
        <f t="shared" si="0"/>
        <v>63</v>
      </c>
      <c r="T42">
        <v>0</v>
      </c>
      <c r="U42">
        <v>0</v>
      </c>
      <c r="V42">
        <v>0</v>
      </c>
      <c r="W42">
        <v>10</v>
      </c>
      <c r="X42" s="18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10</v>
      </c>
    </row>
    <row r="43" spans="1:37" x14ac:dyDescent="0.2">
      <c r="A43" s="40" t="s">
        <v>52</v>
      </c>
      <c r="B43">
        <v>0</v>
      </c>
      <c r="C43">
        <v>10</v>
      </c>
      <c r="D43">
        <v>5</v>
      </c>
      <c r="E43" s="21">
        <v>10</v>
      </c>
      <c r="F43" s="41">
        <v>5</v>
      </c>
      <c r="G43" s="24">
        <v>0</v>
      </c>
      <c r="H43">
        <v>0</v>
      </c>
      <c r="I43" s="21">
        <v>10</v>
      </c>
      <c r="J43">
        <v>10</v>
      </c>
      <c r="K43" s="18">
        <v>0</v>
      </c>
      <c r="L43" s="24">
        <v>5</v>
      </c>
      <c r="M43" s="33">
        <v>10</v>
      </c>
      <c r="N43" s="18">
        <v>0</v>
      </c>
      <c r="O43" s="29">
        <v>0</v>
      </c>
      <c r="P43" s="18">
        <v>0</v>
      </c>
      <c r="Q43" s="29">
        <v>0</v>
      </c>
      <c r="R43" s="18">
        <v>0</v>
      </c>
      <c r="S43" s="6">
        <f t="shared" si="0"/>
        <v>35</v>
      </c>
      <c r="T43">
        <v>0</v>
      </c>
      <c r="U43">
        <v>0</v>
      </c>
      <c r="V43">
        <v>0</v>
      </c>
      <c r="W43">
        <v>10</v>
      </c>
      <c r="X43" s="18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10</v>
      </c>
    </row>
    <row r="44" spans="1:37" x14ac:dyDescent="0.2">
      <c r="A44" s="40" t="s">
        <v>54</v>
      </c>
      <c r="B44">
        <v>0</v>
      </c>
      <c r="C44">
        <v>10</v>
      </c>
      <c r="D44">
        <v>8</v>
      </c>
      <c r="E44" s="21">
        <v>10</v>
      </c>
      <c r="F44" s="43">
        <v>5</v>
      </c>
      <c r="G44" s="24">
        <v>2</v>
      </c>
      <c r="H44">
        <v>4</v>
      </c>
      <c r="I44">
        <v>7</v>
      </c>
      <c r="J44">
        <v>10</v>
      </c>
      <c r="K44">
        <v>6</v>
      </c>
      <c r="L44" s="24">
        <v>6</v>
      </c>
      <c r="M44" s="24">
        <v>6</v>
      </c>
      <c r="N44">
        <v>6</v>
      </c>
      <c r="O44" s="29">
        <v>0</v>
      </c>
      <c r="P44">
        <v>6</v>
      </c>
      <c r="Q44" s="24">
        <v>4</v>
      </c>
      <c r="R44">
        <v>3</v>
      </c>
      <c r="S44" s="6">
        <f t="shared" si="0"/>
        <v>60</v>
      </c>
      <c r="T44">
        <v>0</v>
      </c>
      <c r="U44">
        <v>0</v>
      </c>
      <c r="V44">
        <v>0</v>
      </c>
      <c r="W44">
        <v>10</v>
      </c>
      <c r="X44" s="21">
        <v>10</v>
      </c>
      <c r="Y44">
        <v>6</v>
      </c>
      <c r="Z44">
        <v>0</v>
      </c>
      <c r="AA44">
        <v>8</v>
      </c>
      <c r="AB44">
        <v>8</v>
      </c>
      <c r="AC44">
        <v>8</v>
      </c>
      <c r="AD44">
        <v>8</v>
      </c>
      <c r="AE44">
        <v>5</v>
      </c>
      <c r="AF44">
        <v>6</v>
      </c>
      <c r="AG44">
        <v>2</v>
      </c>
      <c r="AH44">
        <v>4</v>
      </c>
      <c r="AI44">
        <v>5</v>
      </c>
      <c r="AJ44">
        <v>4</v>
      </c>
      <c r="AK44">
        <v>10</v>
      </c>
    </row>
    <row r="45" spans="1:37" x14ac:dyDescent="0.2">
      <c r="A45" s="40" t="s">
        <v>12</v>
      </c>
      <c r="B45" s="20">
        <v>10</v>
      </c>
      <c r="C45" s="6">
        <v>10</v>
      </c>
      <c r="D45" s="19">
        <v>8</v>
      </c>
      <c r="E45" s="20">
        <v>10</v>
      </c>
      <c r="F45" s="48">
        <v>6</v>
      </c>
      <c r="G45" s="27">
        <v>5</v>
      </c>
      <c r="H45" s="6">
        <v>2</v>
      </c>
      <c r="I45" s="6">
        <v>8</v>
      </c>
      <c r="J45" s="6">
        <v>6</v>
      </c>
      <c r="K45" s="6">
        <v>3</v>
      </c>
      <c r="L45" s="27">
        <v>5</v>
      </c>
      <c r="M45" s="27">
        <v>8</v>
      </c>
      <c r="N45" s="6">
        <v>5</v>
      </c>
      <c r="O45" s="27">
        <v>5</v>
      </c>
      <c r="P45" s="6">
        <v>5</v>
      </c>
      <c r="Q45" s="27">
        <v>4</v>
      </c>
      <c r="R45" s="6">
        <v>5</v>
      </c>
      <c r="S45" s="6">
        <f t="shared" si="0"/>
        <v>61</v>
      </c>
      <c r="T45" s="6">
        <v>0</v>
      </c>
      <c r="U45" s="6">
        <v>10</v>
      </c>
      <c r="V45" s="6">
        <v>0</v>
      </c>
      <c r="W45" s="6">
        <v>10</v>
      </c>
      <c r="X45" s="6">
        <v>5</v>
      </c>
      <c r="Y45" s="6">
        <v>0</v>
      </c>
      <c r="Z45" s="6">
        <v>6</v>
      </c>
      <c r="AA45" s="6">
        <v>6</v>
      </c>
      <c r="AB45" s="6">
        <v>8</v>
      </c>
      <c r="AC45" s="6">
        <v>0</v>
      </c>
      <c r="AD45" s="6">
        <v>5</v>
      </c>
      <c r="AE45" s="6">
        <v>6</v>
      </c>
      <c r="AF45" s="6">
        <v>2</v>
      </c>
      <c r="AG45" s="6">
        <v>0</v>
      </c>
      <c r="AH45" s="6">
        <v>0</v>
      </c>
      <c r="AI45" s="6">
        <v>6</v>
      </c>
      <c r="AJ45" s="6">
        <v>6</v>
      </c>
      <c r="AK45" s="6">
        <v>10</v>
      </c>
    </row>
    <row r="46" spans="1:37" x14ac:dyDescent="0.2">
      <c r="A46" s="40" t="s">
        <v>22</v>
      </c>
      <c r="B46" s="20">
        <v>10</v>
      </c>
      <c r="C46" s="6">
        <v>10</v>
      </c>
      <c r="D46" s="6">
        <v>7</v>
      </c>
      <c r="E46" s="20">
        <v>10</v>
      </c>
      <c r="F46" s="43">
        <v>6</v>
      </c>
      <c r="G46" s="28">
        <v>8</v>
      </c>
      <c r="H46" s="20">
        <v>7</v>
      </c>
      <c r="I46" s="20">
        <v>9</v>
      </c>
      <c r="J46" s="6">
        <v>7</v>
      </c>
      <c r="K46" s="22">
        <v>0</v>
      </c>
      <c r="L46" s="27">
        <v>3</v>
      </c>
      <c r="M46" s="27">
        <v>5</v>
      </c>
      <c r="N46" s="6">
        <v>8</v>
      </c>
      <c r="O46" s="27">
        <v>2</v>
      </c>
      <c r="P46" s="6">
        <v>5</v>
      </c>
      <c r="Q46" s="27">
        <v>2</v>
      </c>
      <c r="R46" s="6">
        <v>1</v>
      </c>
      <c r="S46" s="6">
        <f t="shared" si="0"/>
        <v>57</v>
      </c>
      <c r="T46" s="6">
        <v>0</v>
      </c>
      <c r="U46" s="6">
        <v>0</v>
      </c>
      <c r="V46" s="6">
        <v>0</v>
      </c>
      <c r="W46" s="6">
        <v>10</v>
      </c>
      <c r="X46" s="20">
        <v>10</v>
      </c>
      <c r="Y46" s="6">
        <v>6</v>
      </c>
      <c r="Z46" s="6">
        <v>7</v>
      </c>
      <c r="AA46" s="6">
        <v>7</v>
      </c>
      <c r="AB46" s="6">
        <v>6</v>
      </c>
      <c r="AC46" s="6">
        <v>2</v>
      </c>
      <c r="AD46" s="6">
        <v>3</v>
      </c>
      <c r="AE46" s="6">
        <v>8</v>
      </c>
      <c r="AF46" s="6">
        <v>5</v>
      </c>
      <c r="AG46" s="6">
        <v>10</v>
      </c>
      <c r="AH46" s="6">
        <v>7</v>
      </c>
      <c r="AI46" s="6">
        <v>5</v>
      </c>
      <c r="AJ46" s="6">
        <v>5</v>
      </c>
      <c r="AK46" s="6">
        <v>10</v>
      </c>
    </row>
    <row r="47" spans="1:37" x14ac:dyDescent="0.2">
      <c r="A47" s="40" t="s">
        <v>25</v>
      </c>
      <c r="B47" s="20">
        <v>10</v>
      </c>
      <c r="C47" s="6">
        <v>10</v>
      </c>
      <c r="D47" s="6">
        <v>5</v>
      </c>
      <c r="E47" s="20">
        <v>10</v>
      </c>
      <c r="F47" s="43">
        <v>6</v>
      </c>
      <c r="G47" s="27">
        <v>5</v>
      </c>
      <c r="H47" s="6">
        <v>6</v>
      </c>
      <c r="I47" s="6">
        <v>7</v>
      </c>
      <c r="J47" s="6">
        <v>6</v>
      </c>
      <c r="K47" s="6">
        <v>5</v>
      </c>
      <c r="L47" s="27">
        <v>7</v>
      </c>
      <c r="M47" s="27">
        <v>8</v>
      </c>
      <c r="N47" s="6">
        <v>8</v>
      </c>
      <c r="O47" s="28">
        <v>0</v>
      </c>
      <c r="P47" s="6">
        <v>7</v>
      </c>
      <c r="Q47" s="28">
        <v>0</v>
      </c>
      <c r="R47" s="19">
        <v>0</v>
      </c>
      <c r="S47" s="6">
        <f t="shared" si="0"/>
        <v>59</v>
      </c>
      <c r="T47" s="6">
        <v>0</v>
      </c>
      <c r="U47" s="6">
        <v>10</v>
      </c>
      <c r="V47" s="20">
        <v>10</v>
      </c>
      <c r="W47" s="6">
        <v>10</v>
      </c>
      <c r="X47" s="20">
        <v>10</v>
      </c>
      <c r="Y47" s="6">
        <v>8</v>
      </c>
      <c r="Z47" s="6">
        <v>8</v>
      </c>
      <c r="AA47" s="6">
        <v>5</v>
      </c>
      <c r="AB47" s="6">
        <v>7</v>
      </c>
      <c r="AC47" s="6">
        <v>3</v>
      </c>
      <c r="AD47" s="6">
        <v>6</v>
      </c>
      <c r="AE47" s="6">
        <v>7</v>
      </c>
      <c r="AF47" s="6">
        <v>7</v>
      </c>
      <c r="AG47" s="6">
        <v>8</v>
      </c>
      <c r="AH47" s="6">
        <v>8</v>
      </c>
      <c r="AI47" s="6">
        <v>0</v>
      </c>
      <c r="AJ47" s="6">
        <v>0</v>
      </c>
      <c r="AK47" s="6">
        <v>0</v>
      </c>
    </row>
    <row r="48" spans="1:37" x14ac:dyDescent="0.2">
      <c r="A48" s="40" t="s">
        <v>30</v>
      </c>
      <c r="B48" s="34">
        <v>0</v>
      </c>
      <c r="C48" s="35">
        <v>0</v>
      </c>
      <c r="D48" s="6">
        <v>6</v>
      </c>
      <c r="E48" s="20">
        <v>10</v>
      </c>
      <c r="F48" s="41">
        <v>6</v>
      </c>
      <c r="G48" s="27">
        <v>5</v>
      </c>
      <c r="H48" s="6">
        <v>4</v>
      </c>
      <c r="I48" s="6">
        <v>7</v>
      </c>
      <c r="J48" s="20">
        <v>9</v>
      </c>
      <c r="K48" s="6">
        <v>3</v>
      </c>
      <c r="L48" s="27">
        <v>2</v>
      </c>
      <c r="M48" s="30">
        <v>9</v>
      </c>
      <c r="N48" s="6">
        <v>7</v>
      </c>
      <c r="O48" s="28">
        <v>0</v>
      </c>
      <c r="P48" s="19">
        <v>0</v>
      </c>
      <c r="Q48" s="28">
        <v>0</v>
      </c>
      <c r="R48" s="19">
        <v>0</v>
      </c>
      <c r="S48" s="6">
        <f t="shared" si="0"/>
        <v>46</v>
      </c>
      <c r="T48" s="6">
        <v>5</v>
      </c>
      <c r="U48" s="6">
        <v>5</v>
      </c>
      <c r="V48" s="6">
        <v>0</v>
      </c>
      <c r="W48" s="19">
        <v>0</v>
      </c>
      <c r="X48" s="20">
        <v>10</v>
      </c>
      <c r="Y48" s="6">
        <v>6</v>
      </c>
      <c r="Z48" s="6">
        <v>5</v>
      </c>
      <c r="AA48" s="6">
        <v>4</v>
      </c>
      <c r="AB48" s="6">
        <v>9</v>
      </c>
      <c r="AC48" s="6">
        <v>1</v>
      </c>
      <c r="AD48" s="6">
        <v>3</v>
      </c>
      <c r="AE48" s="6">
        <v>5</v>
      </c>
      <c r="AF48" s="6">
        <v>2</v>
      </c>
      <c r="AG48" s="6">
        <v>6</v>
      </c>
      <c r="AH48" s="6">
        <v>7</v>
      </c>
      <c r="AI48" s="6">
        <v>2</v>
      </c>
      <c r="AJ48" s="6">
        <v>3</v>
      </c>
      <c r="AK48" s="6">
        <v>10</v>
      </c>
    </row>
    <row r="49" spans="1:37" x14ac:dyDescent="0.2">
      <c r="A49" s="40" t="s">
        <v>43</v>
      </c>
      <c r="B49" s="37">
        <v>0</v>
      </c>
      <c r="C49" s="36">
        <v>0</v>
      </c>
      <c r="D49">
        <v>5</v>
      </c>
      <c r="E49" s="21">
        <v>10</v>
      </c>
      <c r="F49" s="41">
        <v>6</v>
      </c>
      <c r="G49" s="24">
        <v>6</v>
      </c>
      <c r="H49">
        <v>3</v>
      </c>
      <c r="I49">
        <v>5</v>
      </c>
      <c r="J49" s="21">
        <v>9</v>
      </c>
      <c r="K49" s="23">
        <v>0</v>
      </c>
      <c r="L49" s="32">
        <v>0</v>
      </c>
      <c r="M49" s="24">
        <v>5</v>
      </c>
      <c r="N49">
        <v>5</v>
      </c>
      <c r="O49" s="24">
        <v>3</v>
      </c>
      <c r="P49">
        <v>7</v>
      </c>
      <c r="Q49" s="29">
        <v>0</v>
      </c>
      <c r="R49" s="18">
        <v>0</v>
      </c>
      <c r="S49" s="6">
        <f t="shared" si="0"/>
        <v>43</v>
      </c>
      <c r="T49">
        <v>0</v>
      </c>
      <c r="U49">
        <v>0</v>
      </c>
      <c r="V49" s="21">
        <v>10</v>
      </c>
      <c r="W49">
        <v>10</v>
      </c>
      <c r="X49" s="21">
        <v>10</v>
      </c>
      <c r="Y49">
        <v>6</v>
      </c>
      <c r="Z49">
        <v>2</v>
      </c>
      <c r="AA49">
        <v>4</v>
      </c>
      <c r="AB49">
        <v>8</v>
      </c>
      <c r="AC49">
        <v>0</v>
      </c>
      <c r="AD49">
        <v>4</v>
      </c>
      <c r="AE49">
        <v>4</v>
      </c>
      <c r="AF49">
        <v>3</v>
      </c>
      <c r="AG49">
        <v>3</v>
      </c>
      <c r="AH49">
        <v>3</v>
      </c>
      <c r="AI49">
        <v>0</v>
      </c>
      <c r="AJ49">
        <v>0</v>
      </c>
      <c r="AK49">
        <v>0</v>
      </c>
    </row>
    <row r="50" spans="1:37" x14ac:dyDescent="0.2">
      <c r="A50" s="40" t="s">
        <v>47</v>
      </c>
      <c r="B50" s="21">
        <v>10</v>
      </c>
      <c r="C50">
        <v>10</v>
      </c>
      <c r="D50" s="18">
        <v>8</v>
      </c>
      <c r="E50" s="21">
        <v>10</v>
      </c>
      <c r="F50" s="41">
        <v>6</v>
      </c>
      <c r="G50" s="24">
        <v>5</v>
      </c>
      <c r="H50">
        <v>3</v>
      </c>
      <c r="I50">
        <v>7</v>
      </c>
      <c r="J50">
        <v>6</v>
      </c>
      <c r="K50">
        <v>3</v>
      </c>
      <c r="L50" s="24">
        <v>4</v>
      </c>
      <c r="M50" s="24">
        <v>7</v>
      </c>
      <c r="N50">
        <v>7</v>
      </c>
      <c r="O50" s="24">
        <v>4</v>
      </c>
      <c r="P50">
        <v>6</v>
      </c>
      <c r="Q50" s="29">
        <v>0</v>
      </c>
      <c r="R50" s="18">
        <v>0</v>
      </c>
      <c r="S50" s="6">
        <f t="shared" si="0"/>
        <v>52</v>
      </c>
      <c r="T50">
        <v>0</v>
      </c>
      <c r="U50">
        <v>0</v>
      </c>
      <c r="V50" s="21">
        <v>10</v>
      </c>
      <c r="W50">
        <v>10</v>
      </c>
      <c r="X50" s="21">
        <v>10</v>
      </c>
      <c r="Y50">
        <v>4</v>
      </c>
      <c r="Z50">
        <v>6</v>
      </c>
      <c r="AA50">
        <v>6</v>
      </c>
      <c r="AB50">
        <v>6</v>
      </c>
      <c r="AC50">
        <v>2</v>
      </c>
      <c r="AD50">
        <v>4</v>
      </c>
      <c r="AE50">
        <v>6</v>
      </c>
      <c r="AF50">
        <v>5</v>
      </c>
      <c r="AG50">
        <v>5</v>
      </c>
      <c r="AH50">
        <v>6</v>
      </c>
      <c r="AI50">
        <v>0</v>
      </c>
      <c r="AJ50">
        <v>1</v>
      </c>
      <c r="AK50">
        <v>10</v>
      </c>
    </row>
    <row r="51" spans="1:37" x14ac:dyDescent="0.2">
      <c r="A51" s="40" t="s">
        <v>53</v>
      </c>
      <c r="B51">
        <v>10</v>
      </c>
      <c r="C51">
        <v>10</v>
      </c>
      <c r="D51">
        <v>7</v>
      </c>
      <c r="E51" s="21">
        <v>10</v>
      </c>
      <c r="F51" s="43">
        <v>7</v>
      </c>
      <c r="G51" s="24">
        <v>7</v>
      </c>
      <c r="H51">
        <v>5</v>
      </c>
      <c r="I51">
        <v>7</v>
      </c>
      <c r="J51">
        <v>7</v>
      </c>
      <c r="K51">
        <v>2</v>
      </c>
      <c r="L51" s="24">
        <v>4</v>
      </c>
      <c r="M51" s="24">
        <v>9</v>
      </c>
      <c r="N51">
        <v>8</v>
      </c>
      <c r="O51" s="24">
        <v>7</v>
      </c>
      <c r="P51" s="24">
        <v>0</v>
      </c>
      <c r="Q51" s="24">
        <v>0</v>
      </c>
      <c r="R51" s="24">
        <v>0</v>
      </c>
      <c r="S51" s="6">
        <f t="shared" si="0"/>
        <v>56</v>
      </c>
      <c r="T51" s="24">
        <v>0</v>
      </c>
      <c r="U51" s="24">
        <v>10</v>
      </c>
      <c r="V51" s="24">
        <v>0</v>
      </c>
      <c r="W51" s="24">
        <v>10</v>
      </c>
      <c r="X51" s="24">
        <v>10</v>
      </c>
      <c r="Y51" s="24">
        <v>7</v>
      </c>
      <c r="Z51" s="24">
        <v>8</v>
      </c>
      <c r="AA51" s="24">
        <v>7</v>
      </c>
      <c r="AB51" s="24">
        <v>8</v>
      </c>
      <c r="AC51" s="24">
        <v>2</v>
      </c>
      <c r="AD51" s="24">
        <v>4</v>
      </c>
      <c r="AE51" s="24">
        <v>8</v>
      </c>
      <c r="AF51" s="24">
        <v>8</v>
      </c>
      <c r="AG51" s="24">
        <v>8</v>
      </c>
      <c r="AH51" s="24">
        <v>0</v>
      </c>
      <c r="AI51" s="24">
        <v>5</v>
      </c>
      <c r="AJ51" s="24">
        <v>5</v>
      </c>
      <c r="AK51" s="24">
        <v>10</v>
      </c>
    </row>
    <row r="52" spans="1:37" x14ac:dyDescent="0.2">
      <c r="A52" s="40" t="s">
        <v>45</v>
      </c>
      <c r="B52" s="18">
        <v>0</v>
      </c>
      <c r="C52">
        <v>10</v>
      </c>
      <c r="D52">
        <v>3</v>
      </c>
      <c r="E52" s="21">
        <v>10</v>
      </c>
      <c r="F52" s="43">
        <v>10</v>
      </c>
      <c r="G52" s="24">
        <v>0</v>
      </c>
      <c r="H52" s="18">
        <v>0</v>
      </c>
      <c r="I52" s="21">
        <v>10</v>
      </c>
      <c r="J52" s="21">
        <v>10</v>
      </c>
      <c r="K52" s="23">
        <v>0</v>
      </c>
      <c r="L52" s="24">
        <v>8</v>
      </c>
      <c r="M52" s="24">
        <v>8</v>
      </c>
      <c r="N52">
        <v>8</v>
      </c>
      <c r="O52" s="29">
        <v>0</v>
      </c>
      <c r="P52" s="18">
        <v>0</v>
      </c>
      <c r="Q52" s="24">
        <v>5</v>
      </c>
      <c r="R52" s="18">
        <v>0</v>
      </c>
      <c r="S52" s="6">
        <f t="shared" si="0"/>
        <v>49</v>
      </c>
      <c r="T52">
        <v>0</v>
      </c>
      <c r="U52">
        <v>5</v>
      </c>
      <c r="V52" s="18">
        <v>5</v>
      </c>
      <c r="W52">
        <v>10</v>
      </c>
      <c r="X52" s="18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2">
      <c r="A53" s="4" t="s">
        <v>112</v>
      </c>
      <c r="F53" s="24" t="e">
        <f>SUM(F1+F5+F7+F11+F12+F13+F14+F25+F27+F28+F29+F30+F31)</f>
        <v>#VALUE!</v>
      </c>
      <c r="G53" s="24" t="e">
        <f>SUM(G1+G5+G7+G8+G10+G11+G12+G12+G13+G14+G15+G20+G25+G27+G28+G29+G30+G38+G39+G40+G43+G44+G45+G49)</f>
        <v>#VALUE!</v>
      </c>
      <c r="L53" s="24" t="e">
        <f>SUM(L1+L5+L7+L8+L11+L12+L13+L14+L25+L27+L28+L30+L38+L40+L44)</f>
        <v>#VALUE!</v>
      </c>
      <c r="M53" s="24" t="e">
        <f>SUM(M1+M5+M7+M8+M11+M12+M13+M14+M25+M27+M28+M30+M38+M40+M44)</f>
        <v>#VALUE!</v>
      </c>
      <c r="O53" s="24" t="e">
        <f>SUM(O1+O5+O7+O8+O11+O12+O13+O14+O25+O27+O28+O30+O38+O40+O44)</f>
        <v>#VALUE!</v>
      </c>
      <c r="Q53" s="24" t="e">
        <f>SUM(Q1+Q5+Q7+Q8+Q11+Q12+Q13+Q14+Q25+Q27+Q28+Q30+Q38+Q40+Q44)</f>
        <v>#VALUE!</v>
      </c>
    </row>
    <row r="54" spans="1:37" x14ac:dyDescent="0.2">
      <c r="A54" s="4" t="s">
        <v>110</v>
      </c>
      <c r="F54" s="24">
        <f>SUM(F6+F7+F9+F12+F19+F20+F22+F24+F25+F26+F27+F29+F36+F39+F40+F44+F45)</f>
        <v>45.013574660633481</v>
      </c>
      <c r="G54" s="24">
        <f>SUM(+G7+G6+G9+G12+G19+G20+G22+G24+G25+G26+G27+G29+G35+G36+G37+G39+G40+G44+G45+G51)</f>
        <v>48.002083333333331</v>
      </c>
      <c r="L54" s="24">
        <f>SUM(L6+L7+L12+L19+L22+L24+L25+L26+L27+L29+L36+L40+L44)</f>
        <v>40.02051282051282</v>
      </c>
      <c r="M54" s="24">
        <f>SUM(M6+M7+M12+M19+M22+M24+M25+M26+M27+M29+M36+M40+M44)</f>
        <v>61.035897435897439</v>
      </c>
      <c r="O54" s="24">
        <f>SUM(O6+O7+O12+O19+O22+O24+O25+O26+O27+O29+O36+O40+O44)</f>
        <v>32.035897435897439</v>
      </c>
      <c r="Q54" s="24">
        <f>SUM(Q6+Q7+Q12+Q19+Q22+Q24+Q25+Q26+Q27+Q29+Q36+Q40+Q44)</f>
        <v>33.030769230769231</v>
      </c>
    </row>
    <row r="55" spans="1:37" x14ac:dyDescent="0.2">
      <c r="A55"/>
      <c r="B55">
        <f t="shared" ref="B55:R55" si="1">SUM(B6:B54)</f>
        <v>190</v>
      </c>
      <c r="C55">
        <f t="shared" si="1"/>
        <v>270</v>
      </c>
      <c r="D55">
        <f t="shared" si="1"/>
        <v>243</v>
      </c>
      <c r="E55">
        <f t="shared" si="1"/>
        <v>360</v>
      </c>
      <c r="F55" t="e">
        <f t="shared" si="1"/>
        <v>#VALUE!</v>
      </c>
      <c r="G55" s="24" t="e">
        <f t="shared" si="1"/>
        <v>#VALUE!</v>
      </c>
      <c r="H55">
        <f t="shared" si="1"/>
        <v>95</v>
      </c>
      <c r="I55">
        <f t="shared" si="1"/>
        <v>209</v>
      </c>
      <c r="J55">
        <f t="shared" si="1"/>
        <v>229</v>
      </c>
      <c r="K55">
        <f t="shared" si="1"/>
        <v>85</v>
      </c>
      <c r="L55" s="24" t="e">
        <f t="shared" si="1"/>
        <v>#VALUE!</v>
      </c>
      <c r="M55" s="24" t="e">
        <f t="shared" si="1"/>
        <v>#VALUE!</v>
      </c>
      <c r="N55">
        <f t="shared" si="1"/>
        <v>179</v>
      </c>
      <c r="O55" s="24" t="e">
        <f t="shared" si="1"/>
        <v>#VALUE!</v>
      </c>
      <c r="P55">
        <f t="shared" si="1"/>
        <v>133</v>
      </c>
      <c r="Q55" s="24" t="e">
        <f t="shared" si="1"/>
        <v>#VALUE!</v>
      </c>
      <c r="R55">
        <f t="shared" si="1"/>
        <v>75</v>
      </c>
      <c r="T55">
        <f t="shared" ref="T55:AK55" si="2">SUM(T6:T54)</f>
        <v>55</v>
      </c>
      <c r="U55">
        <f t="shared" si="2"/>
        <v>145</v>
      </c>
      <c r="V55">
        <f t="shared" si="2"/>
        <v>105</v>
      </c>
      <c r="W55">
        <f>SUM(W2:W54)</f>
        <v>400</v>
      </c>
      <c r="X55">
        <f t="shared" si="2"/>
        <v>310</v>
      </c>
      <c r="Y55">
        <f t="shared" si="2"/>
        <v>151</v>
      </c>
      <c r="Z55">
        <f t="shared" si="2"/>
        <v>127</v>
      </c>
      <c r="AA55">
        <f t="shared" si="2"/>
        <v>160</v>
      </c>
      <c r="AB55">
        <f t="shared" si="2"/>
        <v>186</v>
      </c>
      <c r="AC55">
        <f t="shared" si="2"/>
        <v>57</v>
      </c>
      <c r="AD55">
        <f t="shared" si="2"/>
        <v>130</v>
      </c>
      <c r="AE55">
        <f t="shared" si="2"/>
        <v>173</v>
      </c>
      <c r="AF55">
        <f t="shared" si="2"/>
        <v>121</v>
      </c>
      <c r="AG55">
        <f t="shared" si="2"/>
        <v>128</v>
      </c>
      <c r="AH55">
        <f t="shared" si="2"/>
        <v>105</v>
      </c>
      <c r="AI55">
        <f t="shared" si="2"/>
        <v>92</v>
      </c>
      <c r="AJ55">
        <f t="shared" si="2"/>
        <v>84</v>
      </c>
      <c r="AK55">
        <f t="shared" si="2"/>
        <v>320</v>
      </c>
    </row>
    <row r="56" spans="1:37" x14ac:dyDescent="0.2">
      <c r="A56"/>
    </row>
    <row r="57" spans="1:37" x14ac:dyDescent="0.2">
      <c r="A57"/>
      <c r="S57">
        <f>SUM(S2:S27,S30:S52)</f>
        <v>1687</v>
      </c>
    </row>
    <row r="58" spans="1:37" x14ac:dyDescent="0.2">
      <c r="A58"/>
      <c r="S58">
        <f>1687/38</f>
        <v>44.39473684210526</v>
      </c>
    </row>
    <row r="59" spans="1:37" x14ac:dyDescent="0.2">
      <c r="A59"/>
    </row>
    <row r="60" spans="1:37" x14ac:dyDescent="0.2">
      <c r="A60"/>
    </row>
    <row r="61" spans="1:37" x14ac:dyDescent="0.2">
      <c r="A61"/>
    </row>
    <row r="62" spans="1:37" x14ac:dyDescent="0.2">
      <c r="A62"/>
    </row>
    <row r="63" spans="1:37" x14ac:dyDescent="0.2">
      <c r="A63"/>
    </row>
    <row r="64" spans="1:37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</sheetData>
  <sortState ref="A2:AK79">
    <sortCondition ref="F1"/>
  </sortState>
  <pageMargins left="0.70866141732283472" right="0.70866141732283472" top="0.74803149606299213" bottom="0.74803149606299213" header="0.31496062992125984" footer="0.31496062992125984"/>
  <pageSetup paperSize="8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31" workbookViewId="0">
      <selection activeCell="D35" sqref="D35"/>
    </sheetView>
  </sheetViews>
  <sheetFormatPr baseColWidth="10" defaultColWidth="8.83203125" defaultRowHeight="15" x14ac:dyDescent="0.2"/>
  <sheetData>
    <row r="1" spans="1:5" s="4" customFormat="1" x14ac:dyDescent="0.2">
      <c r="A1" s="4" t="s">
        <v>114</v>
      </c>
      <c r="B1" s="4" t="s">
        <v>115</v>
      </c>
      <c r="C1" s="4" t="s">
        <v>116</v>
      </c>
      <c r="D1" s="4" t="s">
        <v>94</v>
      </c>
      <c r="E1" s="4" t="s">
        <v>117</v>
      </c>
    </row>
    <row r="2" spans="1:5" x14ac:dyDescent="0.2">
      <c r="A2" s="54" t="s">
        <v>106</v>
      </c>
      <c r="B2" s="55">
        <v>7</v>
      </c>
      <c r="C2" s="55">
        <v>-1</v>
      </c>
      <c r="D2" s="54">
        <v>0</v>
      </c>
      <c r="E2" s="55">
        <f t="shared" ref="E2:E33" si="0">SUM(C2+D2)</f>
        <v>-1</v>
      </c>
    </row>
    <row r="3" spans="1:5" x14ac:dyDescent="0.2">
      <c r="A3" s="54" t="s">
        <v>49</v>
      </c>
      <c r="B3" s="55">
        <v>29</v>
      </c>
      <c r="C3" s="55">
        <v>-1</v>
      </c>
      <c r="D3" s="54">
        <v>0</v>
      </c>
      <c r="E3" s="55">
        <f t="shared" si="0"/>
        <v>-1</v>
      </c>
    </row>
    <row r="4" spans="1:5" x14ac:dyDescent="0.2">
      <c r="A4" s="52" t="s">
        <v>5</v>
      </c>
      <c r="B4" s="6">
        <v>0</v>
      </c>
      <c r="D4" s="45">
        <v>0</v>
      </c>
      <c r="E4">
        <f t="shared" si="0"/>
        <v>0</v>
      </c>
    </row>
    <row r="5" spans="1:5" x14ac:dyDescent="0.2">
      <c r="A5" s="52" t="s">
        <v>101</v>
      </c>
      <c r="B5" s="6">
        <v>0</v>
      </c>
      <c r="D5" s="45">
        <v>0</v>
      </c>
      <c r="E5">
        <f t="shared" si="0"/>
        <v>0</v>
      </c>
    </row>
    <row r="6" spans="1:5" x14ac:dyDescent="0.2">
      <c r="A6" s="54" t="s">
        <v>10</v>
      </c>
      <c r="B6" s="55">
        <v>0</v>
      </c>
      <c r="C6" s="55"/>
      <c r="D6" s="54">
        <v>0</v>
      </c>
      <c r="E6" s="55">
        <f t="shared" si="0"/>
        <v>0</v>
      </c>
    </row>
    <row r="7" spans="1:5" x14ac:dyDescent="0.2">
      <c r="A7" s="54" t="s">
        <v>11</v>
      </c>
      <c r="B7" s="55">
        <v>0</v>
      </c>
      <c r="C7" s="55"/>
      <c r="D7" s="54">
        <v>0</v>
      </c>
      <c r="E7" s="55">
        <f t="shared" si="0"/>
        <v>0</v>
      </c>
    </row>
    <row r="8" spans="1:5" x14ac:dyDescent="0.2">
      <c r="A8" s="52" t="s">
        <v>102</v>
      </c>
      <c r="B8" s="6">
        <v>0</v>
      </c>
      <c r="D8" s="45">
        <v>0</v>
      </c>
      <c r="E8">
        <f t="shared" si="0"/>
        <v>0</v>
      </c>
    </row>
    <row r="9" spans="1:5" x14ac:dyDescent="0.2">
      <c r="A9" s="54" t="s">
        <v>14</v>
      </c>
      <c r="B9" s="55">
        <v>0</v>
      </c>
      <c r="C9" s="55"/>
      <c r="D9" s="54">
        <v>0</v>
      </c>
      <c r="E9" s="55">
        <f t="shared" si="0"/>
        <v>0</v>
      </c>
    </row>
    <row r="10" spans="1:5" x14ac:dyDescent="0.2">
      <c r="A10" s="52" t="s">
        <v>18</v>
      </c>
      <c r="B10" s="6">
        <v>0</v>
      </c>
      <c r="D10" s="45">
        <v>0</v>
      </c>
      <c r="E10">
        <f t="shared" si="0"/>
        <v>0</v>
      </c>
    </row>
    <row r="11" spans="1:5" x14ac:dyDescent="0.2">
      <c r="A11" s="52" t="s">
        <v>20</v>
      </c>
      <c r="B11" s="6">
        <v>0</v>
      </c>
      <c r="D11" s="45">
        <v>0</v>
      </c>
      <c r="E11">
        <f t="shared" si="0"/>
        <v>0</v>
      </c>
    </row>
    <row r="12" spans="1:5" x14ac:dyDescent="0.2">
      <c r="A12" s="52" t="s">
        <v>103</v>
      </c>
      <c r="B12" s="6">
        <v>0</v>
      </c>
      <c r="D12" s="45">
        <v>0</v>
      </c>
      <c r="E12">
        <f t="shared" si="0"/>
        <v>0</v>
      </c>
    </row>
    <row r="13" spans="1:5" x14ac:dyDescent="0.2">
      <c r="A13" s="52" t="s">
        <v>104</v>
      </c>
      <c r="B13" s="6">
        <v>0</v>
      </c>
      <c r="D13" s="45">
        <v>0</v>
      </c>
      <c r="E13">
        <f t="shared" si="0"/>
        <v>0</v>
      </c>
    </row>
    <row r="14" spans="1:5" x14ac:dyDescent="0.2">
      <c r="A14" s="52" t="s">
        <v>37</v>
      </c>
      <c r="B14" s="6">
        <v>0</v>
      </c>
      <c r="D14" s="45">
        <v>0</v>
      </c>
      <c r="E14">
        <f t="shared" si="0"/>
        <v>0</v>
      </c>
    </row>
    <row r="15" spans="1:5" x14ac:dyDescent="0.2">
      <c r="A15" s="54" t="s">
        <v>40</v>
      </c>
      <c r="B15" s="55">
        <v>0</v>
      </c>
      <c r="C15" s="55"/>
      <c r="D15" s="54">
        <v>0</v>
      </c>
      <c r="E15" s="55">
        <f t="shared" si="0"/>
        <v>0</v>
      </c>
    </row>
    <row r="16" spans="1:5" x14ac:dyDescent="0.2">
      <c r="A16" s="52" t="s">
        <v>41</v>
      </c>
      <c r="B16" s="6">
        <v>0</v>
      </c>
      <c r="D16" s="45">
        <v>0</v>
      </c>
      <c r="E16">
        <f t="shared" si="0"/>
        <v>0</v>
      </c>
    </row>
    <row r="17" spans="1:5" x14ac:dyDescent="0.2">
      <c r="A17" s="52" t="s">
        <v>44</v>
      </c>
      <c r="B17" s="6">
        <v>0</v>
      </c>
      <c r="D17" s="45">
        <v>0</v>
      </c>
      <c r="E17">
        <f t="shared" si="0"/>
        <v>0</v>
      </c>
    </row>
    <row r="18" spans="1:5" x14ac:dyDescent="0.2">
      <c r="A18" s="52" t="s">
        <v>51</v>
      </c>
      <c r="B18" s="6">
        <v>0</v>
      </c>
      <c r="D18" s="45">
        <v>0</v>
      </c>
      <c r="E18">
        <f t="shared" si="0"/>
        <v>0</v>
      </c>
    </row>
    <row r="19" spans="1:5" x14ac:dyDescent="0.2">
      <c r="A19" s="54" t="s">
        <v>97</v>
      </c>
      <c r="B19" s="55">
        <v>45</v>
      </c>
      <c r="C19" s="55">
        <v>1</v>
      </c>
      <c r="D19" s="54">
        <v>1</v>
      </c>
      <c r="E19" s="55">
        <f t="shared" si="0"/>
        <v>2</v>
      </c>
    </row>
    <row r="20" spans="1:5" x14ac:dyDescent="0.2">
      <c r="A20" s="54" t="s">
        <v>8</v>
      </c>
      <c r="B20" s="55">
        <v>34</v>
      </c>
      <c r="C20" s="55">
        <v>-1</v>
      </c>
      <c r="D20" s="54">
        <v>3</v>
      </c>
      <c r="E20" s="55">
        <f t="shared" si="0"/>
        <v>2</v>
      </c>
    </row>
    <row r="21" spans="1:5" x14ac:dyDescent="0.2">
      <c r="A21" s="54" t="s">
        <v>105</v>
      </c>
      <c r="B21" s="55">
        <v>16</v>
      </c>
      <c r="C21" s="55">
        <v>-1</v>
      </c>
      <c r="D21" s="54">
        <v>3</v>
      </c>
      <c r="E21" s="55">
        <f t="shared" si="0"/>
        <v>2</v>
      </c>
    </row>
    <row r="22" spans="1:5" x14ac:dyDescent="0.2">
      <c r="A22" s="54" t="s">
        <v>39</v>
      </c>
      <c r="B22" s="55">
        <v>32</v>
      </c>
      <c r="C22" s="55">
        <v>-1</v>
      </c>
      <c r="D22" s="54">
        <v>3</v>
      </c>
      <c r="E22" s="55">
        <f t="shared" si="0"/>
        <v>2</v>
      </c>
    </row>
    <row r="23" spans="1:5" x14ac:dyDescent="0.2">
      <c r="A23" s="54" t="s">
        <v>36</v>
      </c>
      <c r="B23" s="55">
        <v>39</v>
      </c>
      <c r="C23" s="55">
        <v>-1</v>
      </c>
      <c r="D23" s="54">
        <v>4</v>
      </c>
      <c r="E23" s="55">
        <f t="shared" si="0"/>
        <v>3</v>
      </c>
    </row>
    <row r="24" spans="1:5" x14ac:dyDescent="0.2">
      <c r="A24" s="54" t="s">
        <v>108</v>
      </c>
      <c r="B24" s="55">
        <v>55</v>
      </c>
      <c r="C24" s="55">
        <v>1</v>
      </c>
      <c r="D24" s="54">
        <v>3</v>
      </c>
      <c r="E24" s="55">
        <f t="shared" si="0"/>
        <v>4</v>
      </c>
    </row>
    <row r="25" spans="1:5" x14ac:dyDescent="0.2">
      <c r="A25" s="54" t="s">
        <v>7</v>
      </c>
      <c r="B25" s="55">
        <v>95</v>
      </c>
      <c r="C25" s="55">
        <v>1</v>
      </c>
      <c r="D25" s="54">
        <v>3</v>
      </c>
      <c r="E25" s="55">
        <f t="shared" si="0"/>
        <v>4</v>
      </c>
    </row>
    <row r="26" spans="1:5" x14ac:dyDescent="0.2">
      <c r="A26" s="54" t="s">
        <v>35</v>
      </c>
      <c r="B26" s="55">
        <v>57</v>
      </c>
      <c r="C26" s="55">
        <v>1</v>
      </c>
      <c r="D26" s="54">
        <v>3</v>
      </c>
      <c r="E26" s="55">
        <f t="shared" si="0"/>
        <v>4</v>
      </c>
    </row>
    <row r="27" spans="1:5" x14ac:dyDescent="0.2">
      <c r="A27" s="54" t="s">
        <v>50</v>
      </c>
      <c r="B27" s="55">
        <v>58</v>
      </c>
      <c r="C27" s="55">
        <v>1</v>
      </c>
      <c r="D27" s="54">
        <v>3</v>
      </c>
      <c r="E27" s="55">
        <f t="shared" si="0"/>
        <v>4</v>
      </c>
    </row>
    <row r="28" spans="1:5" x14ac:dyDescent="0.2">
      <c r="A28" s="54" t="s">
        <v>109</v>
      </c>
      <c r="B28" s="55">
        <v>36</v>
      </c>
      <c r="C28" s="55">
        <v>-1</v>
      </c>
      <c r="D28" s="54">
        <v>5</v>
      </c>
      <c r="E28" s="55">
        <f t="shared" si="0"/>
        <v>4</v>
      </c>
    </row>
    <row r="29" spans="1:5" x14ac:dyDescent="0.2">
      <c r="A29" s="54" t="s">
        <v>26</v>
      </c>
      <c r="B29" s="55">
        <v>43</v>
      </c>
      <c r="C29" s="55">
        <v>-1</v>
      </c>
      <c r="D29" s="54">
        <v>5</v>
      </c>
      <c r="E29" s="55">
        <f t="shared" si="0"/>
        <v>4</v>
      </c>
    </row>
    <row r="30" spans="1:5" x14ac:dyDescent="0.2">
      <c r="A30" s="54" t="s">
        <v>107</v>
      </c>
      <c r="B30" s="55">
        <v>42</v>
      </c>
      <c r="C30" s="55">
        <v>-1</v>
      </c>
      <c r="D30" s="54">
        <v>5</v>
      </c>
      <c r="E30" s="55">
        <f t="shared" si="0"/>
        <v>4</v>
      </c>
    </row>
    <row r="31" spans="1:5" x14ac:dyDescent="0.2">
      <c r="A31" s="54" t="s">
        <v>98</v>
      </c>
      <c r="B31" s="55">
        <v>37</v>
      </c>
      <c r="C31" s="55">
        <v>-1</v>
      </c>
      <c r="D31" s="54">
        <v>5</v>
      </c>
      <c r="E31" s="55">
        <f t="shared" si="0"/>
        <v>4</v>
      </c>
    </row>
    <row r="32" spans="1:5" x14ac:dyDescent="0.2">
      <c r="A32" s="54" t="s">
        <v>52</v>
      </c>
      <c r="B32" s="55">
        <v>35</v>
      </c>
      <c r="C32" s="55">
        <v>-1</v>
      </c>
      <c r="D32" s="54">
        <v>5</v>
      </c>
      <c r="E32" s="55">
        <f t="shared" si="0"/>
        <v>4</v>
      </c>
    </row>
    <row r="33" spans="1:5" x14ac:dyDescent="0.2">
      <c r="A33" s="53" t="s">
        <v>29</v>
      </c>
      <c r="B33" s="7">
        <v>63</v>
      </c>
      <c r="C33" s="7">
        <v>1</v>
      </c>
      <c r="D33" s="53">
        <v>4</v>
      </c>
      <c r="E33" s="7">
        <f t="shared" si="0"/>
        <v>5</v>
      </c>
    </row>
    <row r="34" spans="1:5" x14ac:dyDescent="0.2">
      <c r="A34" s="53" t="s">
        <v>31</v>
      </c>
      <c r="B34" s="7">
        <v>46</v>
      </c>
      <c r="C34" s="7">
        <v>1</v>
      </c>
      <c r="D34" s="53">
        <v>4</v>
      </c>
      <c r="E34" s="7">
        <f t="shared" ref="E34:E50" si="1">SUM(C34+D34)</f>
        <v>5</v>
      </c>
    </row>
    <row r="35" spans="1:5" x14ac:dyDescent="0.2">
      <c r="A35" s="53" t="s">
        <v>48</v>
      </c>
      <c r="B35" s="7">
        <v>53</v>
      </c>
      <c r="C35" s="7">
        <v>1</v>
      </c>
      <c r="D35" s="53">
        <v>4</v>
      </c>
      <c r="E35" s="7">
        <f t="shared" si="1"/>
        <v>5</v>
      </c>
    </row>
    <row r="36" spans="1:5" x14ac:dyDescent="0.2">
      <c r="A36" s="53" t="s">
        <v>43</v>
      </c>
      <c r="B36" s="7">
        <v>43</v>
      </c>
      <c r="C36" s="7">
        <v>-1</v>
      </c>
      <c r="D36" s="53">
        <v>6</v>
      </c>
      <c r="E36" s="7">
        <f t="shared" si="1"/>
        <v>5</v>
      </c>
    </row>
    <row r="37" spans="1:5" x14ac:dyDescent="0.2">
      <c r="A37" s="53" t="s">
        <v>17</v>
      </c>
      <c r="B37" s="7">
        <v>64</v>
      </c>
      <c r="C37" s="7">
        <v>1</v>
      </c>
      <c r="D37" s="53">
        <v>5</v>
      </c>
      <c r="E37" s="7">
        <f t="shared" si="1"/>
        <v>6</v>
      </c>
    </row>
    <row r="38" spans="1:5" x14ac:dyDescent="0.2">
      <c r="A38" s="53" t="s">
        <v>19</v>
      </c>
      <c r="B38" s="7">
        <v>70</v>
      </c>
      <c r="C38" s="7">
        <v>1</v>
      </c>
      <c r="D38" s="53">
        <v>5</v>
      </c>
      <c r="E38" s="7">
        <f t="shared" si="1"/>
        <v>6</v>
      </c>
    </row>
    <row r="39" spans="1:5" x14ac:dyDescent="0.2">
      <c r="A39" s="53" t="s">
        <v>24</v>
      </c>
      <c r="B39" s="7">
        <v>51</v>
      </c>
      <c r="C39" s="7">
        <v>1</v>
      </c>
      <c r="D39" s="53">
        <v>5</v>
      </c>
      <c r="E39" s="7">
        <f t="shared" si="1"/>
        <v>6</v>
      </c>
    </row>
    <row r="40" spans="1:5" x14ac:dyDescent="0.2">
      <c r="A40" s="53" t="s">
        <v>38</v>
      </c>
      <c r="B40" s="7">
        <v>73</v>
      </c>
      <c r="C40" s="7">
        <v>1</v>
      </c>
      <c r="D40" s="53">
        <v>5</v>
      </c>
      <c r="E40" s="7">
        <f t="shared" si="1"/>
        <v>6</v>
      </c>
    </row>
    <row r="41" spans="1:5" x14ac:dyDescent="0.2">
      <c r="A41" s="53" t="s">
        <v>42</v>
      </c>
      <c r="B41" s="7">
        <v>61</v>
      </c>
      <c r="C41" s="7">
        <v>1</v>
      </c>
      <c r="D41" s="53">
        <v>5</v>
      </c>
      <c r="E41" s="7">
        <f t="shared" si="1"/>
        <v>6</v>
      </c>
    </row>
    <row r="42" spans="1:5" x14ac:dyDescent="0.2">
      <c r="A42" s="53" t="s">
        <v>46</v>
      </c>
      <c r="B42" s="7">
        <v>63</v>
      </c>
      <c r="C42" s="7">
        <v>1</v>
      </c>
      <c r="D42" s="53">
        <v>5</v>
      </c>
      <c r="E42" s="7">
        <f t="shared" si="1"/>
        <v>6</v>
      </c>
    </row>
    <row r="43" spans="1:5" x14ac:dyDescent="0.2">
      <c r="A43" s="53" t="s">
        <v>54</v>
      </c>
      <c r="B43" s="7">
        <v>60</v>
      </c>
      <c r="C43" s="7">
        <v>1</v>
      </c>
      <c r="D43" s="53">
        <v>5</v>
      </c>
      <c r="E43" s="7">
        <f t="shared" si="1"/>
        <v>6</v>
      </c>
    </row>
    <row r="44" spans="1:5" x14ac:dyDescent="0.2">
      <c r="A44" s="53" t="s">
        <v>12</v>
      </c>
      <c r="B44" s="7">
        <v>61</v>
      </c>
      <c r="C44" s="7">
        <v>1</v>
      </c>
      <c r="D44" s="53">
        <v>6</v>
      </c>
      <c r="E44" s="7">
        <f t="shared" si="1"/>
        <v>7</v>
      </c>
    </row>
    <row r="45" spans="1:5" x14ac:dyDescent="0.2">
      <c r="A45" s="53" t="s">
        <v>22</v>
      </c>
      <c r="B45" s="7">
        <v>57</v>
      </c>
      <c r="C45" s="7">
        <v>1</v>
      </c>
      <c r="D45" s="53">
        <v>6</v>
      </c>
      <c r="E45" s="7">
        <f t="shared" si="1"/>
        <v>7</v>
      </c>
    </row>
    <row r="46" spans="1:5" x14ac:dyDescent="0.2">
      <c r="A46" s="53" t="s">
        <v>25</v>
      </c>
      <c r="B46" s="7">
        <v>59</v>
      </c>
      <c r="C46" s="7">
        <v>1</v>
      </c>
      <c r="D46" s="53">
        <v>6</v>
      </c>
      <c r="E46" s="7">
        <f t="shared" si="1"/>
        <v>7</v>
      </c>
    </row>
    <row r="47" spans="1:5" x14ac:dyDescent="0.2">
      <c r="A47" s="53" t="s">
        <v>30</v>
      </c>
      <c r="B47" s="7">
        <v>46</v>
      </c>
      <c r="C47" s="7">
        <v>1</v>
      </c>
      <c r="D47" s="53">
        <v>6</v>
      </c>
      <c r="E47" s="7">
        <f t="shared" si="1"/>
        <v>7</v>
      </c>
    </row>
    <row r="48" spans="1:5" x14ac:dyDescent="0.2">
      <c r="A48" s="53" t="s">
        <v>47</v>
      </c>
      <c r="B48" s="7">
        <v>52</v>
      </c>
      <c r="C48" s="7">
        <v>1</v>
      </c>
      <c r="D48" s="53">
        <v>6</v>
      </c>
      <c r="E48" s="7">
        <f t="shared" si="1"/>
        <v>7</v>
      </c>
    </row>
    <row r="49" spans="1:5" x14ac:dyDescent="0.2">
      <c r="A49" s="53" t="s">
        <v>53</v>
      </c>
      <c r="B49" s="7">
        <v>56</v>
      </c>
      <c r="C49" s="7">
        <v>1</v>
      </c>
      <c r="D49" s="53">
        <v>7</v>
      </c>
      <c r="E49" s="7">
        <f t="shared" si="1"/>
        <v>8</v>
      </c>
    </row>
    <row r="50" spans="1:5" x14ac:dyDescent="0.2">
      <c r="A50" s="53" t="s">
        <v>45</v>
      </c>
      <c r="B50" s="7">
        <v>49</v>
      </c>
      <c r="C50" s="7">
        <v>1</v>
      </c>
      <c r="D50" s="53">
        <v>10</v>
      </c>
      <c r="E50" s="7">
        <f t="shared" si="1"/>
        <v>11</v>
      </c>
    </row>
  </sheetData>
  <sortState ref="A2:E51">
    <sortCondition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zoomScale="70" zoomScaleNormal="70" workbookViewId="0">
      <pane xSplit="1" topLeftCell="E1" activePane="topRight" state="frozen"/>
      <selection activeCell="A4" sqref="A4"/>
      <selection pane="topRight" activeCell="A49" sqref="A49:XFD49"/>
    </sheetView>
  </sheetViews>
  <sheetFormatPr baseColWidth="10" defaultColWidth="8.83203125" defaultRowHeight="15" x14ac:dyDescent="0.2"/>
  <cols>
    <col min="1" max="1" width="30.6640625" customWidth="1"/>
    <col min="7" max="7" width="8.83203125" style="15"/>
    <col min="20" max="20" width="8.83203125" style="15"/>
    <col min="27" max="27" width="8.83203125" style="15"/>
    <col min="40" max="40" width="9.5" style="15" customWidth="1"/>
    <col min="41" max="41" width="8.83203125" style="17"/>
  </cols>
  <sheetData>
    <row r="1" spans="1:41" ht="263" x14ac:dyDescent="0.2">
      <c r="A1" s="2" t="s">
        <v>0</v>
      </c>
      <c r="B1" s="11" t="s">
        <v>57</v>
      </c>
      <c r="C1" s="12" t="s">
        <v>56</v>
      </c>
      <c r="D1" s="12" t="s">
        <v>58</v>
      </c>
      <c r="E1" s="12" t="s">
        <v>59</v>
      </c>
      <c r="F1" s="12" t="s">
        <v>60</v>
      </c>
      <c r="G1" s="13" t="s">
        <v>94</v>
      </c>
      <c r="H1" s="12" t="s">
        <v>61</v>
      </c>
      <c r="I1" s="12" t="s">
        <v>62</v>
      </c>
      <c r="J1" s="12" t="s">
        <v>63</v>
      </c>
      <c r="K1" s="12" t="s">
        <v>64</v>
      </c>
      <c r="L1" s="12" t="s">
        <v>65</v>
      </c>
      <c r="M1" s="12" t="s">
        <v>66</v>
      </c>
      <c r="N1" s="12" t="s">
        <v>67</v>
      </c>
      <c r="O1" s="12" t="s">
        <v>68</v>
      </c>
      <c r="P1" s="12" t="s">
        <v>69</v>
      </c>
      <c r="Q1" s="12" t="s">
        <v>70</v>
      </c>
      <c r="R1" s="12" t="s">
        <v>71</v>
      </c>
      <c r="S1" s="12" t="s">
        <v>72</v>
      </c>
      <c r="T1" s="13" t="s">
        <v>90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  <c r="Z1" s="12" t="s">
        <v>87</v>
      </c>
      <c r="AA1" s="13" t="s">
        <v>91</v>
      </c>
      <c r="AB1" s="12" t="s">
        <v>78</v>
      </c>
      <c r="AC1" s="12" t="s">
        <v>61</v>
      </c>
      <c r="AD1" s="12" t="s">
        <v>79</v>
      </c>
      <c r="AE1" s="12" t="s">
        <v>80</v>
      </c>
      <c r="AF1" s="12" t="s">
        <v>81</v>
      </c>
      <c r="AG1" s="12" t="s">
        <v>82</v>
      </c>
      <c r="AH1" s="12" t="s">
        <v>67</v>
      </c>
      <c r="AI1" s="12" t="s">
        <v>83</v>
      </c>
      <c r="AJ1" s="12" t="s">
        <v>69</v>
      </c>
      <c r="AK1" s="12" t="s">
        <v>84</v>
      </c>
      <c r="AL1" s="12" t="s">
        <v>85</v>
      </c>
      <c r="AM1" s="12" t="s">
        <v>86</v>
      </c>
      <c r="AN1" s="13" t="s">
        <v>95</v>
      </c>
      <c r="AO1" s="16" t="s">
        <v>96</v>
      </c>
    </row>
    <row r="2" spans="1:41" x14ac:dyDescent="0.2">
      <c r="A2" s="5" t="s">
        <v>108</v>
      </c>
      <c r="B2" s="6">
        <f>'Réponses quantitative'!B2*Pondération!C2</f>
        <v>0</v>
      </c>
      <c r="C2" s="6">
        <f>'Réponses quantitative'!C2*Pondération!C3</f>
        <v>5</v>
      </c>
      <c r="D2" s="6">
        <f>'Réponses quantitative'!D2*Pondération!C4</f>
        <v>2</v>
      </c>
      <c r="E2" s="6">
        <f>'Réponses quantitative'!E2*Pondération!C5</f>
        <v>0</v>
      </c>
      <c r="F2" s="6">
        <f>'Réponses quantitative'!F2*Pondération!C6</f>
        <v>0</v>
      </c>
      <c r="G2" s="14">
        <f>SUM(B2:F2)</f>
        <v>7</v>
      </c>
      <c r="H2" s="6">
        <f>'Réponses quantitative'!G2*Pondération!C7</f>
        <v>0</v>
      </c>
      <c r="I2" s="6">
        <f>'Réponses quantitative'!H2*Pondération!C8</f>
        <v>0</v>
      </c>
      <c r="J2" s="6">
        <f>'Réponses quantitative'!I2*Pondération!C9</f>
        <v>0</v>
      </c>
      <c r="K2" s="6">
        <f>'Réponses quantitative'!J2*Pondération!C10</f>
        <v>0</v>
      </c>
      <c r="L2" s="6">
        <f>'Réponses quantitative'!K2*Pondération!C11</f>
        <v>0</v>
      </c>
      <c r="M2" s="6">
        <f>'Réponses quantitative'!L2*Pondération!C12</f>
        <v>0</v>
      </c>
      <c r="N2" s="6">
        <f>'Réponses quantitative'!M2*Pondération!C13</f>
        <v>0</v>
      </c>
      <c r="O2" s="6">
        <f>'Réponses quantitative'!N2*Pondération!C14</f>
        <v>0</v>
      </c>
      <c r="P2" s="6">
        <f>'Réponses quantitative'!O2*Pondération!C15</f>
        <v>0</v>
      </c>
      <c r="Q2" s="6">
        <f>'Réponses quantitative'!P2*Pondération!C16</f>
        <v>0</v>
      </c>
      <c r="R2" s="6">
        <f>'Réponses quantitative'!Q2*Pondération!C17</f>
        <v>0</v>
      </c>
      <c r="S2" s="6">
        <f>'Réponses quantitative'!R2*Pondération!C18</f>
        <v>0</v>
      </c>
      <c r="T2" s="14">
        <f>SUM(H2:S2)</f>
        <v>0</v>
      </c>
      <c r="U2" s="6">
        <f>'Réponses quantitative'!T2*Pondération!C19</f>
        <v>5</v>
      </c>
      <c r="V2" s="6">
        <f>'Réponses quantitative'!U2*Pondération!C20</f>
        <v>0</v>
      </c>
      <c r="W2" s="6">
        <f>'Réponses quantitative'!V2*Pondération!C21</f>
        <v>0</v>
      </c>
      <c r="X2" s="6">
        <f>'Réponses quantitative'!W2*Pondération!C22</f>
        <v>2.5</v>
      </c>
      <c r="Y2" s="6">
        <f>'Réponses quantitative'!X2*Pondération!C23</f>
        <v>0</v>
      </c>
      <c r="Z2" s="6">
        <f>'Réponses quantitative'!AK2*Pondération!C36</f>
        <v>5</v>
      </c>
      <c r="AA2" s="14">
        <f>SUM(U2:Z2)</f>
        <v>12.5</v>
      </c>
      <c r="AB2" s="6">
        <f>'Réponses quantitative'!Y2*Pondération!C24</f>
        <v>0</v>
      </c>
      <c r="AC2" s="6">
        <f>'Réponses quantitative'!Z2*Pondération!C25</f>
        <v>0</v>
      </c>
      <c r="AD2" s="6">
        <f>'Réponses quantitative'!AA2*Pondération!C26</f>
        <v>0</v>
      </c>
      <c r="AE2" s="6">
        <f>'Réponses quantitative'!AB2*Pondération!C27</f>
        <v>0</v>
      </c>
      <c r="AF2" s="6">
        <f>'Réponses quantitative'!AC2*Pondération!C28</f>
        <v>0</v>
      </c>
      <c r="AG2" s="6">
        <f>'Réponses quantitative'!AD2*Pondération!C29</f>
        <v>0</v>
      </c>
      <c r="AH2" s="6">
        <f>'Réponses quantitative'!AE2*Pondération!C30</f>
        <v>0</v>
      </c>
      <c r="AI2" s="6">
        <f>'Réponses quantitative'!AF2*Pondération!C31</f>
        <v>0</v>
      </c>
      <c r="AJ2" s="6">
        <f>'Réponses quantitative'!AG2*Pondération!C32</f>
        <v>0</v>
      </c>
      <c r="AK2" s="6">
        <f>'Réponses quantitative'!AH2*Pondération!C33</f>
        <v>0</v>
      </c>
      <c r="AL2" s="6">
        <f>'Réponses quantitative'!AI2*Pondération!C34</f>
        <v>0</v>
      </c>
      <c r="AM2" s="6">
        <f>'Réponses quantitative'!AJ2*Pondération!C35</f>
        <v>0</v>
      </c>
      <c r="AN2" s="14">
        <f>SUM(AB2:AM2)</f>
        <v>0</v>
      </c>
      <c r="AO2" s="17">
        <f t="shared" ref="AO2:AO33" si="0">SUM(G2+T2+AA2+AN2+Z2)</f>
        <v>24.5</v>
      </c>
    </row>
    <row r="3" spans="1:41" x14ac:dyDescent="0.2">
      <c r="A3" s="5" t="s">
        <v>5</v>
      </c>
      <c r="B3" s="6">
        <f>'Réponses quantitative'!B3*Pondération!C2</f>
        <v>10</v>
      </c>
      <c r="C3" s="6">
        <f>'Réponses quantitative'!C3*Pondération!C3</f>
        <v>0</v>
      </c>
      <c r="D3" s="6">
        <f>'Réponses quantitative'!D3*Pondération!C4</f>
        <v>2.5</v>
      </c>
      <c r="E3" s="6">
        <f>'Réponses quantitative'!E3*Pondération!C5</f>
        <v>0</v>
      </c>
      <c r="F3" s="6">
        <f>'Réponses quantitative'!F3*Pondération!C6</f>
        <v>0</v>
      </c>
      <c r="G3" s="14">
        <f t="shared" ref="G3:G50" si="1">SUM(B3:F3)</f>
        <v>12.5</v>
      </c>
      <c r="H3" s="6">
        <f>'Réponses quantitative'!G3*Pondération!C7</f>
        <v>0</v>
      </c>
      <c r="I3" s="6">
        <f>'Réponses quantitative'!H3*Pondération!C8</f>
        <v>0</v>
      </c>
      <c r="J3" s="6">
        <f>'Réponses quantitative'!I3*Pondération!C9</f>
        <v>0</v>
      </c>
      <c r="K3" s="6">
        <f>'Réponses quantitative'!J3*Pondération!C10</f>
        <v>0</v>
      </c>
      <c r="L3" s="6">
        <f>'Réponses quantitative'!K3*Pondération!C11</f>
        <v>0</v>
      </c>
      <c r="M3" s="6">
        <f>'Réponses quantitative'!L3*Pondération!C12</f>
        <v>0</v>
      </c>
      <c r="N3" s="6">
        <f>'Réponses quantitative'!M3*Pondération!C13</f>
        <v>0</v>
      </c>
      <c r="O3" s="6">
        <f>'Réponses quantitative'!N3*Pondération!C14</f>
        <v>0</v>
      </c>
      <c r="P3" s="6">
        <f>'Réponses quantitative'!O3*Pondération!C15</f>
        <v>0</v>
      </c>
      <c r="Q3" s="6">
        <f>'Réponses quantitative'!P3*Pondération!C16</f>
        <v>0</v>
      </c>
      <c r="R3" s="6">
        <f>'Réponses quantitative'!Q3*Pondération!C17</f>
        <v>0</v>
      </c>
      <c r="S3" s="6">
        <f>'Réponses quantitative'!R3*Pondération!C18</f>
        <v>0</v>
      </c>
      <c r="T3" s="14">
        <f t="shared" ref="T3:T50" si="2">SUM(H3:S3)</f>
        <v>0</v>
      </c>
      <c r="U3" s="6">
        <f>'Réponses quantitative'!T3*Pondération!C19</f>
        <v>0</v>
      </c>
      <c r="V3" s="6">
        <f>'Réponses quantitative'!U3*Pondération!C20</f>
        <v>0</v>
      </c>
      <c r="W3" s="6">
        <f>'Réponses quantitative'!V3*Pondération!C21</f>
        <v>0</v>
      </c>
      <c r="X3" s="6">
        <f>'Réponses quantitative'!W3*Pondération!C22</f>
        <v>2.5</v>
      </c>
      <c r="Y3" s="6">
        <f>'Réponses quantitative'!X3*Pondération!C23</f>
        <v>0</v>
      </c>
      <c r="Z3" s="6">
        <f>'Réponses quantitative'!AK3*Pondération!C36</f>
        <v>5</v>
      </c>
      <c r="AA3" s="14">
        <f t="shared" ref="AA3:AA50" si="3">SUM(U3:Z3)</f>
        <v>7.5</v>
      </c>
      <c r="AB3" s="6">
        <f>'Réponses quantitative'!Y3*Pondération!C24</f>
        <v>0</v>
      </c>
      <c r="AC3" s="6">
        <f>'Réponses quantitative'!Z3*Pondération!C25</f>
        <v>0</v>
      </c>
      <c r="AD3" s="6">
        <f>'Réponses quantitative'!AA3*Pondération!C26</f>
        <v>0</v>
      </c>
      <c r="AE3" s="6">
        <f>'Réponses quantitative'!AB3*Pondération!C27</f>
        <v>0</v>
      </c>
      <c r="AF3" s="6">
        <f>'Réponses quantitative'!AC3*Pondération!C28</f>
        <v>0</v>
      </c>
      <c r="AG3" s="6">
        <f>'Réponses quantitative'!AD3*Pondération!C29</f>
        <v>0</v>
      </c>
      <c r="AH3" s="6">
        <f>'Réponses quantitative'!AE3*Pondération!C30</f>
        <v>0</v>
      </c>
      <c r="AI3" s="6">
        <f>'Réponses quantitative'!AF3*Pondération!C31</f>
        <v>0</v>
      </c>
      <c r="AJ3" s="6">
        <f>'Réponses quantitative'!AG3*Pondération!C32</f>
        <v>0</v>
      </c>
      <c r="AK3" s="6">
        <f>'Réponses quantitative'!AH3*Pondération!C33</f>
        <v>0</v>
      </c>
      <c r="AL3" s="6">
        <f>'Réponses quantitative'!AI3*Pondération!C34</f>
        <v>0</v>
      </c>
      <c r="AM3" s="6">
        <f>'Réponses quantitative'!AJ3*Pondération!C35</f>
        <v>0</v>
      </c>
      <c r="AN3" s="14">
        <f t="shared" ref="AN3:AN50" si="4">SUM(AB3:AM3)</f>
        <v>0</v>
      </c>
      <c r="AO3" s="17">
        <f t="shared" si="0"/>
        <v>25</v>
      </c>
    </row>
    <row r="4" spans="1:41" x14ac:dyDescent="0.2">
      <c r="A4" s="5" t="s">
        <v>109</v>
      </c>
      <c r="B4" s="6">
        <f>'Réponses quantitative'!B4*Pondération!C4</f>
        <v>0</v>
      </c>
      <c r="C4" s="6">
        <f>'Réponses quantitative'!C4*Pondération!C3</f>
        <v>5</v>
      </c>
      <c r="D4" s="6">
        <f>'Réponses quantitative'!D4*Pondération!C4</f>
        <v>0</v>
      </c>
      <c r="E4" s="6">
        <f>'Réponses quantitative'!E4*Pondération!C5</f>
        <v>10</v>
      </c>
      <c r="F4" s="6">
        <f>'Réponses quantitative'!F4*Pondération!C6</f>
        <v>0</v>
      </c>
      <c r="G4" s="14">
        <f t="shared" si="1"/>
        <v>15</v>
      </c>
      <c r="H4" s="6">
        <f>'Réponses quantitative'!G4*Pondération!C7</f>
        <v>0</v>
      </c>
      <c r="I4" s="6">
        <f>'Réponses quantitative'!H4*Pondération!C8</f>
        <v>0</v>
      </c>
      <c r="J4" s="6">
        <f>'Réponses quantitative'!I4*Pondération!C9</f>
        <v>0</v>
      </c>
      <c r="K4" s="6">
        <f>'Réponses quantitative'!J4*Pondération!C10</f>
        <v>0</v>
      </c>
      <c r="L4" s="6">
        <f>'Réponses quantitative'!K4*Pondération!C11</f>
        <v>0</v>
      </c>
      <c r="M4" s="6">
        <f>'Réponses quantitative'!L4*Pondération!C12</f>
        <v>0</v>
      </c>
      <c r="N4" s="6">
        <f>'Réponses quantitative'!M4*Pondération!C13</f>
        <v>0</v>
      </c>
      <c r="O4" s="6">
        <f>'Réponses quantitative'!N4*Pondération!C14</f>
        <v>0</v>
      </c>
      <c r="P4" s="6">
        <f>'Réponses quantitative'!O4*Pondération!C15</f>
        <v>0</v>
      </c>
      <c r="Q4" s="6">
        <f>'Réponses quantitative'!P4*Pondération!C16</f>
        <v>0</v>
      </c>
      <c r="R4" s="6">
        <f>'Réponses quantitative'!Q4*Pondération!C17</f>
        <v>0</v>
      </c>
      <c r="S4" s="6">
        <f>'Réponses quantitative'!R4*Pondération!C18</f>
        <v>0</v>
      </c>
      <c r="T4" s="14">
        <f t="shared" si="2"/>
        <v>0</v>
      </c>
      <c r="U4" s="6">
        <f>'Réponses quantitative'!T4*Pondération!C19</f>
        <v>2.5</v>
      </c>
      <c r="V4" s="6">
        <f>'Réponses quantitative'!U4*Pondération!C20</f>
        <v>0</v>
      </c>
      <c r="W4" s="6">
        <f>'Réponses quantitative'!V4*Pondération!C21</f>
        <v>1.25</v>
      </c>
      <c r="X4" s="6">
        <f>'Réponses quantitative'!W4*Pondération!C22</f>
        <v>0</v>
      </c>
      <c r="Y4" s="6">
        <f>'Réponses quantitative'!X4*Pondération!C23</f>
        <v>0</v>
      </c>
      <c r="Z4" s="6">
        <f>'Réponses quantitative'!AK4*Pondération!C36</f>
        <v>0</v>
      </c>
      <c r="AA4" s="14">
        <f t="shared" si="3"/>
        <v>3.75</v>
      </c>
      <c r="AB4" s="6">
        <f>'Réponses quantitative'!Y4*Pondération!C24</f>
        <v>0</v>
      </c>
      <c r="AC4" s="6">
        <f>'Réponses quantitative'!Z4*Pondération!C25</f>
        <v>0</v>
      </c>
      <c r="AD4" s="6">
        <f>'Réponses quantitative'!AA4*Pondération!C26</f>
        <v>0</v>
      </c>
      <c r="AE4" s="6">
        <f>'Réponses quantitative'!AB4*Pondération!C27</f>
        <v>0</v>
      </c>
      <c r="AF4" s="6">
        <f>'Réponses quantitative'!AC4*Pondération!C28</f>
        <v>0</v>
      </c>
      <c r="AG4" s="6">
        <f>'Réponses quantitative'!AD4*Pondération!C29</f>
        <v>0</v>
      </c>
      <c r="AH4" s="6">
        <f>'Réponses quantitative'!AE4*Pondération!C30</f>
        <v>0</v>
      </c>
      <c r="AI4" s="6">
        <f>'Réponses quantitative'!AF4*Pondération!C31</f>
        <v>0</v>
      </c>
      <c r="AJ4" s="6">
        <f>'Réponses quantitative'!AG4*Pondération!C32</f>
        <v>0</v>
      </c>
      <c r="AK4" s="6">
        <f>'Réponses quantitative'!AH4*Pondération!C33</f>
        <v>0</v>
      </c>
      <c r="AL4" s="6">
        <f>'Réponses quantitative'!AI4*Pondération!C34</f>
        <v>0</v>
      </c>
      <c r="AM4" s="6">
        <f>'Réponses quantitative'!AJ4*Pondération!C35</f>
        <v>0</v>
      </c>
      <c r="AN4" s="14">
        <f t="shared" si="4"/>
        <v>0</v>
      </c>
      <c r="AO4" s="17">
        <f t="shared" si="0"/>
        <v>18.75</v>
      </c>
    </row>
    <row r="5" spans="1:41" x14ac:dyDescent="0.2">
      <c r="A5" s="5" t="s">
        <v>7</v>
      </c>
      <c r="B5" s="6">
        <f>'Réponses quantitative'!B5*Pondération!C2</f>
        <v>0</v>
      </c>
      <c r="C5" s="6">
        <f>'Réponses quantitative'!C5*Pondération!C3</f>
        <v>0</v>
      </c>
      <c r="D5" s="6">
        <f>'Réponses quantitative'!D5*Pondération!C4</f>
        <v>3.5</v>
      </c>
      <c r="E5" s="6">
        <f>'Réponses quantitative'!E5*Pondération!C5</f>
        <v>10</v>
      </c>
      <c r="F5" s="6">
        <f>'Réponses quantitative'!F5*Pondération!C6</f>
        <v>0</v>
      </c>
      <c r="G5" s="14">
        <f t="shared" si="1"/>
        <v>13.5</v>
      </c>
      <c r="H5" s="6">
        <f>'Réponses quantitative'!G5*Pondération!C7</f>
        <v>0</v>
      </c>
      <c r="I5" s="6">
        <f>'Réponses quantitative'!H5*Pondération!C8</f>
        <v>0</v>
      </c>
      <c r="J5" s="6">
        <f>'Réponses quantitative'!I5*Pondération!C9</f>
        <v>0</v>
      </c>
      <c r="K5" s="6">
        <f>'Réponses quantitative'!J5*Pondération!C10</f>
        <v>0</v>
      </c>
      <c r="L5" s="6">
        <f>'Réponses quantitative'!K5*Pondération!C11</f>
        <v>0</v>
      </c>
      <c r="M5" s="6">
        <f>'Réponses quantitative'!L5*Pondération!C12</f>
        <v>0</v>
      </c>
      <c r="N5" s="6">
        <f>'Réponses quantitative'!M5*Pondération!C13</f>
        <v>0</v>
      </c>
      <c r="O5" s="6">
        <f>'Réponses quantitative'!N5*Pondération!C14</f>
        <v>0</v>
      </c>
      <c r="P5" s="6">
        <f>'Réponses quantitative'!O5*Pondération!C15</f>
        <v>0</v>
      </c>
      <c r="Q5" s="6">
        <f>'Réponses quantitative'!P5*Pondération!C16</f>
        <v>0</v>
      </c>
      <c r="R5" s="6">
        <f>'Réponses quantitative'!Q5*Pondération!C17</f>
        <v>0</v>
      </c>
      <c r="S5" s="6">
        <f>'Réponses quantitative'!R5*Pondération!C18</f>
        <v>0</v>
      </c>
      <c r="T5" s="14">
        <f t="shared" si="2"/>
        <v>0</v>
      </c>
      <c r="U5" s="6">
        <f>'Réponses quantitative'!T5*Pondération!C19</f>
        <v>5</v>
      </c>
      <c r="V5" s="6">
        <f>'Réponses quantitative'!U5*Pondération!C20</f>
        <v>0</v>
      </c>
      <c r="W5" s="6">
        <f>'Réponses quantitative'!V5*Pondération!C21</f>
        <v>0</v>
      </c>
      <c r="X5" s="6">
        <f>'Réponses quantitative'!W5*Pondération!C22</f>
        <v>2.5</v>
      </c>
      <c r="Y5" s="6">
        <f>'Réponses quantitative'!X5*Pondération!C23</f>
        <v>10</v>
      </c>
      <c r="Z5" s="6">
        <f>'Réponses quantitative'!AK5*Pondération!C36</f>
        <v>0</v>
      </c>
      <c r="AA5" s="14">
        <f t="shared" si="3"/>
        <v>17.5</v>
      </c>
      <c r="AB5" s="6">
        <f>'Réponses quantitative'!Y5*Pondération!C24</f>
        <v>0</v>
      </c>
      <c r="AC5" s="6">
        <f>'Réponses quantitative'!Z5*Pondération!C25</f>
        <v>0</v>
      </c>
      <c r="AD5" s="6">
        <f>'Réponses quantitative'!AA5*Pondération!C26</f>
        <v>0</v>
      </c>
      <c r="AE5" s="6">
        <f>'Réponses quantitative'!AB5*Pondération!C27</f>
        <v>0</v>
      </c>
      <c r="AF5" s="6">
        <f>'Réponses quantitative'!AC5*Pondération!C28</f>
        <v>0</v>
      </c>
      <c r="AG5" s="6">
        <f>'Réponses quantitative'!AD5*Pondération!C29</f>
        <v>0</v>
      </c>
      <c r="AH5" s="6">
        <f>'Réponses quantitative'!AE5*Pondération!C30</f>
        <v>0</v>
      </c>
      <c r="AI5" s="6">
        <f>'Réponses quantitative'!AF5*Pondération!C31</f>
        <v>0</v>
      </c>
      <c r="AJ5" s="6">
        <f>'Réponses quantitative'!AG5*Pondération!C32</f>
        <v>0</v>
      </c>
      <c r="AK5" s="6">
        <f>'Réponses quantitative'!AH5*Pondération!C33</f>
        <v>0</v>
      </c>
      <c r="AL5" s="6">
        <f>'Réponses quantitative'!AI5*Pondération!C34</f>
        <v>0</v>
      </c>
      <c r="AM5" s="6">
        <f>'Réponses quantitative'!AJ5*Pondération!C35</f>
        <v>0</v>
      </c>
      <c r="AN5" s="14">
        <f t="shared" si="4"/>
        <v>0</v>
      </c>
      <c r="AO5" s="17">
        <f t="shared" si="0"/>
        <v>31</v>
      </c>
    </row>
    <row r="6" spans="1:41" x14ac:dyDescent="0.2">
      <c r="A6" s="5" t="s">
        <v>8</v>
      </c>
      <c r="B6" s="6">
        <f>'Réponses quantitative'!B6*Pondération!C2</f>
        <v>0</v>
      </c>
      <c r="C6" s="6">
        <f>'Réponses quantitative'!C6*Pondération!C3</f>
        <v>0</v>
      </c>
      <c r="D6" s="6">
        <f>'Réponses quantitative'!D6*Pondération!C4</f>
        <v>0</v>
      </c>
      <c r="E6" s="6">
        <f>'Réponses quantitative'!E6*Pondération!C5</f>
        <v>0</v>
      </c>
      <c r="F6" s="6">
        <f>'Réponses quantitative'!F6*Pondération!C6</f>
        <v>0</v>
      </c>
      <c r="G6" s="14">
        <f t="shared" si="1"/>
        <v>0</v>
      </c>
      <c r="H6" s="6">
        <f>'Réponses quantitative'!G6*Pondération!C7</f>
        <v>0</v>
      </c>
      <c r="I6" s="6">
        <f>'Réponses quantitative'!H6*Pondération!C8</f>
        <v>0</v>
      </c>
      <c r="J6" s="6">
        <f>'Réponses quantitative'!I6*Pondération!C9</f>
        <v>0</v>
      </c>
      <c r="K6" s="6">
        <f>'Réponses quantitative'!J6*Pondération!C10</f>
        <v>0</v>
      </c>
      <c r="L6" s="6">
        <f>'Réponses quantitative'!K6*Pondération!C11</f>
        <v>0</v>
      </c>
      <c r="M6" s="6">
        <f>'Réponses quantitative'!L6*Pondération!C12</f>
        <v>0</v>
      </c>
      <c r="N6" s="6">
        <f>'Réponses quantitative'!M6*Pondération!C13</f>
        <v>0</v>
      </c>
      <c r="O6" s="6">
        <f>'Réponses quantitative'!N6*Pondération!C14</f>
        <v>0</v>
      </c>
      <c r="P6" s="6">
        <f>'Réponses quantitative'!O6*Pondération!C15</f>
        <v>0</v>
      </c>
      <c r="Q6" s="6">
        <f>'Réponses quantitative'!P6*Pondération!C16</f>
        <v>0</v>
      </c>
      <c r="R6" s="6">
        <f>'Réponses quantitative'!Q6*Pondération!C17</f>
        <v>0</v>
      </c>
      <c r="S6" s="6">
        <f>'Réponses quantitative'!R6*Pondération!C18</f>
        <v>0</v>
      </c>
      <c r="T6" s="14">
        <f t="shared" si="2"/>
        <v>0</v>
      </c>
      <c r="U6" s="6">
        <f>'Réponses quantitative'!T6*Pondération!C19</f>
        <v>0</v>
      </c>
      <c r="V6" s="6">
        <f>'Réponses quantitative'!U6*Pondération!C20</f>
        <v>0</v>
      </c>
      <c r="W6" s="6">
        <f>'Réponses quantitative'!V6*Pondération!C21</f>
        <v>0</v>
      </c>
      <c r="X6" s="6">
        <f>'Réponses quantitative'!W6*Pondération!C22</f>
        <v>0</v>
      </c>
      <c r="Y6" s="6">
        <f>'Réponses quantitative'!X6*Pondération!C23</f>
        <v>0</v>
      </c>
      <c r="Z6" s="6">
        <f>'Réponses quantitative'!AK6*Pondération!C36</f>
        <v>0</v>
      </c>
      <c r="AA6" s="14">
        <f t="shared" si="3"/>
        <v>0</v>
      </c>
      <c r="AB6" s="6">
        <f>'Réponses quantitative'!Y6*Pondération!C24</f>
        <v>0</v>
      </c>
      <c r="AC6" s="6">
        <f>'Réponses quantitative'!Z6*Pondération!C25</f>
        <v>0</v>
      </c>
      <c r="AD6" s="6">
        <f>'Réponses quantitative'!AA6*Pondération!C26</f>
        <v>0</v>
      </c>
      <c r="AE6" s="6">
        <f>'Réponses quantitative'!AB6*Pondération!C27</f>
        <v>0</v>
      </c>
      <c r="AF6" s="6">
        <f>'Réponses quantitative'!AC6*Pondération!C28</f>
        <v>0</v>
      </c>
      <c r="AG6" s="6">
        <f>'Réponses quantitative'!AD6*Pondération!C29</f>
        <v>0</v>
      </c>
      <c r="AH6" s="6">
        <f>'Réponses quantitative'!AE6*Pondération!C30</f>
        <v>0</v>
      </c>
      <c r="AI6" s="6">
        <f>'Réponses quantitative'!AF6*Pondération!C31</f>
        <v>0</v>
      </c>
      <c r="AJ6" s="6">
        <f>'Réponses quantitative'!AG6*Pondération!C32</f>
        <v>0</v>
      </c>
      <c r="AK6" s="6">
        <f>'Réponses quantitative'!AH6*Pondération!C33</f>
        <v>0</v>
      </c>
      <c r="AL6" s="6">
        <f>'Réponses quantitative'!AI6*Pondération!C34</f>
        <v>0</v>
      </c>
      <c r="AM6" s="6">
        <f>'Réponses quantitative'!AJ6*Pondération!C35</f>
        <v>0</v>
      </c>
      <c r="AN6" s="14">
        <f t="shared" si="4"/>
        <v>0</v>
      </c>
      <c r="AO6" s="17">
        <f t="shared" si="0"/>
        <v>0</v>
      </c>
    </row>
    <row r="7" spans="1:41" x14ac:dyDescent="0.2">
      <c r="A7" s="5" t="s">
        <v>101</v>
      </c>
      <c r="B7" s="6">
        <f>'Réponses quantitative'!B7*Pondération!C2</f>
        <v>0</v>
      </c>
      <c r="C7" s="6">
        <f>'Réponses quantitative'!C7*Pondération!C3</f>
        <v>0</v>
      </c>
      <c r="D7" s="6">
        <f>'Réponses quantitative'!D7*Pondération!C4</f>
        <v>3</v>
      </c>
      <c r="E7" s="6">
        <f>'Réponses quantitative'!E7*Pondération!C5</f>
        <v>10</v>
      </c>
      <c r="F7" s="6">
        <f>'Réponses quantitative'!F7*Pondération!C6</f>
        <v>0</v>
      </c>
      <c r="G7" s="14">
        <f t="shared" si="1"/>
        <v>13</v>
      </c>
      <c r="H7" s="6">
        <f>'Réponses quantitative'!G7*Pondération!C7</f>
        <v>0</v>
      </c>
      <c r="I7" s="6">
        <f>'Réponses quantitative'!H7*Pondération!C8</f>
        <v>0</v>
      </c>
      <c r="J7" s="6">
        <f>'Réponses quantitative'!I7*Pondération!C9</f>
        <v>0</v>
      </c>
      <c r="K7" s="6">
        <f>'Réponses quantitative'!J7*Pondération!C10</f>
        <v>0</v>
      </c>
      <c r="L7" s="6">
        <f>'Réponses quantitative'!K7*Pondération!C11</f>
        <v>0</v>
      </c>
      <c r="M7" s="6">
        <f>'Réponses quantitative'!L7*Pondération!C12</f>
        <v>0</v>
      </c>
      <c r="N7" s="6">
        <f>'Réponses quantitative'!M7*Pondération!C13</f>
        <v>0</v>
      </c>
      <c r="O7" s="6">
        <f>'Réponses quantitative'!N7*Pondération!C14</f>
        <v>0</v>
      </c>
      <c r="P7" s="6">
        <f>'Réponses quantitative'!O7*Pondération!C15</f>
        <v>0</v>
      </c>
      <c r="Q7" s="6">
        <f>'Réponses quantitative'!P7*Pondération!C16</f>
        <v>0</v>
      </c>
      <c r="R7" s="6">
        <f>'Réponses quantitative'!Q7*Pondération!C17</f>
        <v>0</v>
      </c>
      <c r="S7" s="6">
        <f>'Réponses quantitative'!R7*Pondération!C18</f>
        <v>0</v>
      </c>
      <c r="T7" s="14">
        <f t="shared" si="2"/>
        <v>0</v>
      </c>
      <c r="U7" s="6">
        <f>'Réponses quantitative'!T7*Pondération!C19</f>
        <v>0</v>
      </c>
      <c r="V7" s="6">
        <f>'Réponses quantitative'!U7*Pondération!C20</f>
        <v>0</v>
      </c>
      <c r="W7" s="6">
        <f>'Réponses quantitative'!V7*Pondération!C21</f>
        <v>0</v>
      </c>
      <c r="X7" s="6">
        <f>'Réponses quantitative'!W7*Pondération!C22</f>
        <v>2.5</v>
      </c>
      <c r="Y7" s="6">
        <f>'Réponses quantitative'!X7*Pondération!C23</f>
        <v>10</v>
      </c>
      <c r="Z7" s="6">
        <f>'Réponses quantitative'!AK7*Pondération!C36</f>
        <v>5</v>
      </c>
      <c r="AA7" s="14">
        <f t="shared" si="3"/>
        <v>17.5</v>
      </c>
      <c r="AB7" s="6">
        <f>'Réponses quantitative'!Y7*Pondération!C24</f>
        <v>6</v>
      </c>
      <c r="AC7" s="6">
        <f>'Réponses quantitative'!Z7*Pondération!C25</f>
        <v>0</v>
      </c>
      <c r="AD7" s="6">
        <f>'Réponses quantitative'!AA7*Pondération!C26</f>
        <v>0</v>
      </c>
      <c r="AE7" s="6">
        <f>'Réponses quantitative'!AB7*Pondération!C27</f>
        <v>0</v>
      </c>
      <c r="AF7" s="6">
        <f>'Réponses quantitative'!AC7*Pondération!C28</f>
        <v>0</v>
      </c>
      <c r="AG7" s="6">
        <f>'Réponses quantitative'!AD7*Pondération!C29</f>
        <v>0</v>
      </c>
      <c r="AH7" s="6">
        <f>'Réponses quantitative'!AE7*Pondération!C30</f>
        <v>0</v>
      </c>
      <c r="AI7" s="6">
        <f>'Réponses quantitative'!AF7*Pondération!C31</f>
        <v>0</v>
      </c>
      <c r="AJ7" s="6">
        <f>'Réponses quantitative'!AG7*Pondération!C32</f>
        <v>0</v>
      </c>
      <c r="AK7" s="6">
        <f>'Réponses quantitative'!AH7*Pondération!C33</f>
        <v>0</v>
      </c>
      <c r="AL7" s="6">
        <f>'Réponses quantitative'!AI7*Pondération!C34</f>
        <v>0</v>
      </c>
      <c r="AM7" s="6">
        <f>'Réponses quantitative'!AJ7*Pondération!C35</f>
        <v>0</v>
      </c>
      <c r="AN7" s="14">
        <f t="shared" si="4"/>
        <v>6</v>
      </c>
      <c r="AO7" s="17">
        <f t="shared" si="0"/>
        <v>41.5</v>
      </c>
    </row>
    <row r="8" spans="1:41" x14ac:dyDescent="0.2">
      <c r="A8" s="5" t="s">
        <v>10</v>
      </c>
      <c r="B8" s="6">
        <f>'Réponses quantitative'!B8*Pondération!C2</f>
        <v>0</v>
      </c>
      <c r="C8" s="6">
        <f>'Réponses quantitative'!C8*Pondération!C3</f>
        <v>5</v>
      </c>
      <c r="D8" s="6">
        <f>'Réponses quantitative'!D8*Pondération!C4</f>
        <v>2.5</v>
      </c>
      <c r="E8" s="6">
        <f>'Réponses quantitative'!E8*Pondération!C5</f>
        <v>10</v>
      </c>
      <c r="F8" s="6">
        <f>'Réponses quantitative'!F8*Pondération!C6</f>
        <v>0</v>
      </c>
      <c r="G8" s="14">
        <f t="shared" si="1"/>
        <v>17.5</v>
      </c>
      <c r="H8" s="6">
        <f>'Réponses quantitative'!G8*Pondération!C7</f>
        <v>0</v>
      </c>
      <c r="I8" s="6">
        <f>'Réponses quantitative'!H8*Pondération!C8</f>
        <v>0</v>
      </c>
      <c r="J8" s="6">
        <f>'Réponses quantitative'!I8*Pondération!C9</f>
        <v>0</v>
      </c>
      <c r="K8" s="6">
        <f>'Réponses quantitative'!J8*Pondération!C10</f>
        <v>0</v>
      </c>
      <c r="L8" s="6">
        <f>'Réponses quantitative'!K8*Pondération!C11</f>
        <v>0</v>
      </c>
      <c r="M8" s="6">
        <f>'Réponses quantitative'!L8*Pondération!C12</f>
        <v>0</v>
      </c>
      <c r="N8" s="6">
        <f>'Réponses quantitative'!M8*Pondération!C13</f>
        <v>0</v>
      </c>
      <c r="O8" s="6">
        <f>'Réponses quantitative'!N8*Pondération!C14</f>
        <v>1.25</v>
      </c>
      <c r="P8" s="6">
        <f>'Réponses quantitative'!O8*Pondération!C15</f>
        <v>0.25</v>
      </c>
      <c r="Q8" s="6">
        <f>'Réponses quantitative'!P8*Pondération!C16</f>
        <v>0</v>
      </c>
      <c r="R8" s="6">
        <f>'Réponses quantitative'!Q8*Pondération!C17</f>
        <v>0</v>
      </c>
      <c r="S8" s="6">
        <f>'Réponses quantitative'!R8*Pondération!C18</f>
        <v>0</v>
      </c>
      <c r="T8" s="14">
        <f t="shared" si="2"/>
        <v>1.5</v>
      </c>
      <c r="U8" s="6">
        <f>'Réponses quantitative'!T8*Pondération!C19</f>
        <v>0</v>
      </c>
      <c r="V8" s="6">
        <f>'Réponses quantitative'!U8*Pondération!C20</f>
        <v>0</v>
      </c>
      <c r="W8" s="6">
        <f>'Réponses quantitative'!V8*Pondération!C21</f>
        <v>0</v>
      </c>
      <c r="X8" s="6">
        <f>'Réponses quantitative'!W8*Pondération!C22</f>
        <v>0</v>
      </c>
      <c r="Y8" s="6">
        <f>'Réponses quantitative'!X8*Pondération!C23</f>
        <v>10</v>
      </c>
      <c r="Z8" s="6">
        <f>'Réponses quantitative'!AK8*Pondération!C36</f>
        <v>5</v>
      </c>
      <c r="AA8" s="14">
        <f t="shared" si="3"/>
        <v>15</v>
      </c>
      <c r="AB8" s="6">
        <f>'Réponses quantitative'!Y8*Pondération!C24</f>
        <v>10</v>
      </c>
      <c r="AC8" s="6">
        <f>'Réponses quantitative'!Z8*Pondération!C25</f>
        <v>2.5</v>
      </c>
      <c r="AD8" s="6">
        <f>'Réponses quantitative'!AA8*Pondération!C26</f>
        <v>5</v>
      </c>
      <c r="AE8" s="6">
        <f>'Réponses quantitative'!AB8*Pondération!C27</f>
        <v>5</v>
      </c>
      <c r="AF8" s="6">
        <f>'Réponses quantitative'!AC8*Pondération!C28</f>
        <v>0</v>
      </c>
      <c r="AG8" s="6">
        <f>'Réponses quantitative'!AD8*Pondération!C29</f>
        <v>0</v>
      </c>
      <c r="AH8" s="6">
        <f>'Réponses quantitative'!AE8*Pondération!C30</f>
        <v>2.5</v>
      </c>
      <c r="AI8" s="6">
        <f>'Réponses quantitative'!AF8*Pondération!C31</f>
        <v>2.5</v>
      </c>
      <c r="AJ8" s="6">
        <f>'Réponses quantitative'!AG8*Pondération!C32</f>
        <v>1.25</v>
      </c>
      <c r="AK8" s="6">
        <f>'Réponses quantitative'!AH8*Pondération!C33</f>
        <v>1.25</v>
      </c>
      <c r="AL8" s="6">
        <f>'Réponses quantitative'!AI8*Pondération!C34</f>
        <v>0</v>
      </c>
      <c r="AM8" s="6">
        <f>'Réponses quantitative'!AJ8*Pondération!C35</f>
        <v>2.5</v>
      </c>
      <c r="AN8" s="14">
        <f t="shared" si="4"/>
        <v>32.5</v>
      </c>
      <c r="AO8" s="17">
        <f t="shared" si="0"/>
        <v>71.5</v>
      </c>
    </row>
    <row r="9" spans="1:41" x14ac:dyDescent="0.2">
      <c r="A9" s="5" t="s">
        <v>11</v>
      </c>
      <c r="B9" s="6">
        <f>'Réponses quantitative'!B9*Pondération!C2</f>
        <v>0</v>
      </c>
      <c r="C9" s="6">
        <f>'Réponses quantitative'!C9*Pondération!C3</f>
        <v>0</v>
      </c>
      <c r="D9" s="6">
        <f>'Réponses quantitative'!D9*Pondération!C4</f>
        <v>2</v>
      </c>
      <c r="E9" s="6">
        <f>'Réponses quantitative'!E9*Pondération!C5</f>
        <v>0</v>
      </c>
      <c r="F9" s="6">
        <f>'Réponses quantitative'!F9*Pondération!C6</f>
        <v>0</v>
      </c>
      <c r="G9" s="14">
        <f t="shared" si="1"/>
        <v>2</v>
      </c>
      <c r="H9" s="6">
        <f>'Réponses quantitative'!G9*Pondération!C7</f>
        <v>0</v>
      </c>
      <c r="I9" s="6">
        <f>'Réponses quantitative'!H9*Pondération!C8</f>
        <v>0</v>
      </c>
      <c r="J9" s="6">
        <f>'Réponses quantitative'!I9*Pondération!C9</f>
        <v>0</v>
      </c>
      <c r="K9" s="6">
        <f>'Réponses quantitative'!J9*Pondération!C10</f>
        <v>0</v>
      </c>
      <c r="L9" s="6">
        <f>'Réponses quantitative'!K9*Pondération!C11</f>
        <v>0</v>
      </c>
      <c r="M9" s="6">
        <f>'Réponses quantitative'!L9*Pondération!C12</f>
        <v>0</v>
      </c>
      <c r="N9" s="6">
        <f>'Réponses quantitative'!M9*Pondération!C13</f>
        <v>0</v>
      </c>
      <c r="O9" s="6">
        <f>'Réponses quantitative'!N9*Pondération!C14</f>
        <v>0</v>
      </c>
      <c r="P9" s="6">
        <f>'Réponses quantitative'!O9*Pondération!C15</f>
        <v>0</v>
      </c>
      <c r="Q9" s="6">
        <f>'Réponses quantitative'!P9*Pondération!C16</f>
        <v>0</v>
      </c>
      <c r="R9" s="6">
        <f>'Réponses quantitative'!Q9*Pondération!C17</f>
        <v>0</v>
      </c>
      <c r="S9" s="6">
        <f>'Réponses quantitative'!R9*Pondération!C18</f>
        <v>0</v>
      </c>
      <c r="T9" s="14">
        <f t="shared" si="2"/>
        <v>0</v>
      </c>
      <c r="U9" s="6">
        <f>'Réponses quantitative'!T9*Pondération!C19</f>
        <v>0</v>
      </c>
      <c r="V9" s="6">
        <f>'Réponses quantitative'!U9*Pondération!C20</f>
        <v>2.5</v>
      </c>
      <c r="W9" s="6">
        <f>'Réponses quantitative'!V9*Pondération!C21</f>
        <v>0</v>
      </c>
      <c r="X9" s="6">
        <f>'Réponses quantitative'!W9*Pondération!C22</f>
        <v>2.5</v>
      </c>
      <c r="Y9" s="6">
        <f>'Réponses quantitative'!X9*Pondération!C23</f>
        <v>5</v>
      </c>
      <c r="Z9" s="6">
        <f>'Réponses quantitative'!AK9*Pondération!C36</f>
        <v>5</v>
      </c>
      <c r="AA9" s="14">
        <f t="shared" si="3"/>
        <v>15</v>
      </c>
      <c r="AB9" s="6">
        <f>'Réponses quantitative'!Y9*Pondération!C24</f>
        <v>1</v>
      </c>
      <c r="AC9" s="6">
        <f>'Réponses quantitative'!Z9*Pondération!C25</f>
        <v>0</v>
      </c>
      <c r="AD9" s="6">
        <f>'Réponses quantitative'!AA9*Pondération!C26</f>
        <v>3.5</v>
      </c>
      <c r="AE9" s="6">
        <f>'Réponses quantitative'!AB9*Pondération!C27</f>
        <v>2</v>
      </c>
      <c r="AF9" s="6">
        <f>'Réponses quantitative'!AC9*Pondération!C28</f>
        <v>0.5</v>
      </c>
      <c r="AG9" s="6">
        <f>'Réponses quantitative'!AD9*Pondération!C29</f>
        <v>1.75</v>
      </c>
      <c r="AH9" s="6">
        <f>'Réponses quantitative'!AE9*Pondération!C30</f>
        <v>2</v>
      </c>
      <c r="AI9" s="6">
        <f>'Réponses quantitative'!AF9*Pondération!C31</f>
        <v>0</v>
      </c>
      <c r="AJ9" s="6">
        <f>'Réponses quantitative'!AG9*Pondération!C32</f>
        <v>1</v>
      </c>
      <c r="AK9" s="6">
        <f>'Réponses quantitative'!AH9*Pondération!C33</f>
        <v>1</v>
      </c>
      <c r="AL9" s="6">
        <f>'Réponses quantitative'!AI9*Pondération!C34</f>
        <v>0.75</v>
      </c>
      <c r="AM9" s="6">
        <f>'Réponses quantitative'!AJ9*Pondération!C35</f>
        <v>0</v>
      </c>
      <c r="AN9" s="14">
        <f t="shared" si="4"/>
        <v>13.5</v>
      </c>
      <c r="AO9" s="17">
        <f t="shared" si="0"/>
        <v>35.5</v>
      </c>
    </row>
    <row r="10" spans="1:41" x14ac:dyDescent="0.2">
      <c r="A10" s="5" t="s">
        <v>12</v>
      </c>
      <c r="B10" s="6">
        <f>'Réponses quantitative'!B10*Pondération!C2</f>
        <v>10</v>
      </c>
      <c r="C10" s="6">
        <f>'Réponses quantitative'!C10*Pondération!C3</f>
        <v>0</v>
      </c>
      <c r="D10" s="6">
        <f>'Réponses quantitative'!D10*Pondération!C4</f>
        <v>3.5</v>
      </c>
      <c r="E10" s="6">
        <f>'Réponses quantitative'!E10*Pondération!C5</f>
        <v>0</v>
      </c>
      <c r="F10" s="6">
        <f>'Réponses quantitative'!F10*Pondération!C6</f>
        <v>0</v>
      </c>
      <c r="G10" s="14">
        <f t="shared" si="1"/>
        <v>13.5</v>
      </c>
      <c r="H10" s="6">
        <f>'Réponses quantitative'!G10*Pondération!C7</f>
        <v>0</v>
      </c>
      <c r="I10" s="6">
        <f>'Réponses quantitative'!H10*Pondération!C8</f>
        <v>0</v>
      </c>
      <c r="J10" s="6">
        <f>'Réponses quantitative'!I10*Pondération!C9</f>
        <v>0</v>
      </c>
      <c r="K10" s="6">
        <f>'Réponses quantitative'!J10*Pondération!C10</f>
        <v>0</v>
      </c>
      <c r="L10" s="6">
        <f>'Réponses quantitative'!K10*Pondération!C11</f>
        <v>0</v>
      </c>
      <c r="M10" s="6">
        <f>'Réponses quantitative'!L10*Pondération!C12</f>
        <v>0</v>
      </c>
      <c r="N10" s="6">
        <f>'Réponses quantitative'!M10*Pondération!C13</f>
        <v>0</v>
      </c>
      <c r="O10" s="6">
        <f>'Réponses quantitative'!N10*Pondération!C14</f>
        <v>0</v>
      </c>
      <c r="P10" s="6">
        <f>'Réponses quantitative'!O10*Pondération!C15</f>
        <v>0</v>
      </c>
      <c r="Q10" s="6">
        <f>'Réponses quantitative'!P10*Pondération!C16</f>
        <v>0</v>
      </c>
      <c r="R10" s="6">
        <f>'Réponses quantitative'!Q10*Pondération!C17</f>
        <v>0</v>
      </c>
      <c r="S10" s="6">
        <f>'Réponses quantitative'!R10*Pondération!C18</f>
        <v>0</v>
      </c>
      <c r="T10" s="14">
        <f t="shared" si="2"/>
        <v>0</v>
      </c>
      <c r="U10" s="6">
        <f>'Réponses quantitative'!T10*Pondération!C19</f>
        <v>0</v>
      </c>
      <c r="V10" s="6">
        <f>'Réponses quantitative'!U10*Pondération!C20</f>
        <v>0</v>
      </c>
      <c r="W10" s="6">
        <f>'Réponses quantitative'!V10*Pondération!C21</f>
        <v>0</v>
      </c>
      <c r="X10" s="6">
        <f>'Réponses quantitative'!W10*Pondération!C22</f>
        <v>2.5</v>
      </c>
      <c r="Y10" s="6">
        <f>'Réponses quantitative'!X10*Pondération!C23</f>
        <v>0</v>
      </c>
      <c r="Z10" s="6">
        <f>'Réponses quantitative'!AK10*Pondération!C36</f>
        <v>0</v>
      </c>
      <c r="AA10" s="14">
        <f t="shared" si="3"/>
        <v>2.5</v>
      </c>
      <c r="AB10" s="6">
        <f>'Réponses quantitative'!Y10*Pondération!C24</f>
        <v>0</v>
      </c>
      <c r="AC10" s="6">
        <f>'Réponses quantitative'!Z10*Pondération!C25</f>
        <v>0</v>
      </c>
      <c r="AD10" s="6">
        <f>'Réponses quantitative'!AA10*Pondération!C26</f>
        <v>0</v>
      </c>
      <c r="AE10" s="6">
        <f>'Réponses quantitative'!AB10*Pondération!C27</f>
        <v>0</v>
      </c>
      <c r="AF10" s="6">
        <f>'Réponses quantitative'!AC10*Pondération!C28</f>
        <v>0</v>
      </c>
      <c r="AG10" s="6">
        <f>'Réponses quantitative'!AD10*Pondération!C29</f>
        <v>0</v>
      </c>
      <c r="AH10" s="6">
        <f>'Réponses quantitative'!AE10*Pondération!C30</f>
        <v>0</v>
      </c>
      <c r="AI10" s="6">
        <f>'Réponses quantitative'!AF10*Pondération!C31</f>
        <v>0</v>
      </c>
      <c r="AJ10" s="6">
        <f>'Réponses quantitative'!AG10*Pondération!C32</f>
        <v>0</v>
      </c>
      <c r="AK10" s="6">
        <f>'Réponses quantitative'!AH10*Pondération!C33</f>
        <v>0</v>
      </c>
      <c r="AL10" s="6">
        <f>'Réponses quantitative'!AI10*Pondération!C34</f>
        <v>0</v>
      </c>
      <c r="AM10" s="6">
        <f>'Réponses quantitative'!AJ10*Pondération!C35</f>
        <v>0</v>
      </c>
      <c r="AN10" s="14">
        <f t="shared" si="4"/>
        <v>0</v>
      </c>
      <c r="AO10" s="17">
        <f t="shared" si="0"/>
        <v>16</v>
      </c>
    </row>
    <row r="11" spans="1:41" x14ac:dyDescent="0.2">
      <c r="A11" s="5" t="s">
        <v>102</v>
      </c>
      <c r="B11" s="6">
        <f>'Réponses quantitative'!B11*Pondération!C2</f>
        <v>0</v>
      </c>
      <c r="C11" s="6">
        <f>'Réponses quantitative'!C11*Pondération!C3</f>
        <v>0</v>
      </c>
      <c r="D11" s="6">
        <f>'Réponses quantitative'!D11*Pondération!C4</f>
        <v>3</v>
      </c>
      <c r="E11" s="6">
        <f>'Réponses quantitative'!E11*Pondération!C5</f>
        <v>0</v>
      </c>
      <c r="F11" s="6">
        <f>'Réponses quantitative'!F11*Pondération!C6</f>
        <v>0</v>
      </c>
      <c r="G11" s="14">
        <f t="shared" si="1"/>
        <v>3</v>
      </c>
      <c r="H11" s="6">
        <f>'Réponses quantitative'!G11*Pondération!C7</f>
        <v>0</v>
      </c>
      <c r="I11" s="6">
        <f>'Réponses quantitative'!H11*Pondération!C8</f>
        <v>0</v>
      </c>
      <c r="J11" s="6">
        <f>'Réponses quantitative'!I11*Pondération!C9</f>
        <v>0</v>
      </c>
      <c r="K11" s="6">
        <f>'Réponses quantitative'!J11*Pondération!C10</f>
        <v>0</v>
      </c>
      <c r="L11" s="6">
        <f>'Réponses quantitative'!K11*Pondération!C11</f>
        <v>0</v>
      </c>
      <c r="M11" s="6">
        <f>'Réponses quantitative'!L11*Pondération!C12</f>
        <v>0</v>
      </c>
      <c r="N11" s="6">
        <f>'Réponses quantitative'!M11*Pondération!C13</f>
        <v>0</v>
      </c>
      <c r="O11" s="6">
        <f>'Réponses quantitative'!N11*Pondération!C14</f>
        <v>0</v>
      </c>
      <c r="P11" s="6">
        <f>'Réponses quantitative'!O11*Pondération!C15</f>
        <v>0</v>
      </c>
      <c r="Q11" s="6">
        <f>'Réponses quantitative'!P11*Pondération!C16</f>
        <v>0</v>
      </c>
      <c r="R11" s="6">
        <f>'Réponses quantitative'!Q11*Pondération!C17</f>
        <v>0</v>
      </c>
      <c r="S11" s="6">
        <f>'Réponses quantitative'!R11*Pondération!C18</f>
        <v>0</v>
      </c>
      <c r="T11" s="14">
        <f t="shared" si="2"/>
        <v>0</v>
      </c>
      <c r="U11" s="6">
        <f>'Réponses quantitative'!T11*Pondération!C19</f>
        <v>0</v>
      </c>
      <c r="V11" s="6">
        <f>'Réponses quantitative'!U11*Pondération!C20</f>
        <v>0</v>
      </c>
      <c r="W11" s="6">
        <f>'Réponses quantitative'!V11*Pondération!C21</f>
        <v>0</v>
      </c>
      <c r="X11" s="6">
        <f>'Réponses quantitative'!W11*Pondération!C22</f>
        <v>2.5</v>
      </c>
      <c r="Y11" s="6">
        <f>'Réponses quantitative'!X11*Pondération!C23</f>
        <v>10</v>
      </c>
      <c r="Z11" s="6">
        <f>'Réponses quantitative'!AK11*Pondération!C36</f>
        <v>0</v>
      </c>
      <c r="AA11" s="14">
        <f t="shared" si="3"/>
        <v>12.5</v>
      </c>
      <c r="AB11" s="6">
        <f>'Réponses quantitative'!Y11*Pondération!C24</f>
        <v>5</v>
      </c>
      <c r="AC11" s="6">
        <f>'Réponses quantitative'!Z11*Pondération!C25</f>
        <v>0</v>
      </c>
      <c r="AD11" s="6">
        <f>'Réponses quantitative'!AA11*Pondération!C26</f>
        <v>3</v>
      </c>
      <c r="AE11" s="6">
        <f>'Réponses quantitative'!AB11*Pondération!C27</f>
        <v>3.5</v>
      </c>
      <c r="AF11" s="6">
        <f>'Réponses quantitative'!AC11*Pondération!C28</f>
        <v>0.75</v>
      </c>
      <c r="AG11" s="6">
        <f>'Réponses quantitative'!AD11*Pondération!C29</f>
        <v>1.25</v>
      </c>
      <c r="AH11" s="6">
        <f>'Réponses quantitative'!AE11*Pondération!C30</f>
        <v>1.5</v>
      </c>
      <c r="AI11" s="6">
        <f>'Réponses quantitative'!AF11*Pondération!C31</f>
        <v>1.25</v>
      </c>
      <c r="AJ11" s="6">
        <f>'Réponses quantitative'!AG11*Pondération!C32</f>
        <v>0</v>
      </c>
      <c r="AK11" s="6">
        <f>'Réponses quantitative'!AH11*Pondération!C33</f>
        <v>0</v>
      </c>
      <c r="AL11" s="6">
        <f>'Réponses quantitative'!AI11*Pondération!C34</f>
        <v>0.25</v>
      </c>
      <c r="AM11" s="6">
        <f>'Réponses quantitative'!AJ11*Pondération!C35</f>
        <v>0.25</v>
      </c>
      <c r="AN11" s="14">
        <f t="shared" si="4"/>
        <v>16.75</v>
      </c>
      <c r="AO11" s="17">
        <f t="shared" si="0"/>
        <v>32.25</v>
      </c>
    </row>
    <row r="12" spans="1:41" x14ac:dyDescent="0.2">
      <c r="A12" s="5" t="s">
        <v>14</v>
      </c>
      <c r="B12" s="6">
        <f>'Réponses quantitative'!B12*Pondération!C2</f>
        <v>0</v>
      </c>
      <c r="C12" s="6">
        <f>'Réponses quantitative'!C12*Pondération!C3</f>
        <v>5</v>
      </c>
      <c r="D12" s="6">
        <v>6</v>
      </c>
      <c r="E12" s="6">
        <f>'Réponses quantitative'!E12*Pondération!C5</f>
        <v>0</v>
      </c>
      <c r="F12" s="6">
        <f>'Réponses quantitative'!F12*Pondération!C6</f>
        <v>0</v>
      </c>
      <c r="G12" s="14">
        <f t="shared" si="1"/>
        <v>11</v>
      </c>
      <c r="H12" s="6">
        <f>'Réponses quantitative'!G12*Pondération!C7</f>
        <v>0</v>
      </c>
      <c r="I12" s="6">
        <f>'Réponses quantitative'!H12*Pondération!C8</f>
        <v>0</v>
      </c>
      <c r="J12" s="6">
        <f>'Réponses quantitative'!I12*Pondération!C9</f>
        <v>0</v>
      </c>
      <c r="K12" s="6">
        <f>'Réponses quantitative'!J12*Pondération!C10</f>
        <v>0</v>
      </c>
      <c r="L12" s="6">
        <f>'Réponses quantitative'!K12*Pondération!C11</f>
        <v>0</v>
      </c>
      <c r="M12" s="6">
        <f>'Réponses quantitative'!L12*Pondération!C12</f>
        <v>0</v>
      </c>
      <c r="N12" s="6">
        <f>'Réponses quantitative'!M12*Pondération!C13</f>
        <v>0</v>
      </c>
      <c r="O12" s="6">
        <f>'Réponses quantitative'!N12*Pondération!C14</f>
        <v>0</v>
      </c>
      <c r="P12" s="6">
        <f>'Réponses quantitative'!O12*Pondération!C15</f>
        <v>0</v>
      </c>
      <c r="Q12" s="6">
        <f>'Réponses quantitative'!P12*Pondération!C16</f>
        <v>0</v>
      </c>
      <c r="R12" s="6">
        <f>'Réponses quantitative'!Q12*Pondération!C17</f>
        <v>0</v>
      </c>
      <c r="S12" s="6">
        <f>'Réponses quantitative'!R12*Pondération!C18</f>
        <v>0</v>
      </c>
      <c r="T12" s="14">
        <f t="shared" si="2"/>
        <v>0</v>
      </c>
      <c r="U12" s="6">
        <f>'Réponses quantitative'!T12*Pondération!C19</f>
        <v>0</v>
      </c>
      <c r="V12" s="6">
        <f>'Réponses quantitative'!U12*Pondération!C20</f>
        <v>0</v>
      </c>
      <c r="W12" s="6">
        <f>'Réponses quantitative'!V12*Pondération!C21</f>
        <v>0</v>
      </c>
      <c r="X12" s="6">
        <f>'Réponses quantitative'!W12*Pondération!C22</f>
        <v>0</v>
      </c>
      <c r="Y12" s="6">
        <f>'Réponses quantitative'!X12*Pondération!C23</f>
        <v>0</v>
      </c>
      <c r="Z12" s="6">
        <f>'Réponses quantitative'!AK12*Pondération!C36</f>
        <v>5</v>
      </c>
      <c r="AA12" s="14">
        <f t="shared" si="3"/>
        <v>5</v>
      </c>
      <c r="AB12" s="6">
        <f>'Réponses quantitative'!Y12*Pondération!C24</f>
        <v>0</v>
      </c>
      <c r="AC12" s="6">
        <f>'Réponses quantitative'!Z12*Pondération!C25</f>
        <v>0</v>
      </c>
      <c r="AD12" s="6">
        <f>'Réponses quantitative'!AA12*Pondération!C26</f>
        <v>0</v>
      </c>
      <c r="AE12" s="6">
        <f>'Réponses quantitative'!AB12*Pondération!C27</f>
        <v>0</v>
      </c>
      <c r="AF12" s="6">
        <f>'Réponses quantitative'!AC12*Pondération!C28</f>
        <v>0</v>
      </c>
      <c r="AG12" s="6">
        <f>'Réponses quantitative'!AD12*Pondération!C29</f>
        <v>0</v>
      </c>
      <c r="AH12" s="6">
        <f>'Réponses quantitative'!AE12*Pondération!C30</f>
        <v>0</v>
      </c>
      <c r="AI12" s="6">
        <f>'Réponses quantitative'!AF12*Pondération!C31</f>
        <v>0</v>
      </c>
      <c r="AJ12" s="6">
        <f>'Réponses quantitative'!AG12*Pondération!C32</f>
        <v>0</v>
      </c>
      <c r="AK12" s="6">
        <f>'Réponses quantitative'!AH12*Pondération!C33</f>
        <v>0</v>
      </c>
      <c r="AL12" s="6">
        <f>'Réponses quantitative'!AI12*Pondération!C34</f>
        <v>0</v>
      </c>
      <c r="AM12" s="6">
        <f>'Réponses quantitative'!AJ12*Pondération!C35</f>
        <v>0</v>
      </c>
      <c r="AN12" s="14">
        <f t="shared" si="4"/>
        <v>0</v>
      </c>
      <c r="AO12" s="17">
        <f t="shared" si="0"/>
        <v>21</v>
      </c>
    </row>
    <row r="13" spans="1:41" x14ac:dyDescent="0.2">
      <c r="A13" s="5" t="s">
        <v>105</v>
      </c>
      <c r="B13" s="6">
        <f>'Réponses quantitative'!B13*Pondération!C2</f>
        <v>10</v>
      </c>
      <c r="C13" s="6">
        <f>'Réponses quantitative'!C13*Pondération!C3</f>
        <v>0</v>
      </c>
      <c r="D13" s="6">
        <f>'Réponses quantitative'!D13*Pondération!C4</f>
        <v>3.5</v>
      </c>
      <c r="E13" s="6">
        <f>'Réponses quantitative'!E13*Pondération!C5</f>
        <v>0</v>
      </c>
      <c r="F13" s="6">
        <f>'Réponses quantitative'!F13*Pondération!C6</f>
        <v>0</v>
      </c>
      <c r="G13" s="14">
        <f t="shared" si="1"/>
        <v>13.5</v>
      </c>
      <c r="H13" s="6">
        <f>'Réponses quantitative'!G13*Pondération!C7</f>
        <v>0</v>
      </c>
      <c r="I13" s="6">
        <f>'Réponses quantitative'!H13*Pondération!C8</f>
        <v>0</v>
      </c>
      <c r="J13" s="6">
        <f>'Réponses quantitative'!I13*Pondération!C9</f>
        <v>0</v>
      </c>
      <c r="K13" s="6">
        <f>'Réponses quantitative'!J13*Pondération!C10</f>
        <v>0</v>
      </c>
      <c r="L13" s="6">
        <f>'Réponses quantitative'!K13*Pondération!C11</f>
        <v>0</v>
      </c>
      <c r="M13" s="6">
        <f>'Réponses quantitative'!L13*Pondération!C12</f>
        <v>0</v>
      </c>
      <c r="N13" s="6">
        <f>'Réponses quantitative'!M13*Pondération!C13</f>
        <v>0</v>
      </c>
      <c r="O13" s="6">
        <f>'Réponses quantitative'!N13*Pondération!C14</f>
        <v>0</v>
      </c>
      <c r="P13" s="6">
        <f>'Réponses quantitative'!O13*Pondération!C15</f>
        <v>0</v>
      </c>
      <c r="Q13" s="6">
        <f>'Réponses quantitative'!P13*Pondération!C16</f>
        <v>0</v>
      </c>
      <c r="R13" s="6">
        <f>'Réponses quantitative'!Q13*Pondération!C17</f>
        <v>0</v>
      </c>
      <c r="S13" s="6">
        <f>'Réponses quantitative'!R13*Pondération!C18</f>
        <v>0</v>
      </c>
      <c r="T13" s="14">
        <f t="shared" si="2"/>
        <v>0</v>
      </c>
      <c r="U13" s="6">
        <f>'Réponses quantitative'!T13*Pondération!C19</f>
        <v>0</v>
      </c>
      <c r="V13" s="6">
        <f>'Réponses quantitative'!U13*Pondération!C20</f>
        <v>0</v>
      </c>
      <c r="W13" s="6">
        <f>'Réponses quantitative'!V13*Pondération!C21</f>
        <v>0</v>
      </c>
      <c r="X13" s="6">
        <f>'Réponses quantitative'!W13*Pondération!C22</f>
        <v>2.5</v>
      </c>
      <c r="Y13" s="6">
        <f>'Réponses quantitative'!X13*Pondération!C23</f>
        <v>0</v>
      </c>
      <c r="Z13" s="6">
        <f>'Réponses quantitative'!AK13*Pondération!C36</f>
        <v>0</v>
      </c>
      <c r="AA13" s="14">
        <f t="shared" si="3"/>
        <v>2.5</v>
      </c>
      <c r="AB13" s="6">
        <f>'Réponses quantitative'!Y13*Pondération!C24</f>
        <v>0</v>
      </c>
      <c r="AC13" s="6">
        <f>'Réponses quantitative'!Z13*Pondération!C25</f>
        <v>0</v>
      </c>
      <c r="AD13" s="6">
        <f>'Réponses quantitative'!AA13*Pondération!C26</f>
        <v>0</v>
      </c>
      <c r="AE13" s="6">
        <f>'Réponses quantitative'!AB13*Pondération!C27</f>
        <v>0</v>
      </c>
      <c r="AF13" s="6">
        <f>'Réponses quantitative'!AC13*Pondération!C28</f>
        <v>0</v>
      </c>
      <c r="AG13" s="6">
        <f>'Réponses quantitative'!AD13*Pondération!C29</f>
        <v>0</v>
      </c>
      <c r="AH13" s="6">
        <f>'Réponses quantitative'!AE13*Pondération!C30</f>
        <v>0</v>
      </c>
      <c r="AI13" s="6">
        <f>'Réponses quantitative'!AF13*Pondération!C31</f>
        <v>0</v>
      </c>
      <c r="AJ13" s="6">
        <f>'Réponses quantitative'!AG13*Pondération!C32</f>
        <v>0</v>
      </c>
      <c r="AK13" s="6">
        <f>'Réponses quantitative'!AH13*Pondération!C33</f>
        <v>0</v>
      </c>
      <c r="AL13" s="6">
        <f>'Réponses quantitative'!AI13*Pondération!C34</f>
        <v>0</v>
      </c>
      <c r="AM13" s="6">
        <f>'Réponses quantitative'!AJ13*Pondération!C35</f>
        <v>0</v>
      </c>
      <c r="AN13" s="14">
        <f t="shared" si="4"/>
        <v>0</v>
      </c>
      <c r="AO13" s="17">
        <f t="shared" si="0"/>
        <v>16</v>
      </c>
    </row>
    <row r="14" spans="1:41" x14ac:dyDescent="0.2">
      <c r="A14" s="5" t="s">
        <v>106</v>
      </c>
      <c r="B14" s="6">
        <f>'Réponses quantitative'!B14*Pondération!C2</f>
        <v>0</v>
      </c>
      <c r="C14" s="6">
        <f>'Réponses quantitative'!C14*Pondération!C3</f>
        <v>0</v>
      </c>
      <c r="D14" s="6">
        <f>'Réponses quantitative'!D14*Pondération!C4</f>
        <v>3</v>
      </c>
      <c r="E14" s="6">
        <f>'Réponses quantitative'!E14*Pondération!C5</f>
        <v>10</v>
      </c>
      <c r="F14" s="6">
        <f>'Réponses quantitative'!F14*Pondération!C6</f>
        <v>0</v>
      </c>
      <c r="G14" s="14">
        <f t="shared" si="1"/>
        <v>13</v>
      </c>
      <c r="H14" s="6">
        <f>'Réponses quantitative'!G14*Pondération!C7</f>
        <v>0</v>
      </c>
      <c r="I14" s="6">
        <f>'Réponses quantitative'!H14*Pondération!C8</f>
        <v>0</v>
      </c>
      <c r="J14" s="6">
        <f>'Réponses quantitative'!I14*Pondération!C9</f>
        <v>0</v>
      </c>
      <c r="K14" s="6">
        <f>'Réponses quantitative'!J14*Pondération!C10</f>
        <v>0</v>
      </c>
      <c r="L14" s="6">
        <f>'Réponses quantitative'!K14*Pondération!C11</f>
        <v>0</v>
      </c>
      <c r="M14" s="6">
        <f>'Réponses quantitative'!L14*Pondération!C12</f>
        <v>0</v>
      </c>
      <c r="N14" s="6">
        <f>'Réponses quantitative'!M14*Pondération!C13</f>
        <v>0</v>
      </c>
      <c r="O14" s="6">
        <f>'Réponses quantitative'!N14*Pondération!C14</f>
        <v>0</v>
      </c>
      <c r="P14" s="6">
        <f>'Réponses quantitative'!O14*Pondération!C15</f>
        <v>0</v>
      </c>
      <c r="Q14" s="6">
        <f>'Réponses quantitative'!P14*Pondération!C16</f>
        <v>0</v>
      </c>
      <c r="R14" s="6">
        <f>'Réponses quantitative'!Q14*Pondération!C17</f>
        <v>0</v>
      </c>
      <c r="S14" s="6">
        <f>'Réponses quantitative'!R14*Pondération!C18</f>
        <v>0</v>
      </c>
      <c r="T14" s="14">
        <f t="shared" si="2"/>
        <v>0</v>
      </c>
      <c r="U14" s="6">
        <f>'Réponses quantitative'!T14*Pondération!C19</f>
        <v>0</v>
      </c>
      <c r="V14" s="6">
        <f>'Réponses quantitative'!U14*Pondération!C20</f>
        <v>0</v>
      </c>
      <c r="W14" s="6">
        <f>'Réponses quantitative'!V14*Pondération!C21</f>
        <v>0</v>
      </c>
      <c r="X14" s="6">
        <f>'Réponses quantitative'!W14*Pondération!C22</f>
        <v>0</v>
      </c>
      <c r="Y14" s="6">
        <f>'Réponses quantitative'!X14*Pondération!C23</f>
        <v>0</v>
      </c>
      <c r="Z14" s="6">
        <f>'Réponses quantitative'!AK14*Pondération!C36</f>
        <v>0</v>
      </c>
      <c r="AA14" s="14">
        <f t="shared" si="3"/>
        <v>0</v>
      </c>
      <c r="AB14" s="6">
        <f>'Réponses quantitative'!Y14*Pondération!C24</f>
        <v>0</v>
      </c>
      <c r="AC14" s="6">
        <f>'Réponses quantitative'!Z14*Pondération!C25</f>
        <v>0</v>
      </c>
      <c r="AD14" s="6">
        <f>'Réponses quantitative'!AA14*Pondération!C26</f>
        <v>0</v>
      </c>
      <c r="AE14" s="6">
        <f>'Réponses quantitative'!AB14*Pondération!C27</f>
        <v>0</v>
      </c>
      <c r="AF14" s="6">
        <f>'Réponses quantitative'!AC14*Pondération!C28</f>
        <v>0</v>
      </c>
      <c r="AG14" s="6">
        <f>'Réponses quantitative'!AD14*Pondération!C29</f>
        <v>0</v>
      </c>
      <c r="AH14" s="6">
        <f>'Réponses quantitative'!AE14*Pondération!C30</f>
        <v>0</v>
      </c>
      <c r="AI14" s="6">
        <f>'Réponses quantitative'!AF14*Pondération!C31</f>
        <v>0</v>
      </c>
      <c r="AJ14" s="6">
        <f>'Réponses quantitative'!AG14*Pondération!C32</f>
        <v>0</v>
      </c>
      <c r="AK14" s="6">
        <f>'Réponses quantitative'!AH14*Pondération!C33</f>
        <v>0</v>
      </c>
      <c r="AL14" s="6">
        <f>'Réponses quantitative'!AI14*Pondération!C34</f>
        <v>0</v>
      </c>
      <c r="AM14" s="6">
        <f>'Réponses quantitative'!AJ14*Pondération!C35</f>
        <v>0</v>
      </c>
      <c r="AN14" s="14">
        <f t="shared" si="4"/>
        <v>0</v>
      </c>
      <c r="AO14" s="17">
        <f t="shared" si="0"/>
        <v>13</v>
      </c>
    </row>
    <row r="15" spans="1:41" x14ac:dyDescent="0.2">
      <c r="A15" s="5" t="s">
        <v>17</v>
      </c>
      <c r="B15" s="6">
        <f>'Réponses quantitative'!B15*Pondération!C2</f>
        <v>10</v>
      </c>
      <c r="C15" s="6">
        <f>'Réponses quantitative'!C15*Pondération!C3</f>
        <v>5</v>
      </c>
      <c r="D15" s="6">
        <f>'Réponses quantitative'!D15*Pondération!C4</f>
        <v>3.5</v>
      </c>
      <c r="E15" s="6">
        <f>'Réponses quantitative'!E15*Pondération!C5</f>
        <v>0</v>
      </c>
      <c r="F15" s="6">
        <f>'Réponses quantitative'!F15*Pondération!C6</f>
        <v>0</v>
      </c>
      <c r="G15" s="14">
        <f t="shared" si="1"/>
        <v>18.5</v>
      </c>
      <c r="H15" s="6">
        <f>'Réponses quantitative'!G15*Pondération!C7</f>
        <v>0</v>
      </c>
      <c r="I15" s="6">
        <f>'Réponses quantitative'!H15*Pondération!C8</f>
        <v>0</v>
      </c>
      <c r="J15" s="6">
        <f>'Réponses quantitative'!I15*Pondération!C9</f>
        <v>0</v>
      </c>
      <c r="K15" s="6">
        <f>'Réponses quantitative'!J15*Pondération!C10</f>
        <v>0</v>
      </c>
      <c r="L15" s="6">
        <f>'Réponses quantitative'!K15*Pondération!C11</f>
        <v>0</v>
      </c>
      <c r="M15" s="6">
        <f>'Réponses quantitative'!L15*Pondération!C12</f>
        <v>0</v>
      </c>
      <c r="N15" s="6">
        <f>'Réponses quantitative'!M15*Pondération!C13</f>
        <v>0</v>
      </c>
      <c r="O15" s="6">
        <f>'Réponses quantitative'!N15*Pondération!C14</f>
        <v>0</v>
      </c>
      <c r="P15" s="6">
        <f>'Réponses quantitative'!O15*Pondération!C15</f>
        <v>0</v>
      </c>
      <c r="Q15" s="6">
        <f>'Réponses quantitative'!P15*Pondération!C16</f>
        <v>0</v>
      </c>
      <c r="R15" s="6">
        <f>'Réponses quantitative'!Q15*Pondération!C17</f>
        <v>0</v>
      </c>
      <c r="S15" s="6">
        <f>'Réponses quantitative'!R15*Pondération!C18</f>
        <v>0</v>
      </c>
      <c r="T15" s="14">
        <f t="shared" si="2"/>
        <v>0</v>
      </c>
      <c r="U15" s="6">
        <f>'Réponses quantitative'!T15*Pondération!C19</f>
        <v>0</v>
      </c>
      <c r="V15" s="6">
        <f>'Réponses quantitative'!U15*Pondération!C20</f>
        <v>0</v>
      </c>
      <c r="W15" s="6">
        <f>'Réponses quantitative'!V15*Pondération!C21</f>
        <v>1.25</v>
      </c>
      <c r="X15" s="6">
        <f>'Réponses quantitative'!W15*Pondération!C22</f>
        <v>2.5</v>
      </c>
      <c r="Y15" s="6">
        <f>'Réponses quantitative'!X15*Pondération!C23</f>
        <v>10</v>
      </c>
      <c r="Z15" s="6">
        <f>'Réponses quantitative'!AK15*Pondération!C36</f>
        <v>5</v>
      </c>
      <c r="AA15" s="14">
        <f t="shared" si="3"/>
        <v>18.75</v>
      </c>
      <c r="AB15" s="6">
        <f>'Réponses quantitative'!Y15*Pondération!C24</f>
        <v>5</v>
      </c>
      <c r="AC15" s="6">
        <f>'Réponses quantitative'!Z15*Pondération!C25</f>
        <v>2.25</v>
      </c>
      <c r="AD15" s="6">
        <f>'Réponses quantitative'!AA15*Pondération!C26</f>
        <v>4</v>
      </c>
      <c r="AE15" s="6">
        <f>'Réponses quantitative'!AB15*Pondération!C27</f>
        <v>2.5</v>
      </c>
      <c r="AF15" s="6">
        <f>'Réponses quantitative'!AC15*Pondération!C28</f>
        <v>0</v>
      </c>
      <c r="AG15" s="6">
        <f>'Réponses quantitative'!AD15*Pondération!C29</f>
        <v>1.75</v>
      </c>
      <c r="AH15" s="6">
        <f>'Réponses quantitative'!AE15*Pondération!C30</f>
        <v>2</v>
      </c>
      <c r="AI15" s="6">
        <f>'Réponses quantitative'!AF15*Pondération!C31</f>
        <v>1.25</v>
      </c>
      <c r="AJ15" s="6">
        <f>'Réponses quantitative'!AG15*Pondération!C32</f>
        <v>0.875</v>
      </c>
      <c r="AK15" s="6">
        <f>'Réponses quantitative'!AH15*Pondération!C33</f>
        <v>0.25</v>
      </c>
      <c r="AL15" s="6">
        <f>'Réponses quantitative'!AI15*Pondération!C34</f>
        <v>0</v>
      </c>
      <c r="AM15" s="6">
        <f>'Réponses quantitative'!AJ15*Pondération!C35</f>
        <v>0</v>
      </c>
      <c r="AN15" s="14">
        <f t="shared" si="4"/>
        <v>19.875</v>
      </c>
      <c r="AO15" s="17">
        <f t="shared" si="0"/>
        <v>62.125</v>
      </c>
    </row>
    <row r="16" spans="1:41" x14ac:dyDescent="0.2">
      <c r="A16" s="5" t="s">
        <v>18</v>
      </c>
      <c r="B16" s="6">
        <f>'Réponses quantitative'!B16*Pondération!C2</f>
        <v>0</v>
      </c>
      <c r="C16" s="6">
        <f>'Réponses quantitative'!C16*Pondération!C3</f>
        <v>0</v>
      </c>
      <c r="D16" s="6">
        <f>'Réponses quantitative'!D16*Pondération!C4</f>
        <v>1.5</v>
      </c>
      <c r="E16" s="6">
        <f>'Réponses quantitative'!E16*Pondération!C5</f>
        <v>0</v>
      </c>
      <c r="F16" s="6">
        <f>'Réponses quantitative'!F16*Pondération!C6</f>
        <v>0</v>
      </c>
      <c r="G16" s="14">
        <f t="shared" si="1"/>
        <v>1.5</v>
      </c>
      <c r="H16" s="6">
        <f>'Réponses quantitative'!G16*Pondération!C7</f>
        <v>0</v>
      </c>
      <c r="I16" s="6">
        <f>'Réponses quantitative'!H16*Pondération!C8</f>
        <v>0</v>
      </c>
      <c r="J16" s="6">
        <f>'Réponses quantitative'!I16*Pondération!C9</f>
        <v>0</v>
      </c>
      <c r="K16" s="6">
        <f>'Réponses quantitative'!J16*Pondération!C10</f>
        <v>0</v>
      </c>
      <c r="L16" s="6">
        <f>'Réponses quantitative'!K16*Pondération!C11</f>
        <v>0</v>
      </c>
      <c r="M16" s="6">
        <f>'Réponses quantitative'!L16*Pondération!C12</f>
        <v>0</v>
      </c>
      <c r="N16" s="6">
        <f>'Réponses quantitative'!M16*Pondération!C13</f>
        <v>0</v>
      </c>
      <c r="O16" s="6">
        <f>'Réponses quantitative'!N16*Pondération!C14</f>
        <v>0</v>
      </c>
      <c r="P16" s="6">
        <f>'Réponses quantitative'!O16*Pondération!C15</f>
        <v>0</v>
      </c>
      <c r="Q16" s="6">
        <f>'Réponses quantitative'!P16*Pondération!C16</f>
        <v>0</v>
      </c>
      <c r="R16" s="6">
        <f>'Réponses quantitative'!Q16*Pondération!C17</f>
        <v>0</v>
      </c>
      <c r="S16" s="6">
        <f>'Réponses quantitative'!R16*Pondération!C18</f>
        <v>0</v>
      </c>
      <c r="T16" s="14">
        <f t="shared" si="2"/>
        <v>0</v>
      </c>
      <c r="U16" s="6">
        <f>'Réponses quantitative'!T16*Pondération!C19</f>
        <v>0</v>
      </c>
      <c r="V16" s="6">
        <f>'Réponses quantitative'!U16*Pondération!C20</f>
        <v>0</v>
      </c>
      <c r="W16" s="6">
        <f>'Réponses quantitative'!V16*Pondération!C21</f>
        <v>0</v>
      </c>
      <c r="X16" s="6">
        <f>'Réponses quantitative'!W16*Pondération!C22</f>
        <v>2.5</v>
      </c>
      <c r="Y16" s="6">
        <f>'Réponses quantitative'!X16*Pondération!C23</f>
        <v>0</v>
      </c>
      <c r="Z16" s="6">
        <f>'Réponses quantitative'!AK16*Pondération!C36</f>
        <v>0</v>
      </c>
      <c r="AA16" s="14">
        <f t="shared" si="3"/>
        <v>2.5</v>
      </c>
      <c r="AB16" s="6">
        <f>'Réponses quantitative'!Y16*Pondération!C24</f>
        <v>0</v>
      </c>
      <c r="AC16" s="6">
        <f>'Réponses quantitative'!Z16*Pondération!C25</f>
        <v>0</v>
      </c>
      <c r="AD16" s="6">
        <f>'Réponses quantitative'!AA16*Pondération!C26</f>
        <v>0</v>
      </c>
      <c r="AE16" s="6">
        <f>'Réponses quantitative'!AB16*Pondération!C27</f>
        <v>0</v>
      </c>
      <c r="AF16" s="6">
        <f>'Réponses quantitative'!AC16*Pondération!C28</f>
        <v>0</v>
      </c>
      <c r="AG16" s="6">
        <f>'Réponses quantitative'!AD16*Pondération!C29</f>
        <v>0</v>
      </c>
      <c r="AH16" s="6">
        <f>'Réponses quantitative'!AE16*Pondération!C30</f>
        <v>0</v>
      </c>
      <c r="AI16" s="6">
        <f>'Réponses quantitative'!AF16*Pondération!C31</f>
        <v>0</v>
      </c>
      <c r="AJ16" s="6">
        <f>'Réponses quantitative'!AG16*Pondération!C32</f>
        <v>0</v>
      </c>
      <c r="AK16" s="6">
        <f>'Réponses quantitative'!AH16*Pondération!C33</f>
        <v>0</v>
      </c>
      <c r="AL16" s="6">
        <f>'Réponses quantitative'!AI16*Pondération!C34</f>
        <v>0</v>
      </c>
      <c r="AM16" s="6">
        <f>'Réponses quantitative'!AJ16*Pondération!C35</f>
        <v>0</v>
      </c>
      <c r="AN16" s="14">
        <f t="shared" si="4"/>
        <v>0</v>
      </c>
      <c r="AO16" s="17">
        <f t="shared" si="0"/>
        <v>4</v>
      </c>
    </row>
    <row r="17" spans="1:41" x14ac:dyDescent="0.2">
      <c r="A17" s="5" t="s">
        <v>19</v>
      </c>
      <c r="B17" s="6">
        <f>'Réponses quantitative'!B17*Pondération!C2</f>
        <v>0</v>
      </c>
      <c r="C17" s="6">
        <f>'Réponses quantitative'!C17*Pondération!C3</f>
        <v>5</v>
      </c>
      <c r="D17" s="6">
        <f>'Réponses quantitative'!D17*Pondération!C4</f>
        <v>1.5</v>
      </c>
      <c r="E17" s="6">
        <f>'Réponses quantitative'!E17*Pondération!C5</f>
        <v>10</v>
      </c>
      <c r="F17" s="6">
        <f>'Réponses quantitative'!F17*Pondération!C6</f>
        <v>0</v>
      </c>
      <c r="G17" s="14">
        <f t="shared" si="1"/>
        <v>16.5</v>
      </c>
      <c r="H17" s="6">
        <f>'Réponses quantitative'!G17*Pondération!C7</f>
        <v>1</v>
      </c>
      <c r="I17" s="6">
        <f>'Réponses quantitative'!H17*Pondération!C8</f>
        <v>0.25</v>
      </c>
      <c r="J17" s="6">
        <f>'Réponses quantitative'!I17*Pondération!C9</f>
        <v>2.5</v>
      </c>
      <c r="K17" s="6">
        <f>'Réponses quantitative'!J17*Pondération!C10</f>
        <v>2.5</v>
      </c>
      <c r="L17" s="6">
        <f>'Réponses quantitative'!K17*Pondération!C11</f>
        <v>0.25</v>
      </c>
      <c r="M17" s="6">
        <f>'Réponses quantitative'!L17*Pondération!C12</f>
        <v>0.5</v>
      </c>
      <c r="N17" s="6">
        <f>'Réponses quantitative'!M17*Pondération!C13</f>
        <v>0.5</v>
      </c>
      <c r="O17" s="6">
        <f>'Réponses quantitative'!N17*Pondération!C14</f>
        <v>0.5</v>
      </c>
      <c r="P17" s="6">
        <f>'Réponses quantitative'!O17*Pondération!C15</f>
        <v>0.25</v>
      </c>
      <c r="Q17" s="6">
        <f>'Réponses quantitative'!P17*Pondération!C16</f>
        <v>0</v>
      </c>
      <c r="R17" s="6">
        <f>'Réponses quantitative'!Q17*Pondération!C17</f>
        <v>0.75</v>
      </c>
      <c r="S17" s="6">
        <f>'Réponses quantitative'!R17*Pondération!C18</f>
        <v>0.75</v>
      </c>
      <c r="T17" s="14">
        <f t="shared" si="2"/>
        <v>9.75</v>
      </c>
      <c r="U17" s="6">
        <f>'Réponses quantitative'!T17*Pondération!C19</f>
        <v>0</v>
      </c>
      <c r="V17" s="6">
        <f>'Réponses quantitative'!U17*Pondération!C20</f>
        <v>2.5</v>
      </c>
      <c r="W17" s="6">
        <f>'Réponses quantitative'!V17*Pondération!C21</f>
        <v>0</v>
      </c>
      <c r="X17" s="6">
        <f>'Réponses quantitative'!W17*Pondération!C22</f>
        <v>2.5</v>
      </c>
      <c r="Y17" s="6">
        <f>'Réponses quantitative'!X17*Pondération!C23</f>
        <v>10</v>
      </c>
      <c r="Z17" s="6">
        <f>'Réponses quantitative'!AK17*Pondération!C36</f>
        <v>5</v>
      </c>
      <c r="AA17" s="14">
        <f t="shared" si="3"/>
        <v>20</v>
      </c>
      <c r="AB17" s="6">
        <f>'Réponses quantitative'!Y17*Pondération!C24</f>
        <v>0</v>
      </c>
      <c r="AC17" s="6">
        <f>'Réponses quantitative'!Z17*Pondération!C25</f>
        <v>0</v>
      </c>
      <c r="AD17" s="6">
        <f>'Réponses quantitative'!AA17*Pondération!C26</f>
        <v>0</v>
      </c>
      <c r="AE17" s="6">
        <f>'Réponses quantitative'!AB17*Pondération!C27</f>
        <v>0</v>
      </c>
      <c r="AF17" s="6">
        <f>'Réponses quantitative'!AC17*Pondération!C28</f>
        <v>0</v>
      </c>
      <c r="AG17" s="6">
        <f>'Réponses quantitative'!AD17*Pondération!C29</f>
        <v>0.75</v>
      </c>
      <c r="AH17" s="6">
        <f>'Réponses quantitative'!AE17*Pondération!C30</f>
        <v>0.5</v>
      </c>
      <c r="AI17" s="6">
        <f>'Réponses quantitative'!AF17*Pondération!C31</f>
        <v>0.5</v>
      </c>
      <c r="AJ17" s="6">
        <f>'Réponses quantitative'!AG17*Pondération!C32</f>
        <v>0.125</v>
      </c>
      <c r="AK17" s="6">
        <f>'Réponses quantitative'!AH17*Pondération!C33</f>
        <v>0.125</v>
      </c>
      <c r="AL17" s="6">
        <f>'Réponses quantitative'!AI17*Pondération!C34</f>
        <v>0.25</v>
      </c>
      <c r="AM17" s="6">
        <f>'Réponses quantitative'!AJ17*Pondération!C35</f>
        <v>0.25</v>
      </c>
      <c r="AN17" s="14">
        <f t="shared" si="4"/>
        <v>2.5</v>
      </c>
      <c r="AO17" s="17">
        <f t="shared" si="0"/>
        <v>53.75</v>
      </c>
    </row>
    <row r="18" spans="1:41" x14ac:dyDescent="0.2">
      <c r="A18" s="5" t="s">
        <v>20</v>
      </c>
      <c r="B18" s="6">
        <f>'Réponses quantitative'!B18*Pondération!C2</f>
        <v>0</v>
      </c>
      <c r="C18" s="6">
        <f>'Réponses quantitative'!C18*Pondération!C3</f>
        <v>0</v>
      </c>
      <c r="D18" s="6">
        <f>'Réponses quantitative'!D18*Pondération!C4</f>
        <v>0</v>
      </c>
      <c r="E18" s="6">
        <f>'Réponses quantitative'!E18*Pondération!C5</f>
        <v>0</v>
      </c>
      <c r="F18" s="6">
        <f>'Réponses quantitative'!F18*Pondération!C6</f>
        <v>0</v>
      </c>
      <c r="G18" s="14">
        <f t="shared" si="1"/>
        <v>0</v>
      </c>
      <c r="H18" s="6">
        <f>'Réponses quantitative'!G18*Pondération!C7</f>
        <v>0</v>
      </c>
      <c r="I18" s="6">
        <f>'Réponses quantitative'!H18*Pondération!C8</f>
        <v>0</v>
      </c>
      <c r="J18" s="6">
        <f>'Réponses quantitative'!I18*Pondération!C9</f>
        <v>0</v>
      </c>
      <c r="K18" s="6">
        <f>'Réponses quantitative'!J18*Pondération!C10</f>
        <v>0</v>
      </c>
      <c r="L18" s="6">
        <f>'Réponses quantitative'!K18*Pondération!C11</f>
        <v>0</v>
      </c>
      <c r="M18" s="6">
        <f>'Réponses quantitative'!L18*Pondération!C12</f>
        <v>0</v>
      </c>
      <c r="N18" s="6">
        <f>'Réponses quantitative'!M18*Pondération!C13</f>
        <v>0</v>
      </c>
      <c r="O18" s="6">
        <f>'Réponses quantitative'!N18*Pondération!C14</f>
        <v>0</v>
      </c>
      <c r="P18" s="6">
        <f>'Réponses quantitative'!O18*Pondération!C15</f>
        <v>0</v>
      </c>
      <c r="Q18" s="6">
        <f>'Réponses quantitative'!P18*Pondération!C16</f>
        <v>0</v>
      </c>
      <c r="R18" s="6">
        <f>'Réponses quantitative'!Q18*Pondération!C17</f>
        <v>0</v>
      </c>
      <c r="S18" s="6">
        <f>'Réponses quantitative'!R18*Pondération!C18</f>
        <v>0</v>
      </c>
      <c r="T18" s="14">
        <f t="shared" si="2"/>
        <v>0</v>
      </c>
      <c r="U18" s="6">
        <f>'Réponses quantitative'!T18*Pondération!C19</f>
        <v>0</v>
      </c>
      <c r="V18" s="6">
        <f>'Réponses quantitative'!U18*Pondération!C20</f>
        <v>0</v>
      </c>
      <c r="W18" s="6">
        <f>'Réponses quantitative'!V18*Pondération!C21</f>
        <v>0</v>
      </c>
      <c r="X18" s="6">
        <f>'Réponses quantitative'!W18*Pondération!C22</f>
        <v>0</v>
      </c>
      <c r="Y18" s="6">
        <f>'Réponses quantitative'!X18*Pondération!C23</f>
        <v>10</v>
      </c>
      <c r="Z18" s="6">
        <f>'Réponses quantitative'!AK18*Pondération!C36</f>
        <v>0</v>
      </c>
      <c r="AA18" s="14">
        <f t="shared" si="3"/>
        <v>10</v>
      </c>
      <c r="AB18" s="6">
        <f>'Réponses quantitative'!Y18*Pondération!C24</f>
        <v>2</v>
      </c>
      <c r="AC18" s="6">
        <f>'Réponses quantitative'!Z18*Pondération!C25</f>
        <v>0</v>
      </c>
      <c r="AD18" s="6">
        <f>'Réponses quantitative'!AA18*Pondération!C26</f>
        <v>2</v>
      </c>
      <c r="AE18" s="6">
        <f>'Réponses quantitative'!AB18*Pondération!C27</f>
        <v>1.5</v>
      </c>
      <c r="AF18" s="6">
        <f>'Réponses quantitative'!AC18*Pondération!C28</f>
        <v>0.625</v>
      </c>
      <c r="AG18" s="6">
        <f>'Réponses quantitative'!AD18*Pondération!C29</f>
        <v>0</v>
      </c>
      <c r="AH18" s="6">
        <f>'Réponses quantitative'!AE18*Pondération!C30</f>
        <v>0</v>
      </c>
      <c r="AI18" s="6">
        <f>'Réponses quantitative'!AF18*Pondération!C31</f>
        <v>0</v>
      </c>
      <c r="AJ18" s="6">
        <f>'Réponses quantitative'!AG18*Pondération!C32</f>
        <v>0</v>
      </c>
      <c r="AK18" s="6">
        <f>'Réponses quantitative'!AH18*Pondération!C33</f>
        <v>0.375</v>
      </c>
      <c r="AL18" s="6">
        <f>'Réponses quantitative'!AI18*Pondération!C34</f>
        <v>0.5</v>
      </c>
      <c r="AM18" s="6">
        <f>'Réponses quantitative'!AJ18*Pondération!C35</f>
        <v>0.5</v>
      </c>
      <c r="AN18" s="14">
        <f t="shared" si="4"/>
        <v>7.5</v>
      </c>
      <c r="AO18" s="17">
        <f t="shared" si="0"/>
        <v>17.5</v>
      </c>
    </row>
    <row r="19" spans="1:41" x14ac:dyDescent="0.2">
      <c r="A19" s="5" t="s">
        <v>103</v>
      </c>
      <c r="B19" s="6">
        <f>'Réponses quantitative'!B19*Pondération!C2</f>
        <v>10</v>
      </c>
      <c r="C19" s="6">
        <f>'Réponses quantitative'!C19*Pondération!C3</f>
        <v>5</v>
      </c>
      <c r="D19" s="6">
        <f>'Réponses quantitative'!D19*Pondération!C4</f>
        <v>3</v>
      </c>
      <c r="E19" s="6">
        <f>'Réponses quantitative'!E19*Pondération!C5</f>
        <v>10</v>
      </c>
      <c r="F19" s="6">
        <f>'Réponses quantitative'!F19*Pondération!C6</f>
        <v>1</v>
      </c>
      <c r="G19" s="14">
        <f t="shared" si="1"/>
        <v>29</v>
      </c>
      <c r="H19" s="6">
        <f>'Réponses quantitative'!G19*Pondération!C7</f>
        <v>1</v>
      </c>
      <c r="I19" s="6">
        <f>'Réponses quantitative'!H19*Pondération!C8</f>
        <v>0</v>
      </c>
      <c r="J19" s="6">
        <f>'Réponses quantitative'!I19*Pondération!C9</f>
        <v>4</v>
      </c>
      <c r="K19" s="6">
        <f>'Réponses quantitative'!J19*Pondération!C10</f>
        <v>2.5</v>
      </c>
      <c r="L19" s="6">
        <f>'Réponses quantitative'!K19*Pondération!C11</f>
        <v>1</v>
      </c>
      <c r="M19" s="6">
        <f>'Réponses quantitative'!L19*Pondération!C12</f>
        <v>0</v>
      </c>
      <c r="N19" s="6">
        <f>'Réponses quantitative'!M19*Pondération!C13</f>
        <v>1.75</v>
      </c>
      <c r="O19" s="6">
        <f>'Réponses quantitative'!N19*Pondération!C14</f>
        <v>1.25</v>
      </c>
      <c r="P19" s="6">
        <f>'Réponses quantitative'!O19*Pondération!C15</f>
        <v>0.625</v>
      </c>
      <c r="Q19" s="6">
        <f>'Réponses quantitative'!P19*Pondération!C16</f>
        <v>0.625</v>
      </c>
      <c r="R19" s="6">
        <f>'Réponses quantitative'!Q19*Pondération!C17</f>
        <v>0</v>
      </c>
      <c r="S19" s="6">
        <f>'Réponses quantitative'!R19*Pondération!C18</f>
        <v>0</v>
      </c>
      <c r="T19" s="14">
        <f t="shared" si="2"/>
        <v>12.75</v>
      </c>
      <c r="U19" s="6">
        <f>'Réponses quantitative'!T19*Pondération!C19</f>
        <v>2.5</v>
      </c>
      <c r="V19" s="6">
        <f>'Réponses quantitative'!U19*Pondération!C20</f>
        <v>1.25</v>
      </c>
      <c r="W19" s="6">
        <f>'Réponses quantitative'!V19*Pondération!C21</f>
        <v>0.625</v>
      </c>
      <c r="X19" s="6">
        <f>'Réponses quantitative'!W19*Pondération!C22</f>
        <v>2.5</v>
      </c>
      <c r="Y19" s="6">
        <f>'Réponses quantitative'!X19*Pondération!C23</f>
        <v>0</v>
      </c>
      <c r="Z19" s="6">
        <f>'Réponses quantitative'!AK19*Pondération!C36</f>
        <v>5</v>
      </c>
      <c r="AA19" s="14">
        <f t="shared" si="3"/>
        <v>11.875</v>
      </c>
      <c r="AB19" s="6">
        <f>'Réponses quantitative'!Y19*Pondération!C24</f>
        <v>0</v>
      </c>
      <c r="AC19" s="6">
        <f>'Réponses quantitative'!Z19*Pondération!C25</f>
        <v>0</v>
      </c>
      <c r="AD19" s="6">
        <f>'Réponses quantitative'!AA19*Pondération!C26</f>
        <v>0</v>
      </c>
      <c r="AE19" s="6">
        <f>'Réponses quantitative'!AB19*Pondération!C27</f>
        <v>0</v>
      </c>
      <c r="AF19" s="6">
        <f>'Réponses quantitative'!AC19*Pondération!C28</f>
        <v>0</v>
      </c>
      <c r="AG19" s="6">
        <f>'Réponses quantitative'!AD19*Pondération!C29</f>
        <v>0</v>
      </c>
      <c r="AH19" s="6">
        <f>'Réponses quantitative'!AE19*Pondération!C30</f>
        <v>0</v>
      </c>
      <c r="AI19" s="6">
        <f>'Réponses quantitative'!AF19*Pondération!C31</f>
        <v>0</v>
      </c>
      <c r="AJ19" s="6">
        <f>'Réponses quantitative'!AG19*Pondération!C32</f>
        <v>0</v>
      </c>
      <c r="AK19" s="6">
        <f>'Réponses quantitative'!AH19*Pondération!C33</f>
        <v>0</v>
      </c>
      <c r="AL19" s="6">
        <f>'Réponses quantitative'!AI19*Pondération!C34</f>
        <v>0</v>
      </c>
      <c r="AM19" s="6">
        <f>'Réponses quantitative'!AJ19*Pondération!C35</f>
        <v>0</v>
      </c>
      <c r="AN19" s="14">
        <f t="shared" si="4"/>
        <v>0</v>
      </c>
      <c r="AO19" s="17">
        <f t="shared" si="0"/>
        <v>58.625</v>
      </c>
    </row>
    <row r="20" spans="1:41" x14ac:dyDescent="0.2">
      <c r="A20" s="5" t="s">
        <v>22</v>
      </c>
      <c r="B20" s="6">
        <f>'Réponses quantitative'!B20*Pondération!C2</f>
        <v>0</v>
      </c>
      <c r="C20" s="6">
        <f>'Réponses quantitative'!C20*Pondération!C3</f>
        <v>5</v>
      </c>
      <c r="D20" s="6">
        <f>'Réponses quantitative'!D20*Pondération!C4</f>
        <v>2</v>
      </c>
      <c r="E20" s="6">
        <f>'Réponses quantitative'!E20*Pondération!C5</f>
        <v>10</v>
      </c>
      <c r="F20" s="6">
        <f>'Réponses quantitative'!F20*Pondération!C6</f>
        <v>3</v>
      </c>
      <c r="G20" s="14">
        <f t="shared" si="1"/>
        <v>20</v>
      </c>
      <c r="H20" s="6">
        <f>'Réponses quantitative'!G20*Pondération!C7</f>
        <v>1</v>
      </c>
      <c r="I20" s="6">
        <f>'Réponses quantitative'!H20*Pondération!C8</f>
        <v>1.25</v>
      </c>
      <c r="J20" s="6">
        <f>'Réponses quantitative'!I20*Pondération!C9</f>
        <v>2.5</v>
      </c>
      <c r="K20" s="6">
        <f>'Réponses quantitative'!J20*Pondération!C10</f>
        <v>5</v>
      </c>
      <c r="L20" s="6">
        <f>'Réponses quantitative'!K20*Pondération!C11</f>
        <v>0</v>
      </c>
      <c r="M20" s="6">
        <f>'Réponses quantitative'!L20*Pondération!C12</f>
        <v>1</v>
      </c>
      <c r="N20" s="6">
        <f>'Réponses quantitative'!M20*Pondération!C13</f>
        <v>1.75</v>
      </c>
      <c r="O20" s="6">
        <f>'Réponses quantitative'!N20*Pondération!C14</f>
        <v>1.75</v>
      </c>
      <c r="P20" s="6">
        <f>'Réponses quantitative'!O20*Pondération!C15</f>
        <v>0</v>
      </c>
      <c r="Q20" s="6">
        <f>'Réponses quantitative'!P20*Pondération!C16</f>
        <v>0.625</v>
      </c>
      <c r="R20" s="6">
        <f>'Réponses quantitative'!Q20*Pondération!C17</f>
        <v>1.25</v>
      </c>
      <c r="S20" s="6">
        <f>'Réponses quantitative'!R20*Pondération!C18</f>
        <v>1.25</v>
      </c>
      <c r="T20" s="14">
        <f t="shared" si="2"/>
        <v>17.375</v>
      </c>
      <c r="U20" s="6">
        <f>'Réponses quantitative'!T20*Pondération!C19</f>
        <v>5</v>
      </c>
      <c r="V20" s="6">
        <f>'Réponses quantitative'!U20*Pondération!C20</f>
        <v>1.25</v>
      </c>
      <c r="W20" s="6">
        <f>'Réponses quantitative'!V20*Pondération!C21</f>
        <v>1.25</v>
      </c>
      <c r="X20" s="6">
        <f>'Réponses quantitative'!W20*Pondération!C22</f>
        <v>2.5</v>
      </c>
      <c r="Y20" s="6">
        <f>'Réponses quantitative'!X20*Pondération!C23</f>
        <v>10</v>
      </c>
      <c r="Z20" s="6">
        <f>'Réponses quantitative'!AK20*Pondération!C36</f>
        <v>5</v>
      </c>
      <c r="AA20" s="14">
        <f t="shared" si="3"/>
        <v>25</v>
      </c>
      <c r="AB20" s="6">
        <f>'Réponses quantitative'!Y20*Pondération!C24</f>
        <v>5</v>
      </c>
      <c r="AC20" s="6">
        <f>'Réponses quantitative'!Z20*Pondération!C25</f>
        <v>0.75</v>
      </c>
      <c r="AD20" s="6">
        <f>'Réponses quantitative'!AA20*Pondération!C26</f>
        <v>3.5</v>
      </c>
      <c r="AE20" s="6">
        <f>'Réponses quantitative'!AB20*Pondération!C27</f>
        <v>5</v>
      </c>
      <c r="AF20" s="6">
        <f>'Réponses quantitative'!AC20*Pondération!C28</f>
        <v>0</v>
      </c>
      <c r="AG20" s="6">
        <f>'Réponses quantitative'!AD20*Pondération!C29</f>
        <v>1.75</v>
      </c>
      <c r="AH20" s="6">
        <f>'Réponses quantitative'!AE20*Pondération!C30</f>
        <v>2.5</v>
      </c>
      <c r="AI20" s="6">
        <f>'Réponses quantitative'!AF20*Pondération!C31</f>
        <v>1.25</v>
      </c>
      <c r="AJ20" s="6">
        <f>'Réponses quantitative'!AG20*Pondération!C32</f>
        <v>0.625</v>
      </c>
      <c r="AK20" s="6">
        <f>'Réponses quantitative'!AH20*Pondération!C33</f>
        <v>0.625</v>
      </c>
      <c r="AL20" s="6">
        <f>'Réponses quantitative'!AI20*Pondération!C34</f>
        <v>1.25</v>
      </c>
      <c r="AM20" s="6">
        <f>'Réponses quantitative'!AJ20*Pondération!C35</f>
        <v>1.25</v>
      </c>
      <c r="AN20" s="14">
        <f t="shared" si="4"/>
        <v>23.5</v>
      </c>
      <c r="AO20" s="17">
        <f t="shared" si="0"/>
        <v>90.875</v>
      </c>
    </row>
    <row r="21" spans="1:41" x14ac:dyDescent="0.2">
      <c r="A21" s="5" t="s">
        <v>104</v>
      </c>
      <c r="B21" s="6">
        <f>'Réponses quantitative'!B21*Pondération!C2</f>
        <v>10</v>
      </c>
      <c r="C21" s="6">
        <f>'Réponses quantitative'!C21*Pondération!C3</f>
        <v>5</v>
      </c>
      <c r="D21" s="6">
        <f>'Réponses quantitative'!D21*Pondération!C4</f>
        <v>1.5</v>
      </c>
      <c r="E21" s="6">
        <f>'Réponses quantitative'!E21*Pondération!C5</f>
        <v>10</v>
      </c>
      <c r="F21" s="6">
        <f>'Réponses quantitative'!F21*Pondération!C6</f>
        <v>3</v>
      </c>
      <c r="G21" s="14">
        <f t="shared" si="1"/>
        <v>29.5</v>
      </c>
      <c r="H21" s="6">
        <f>'Réponses quantitative'!G21*Pondération!C7</f>
        <v>3.5</v>
      </c>
      <c r="I21" s="6">
        <f>'Réponses quantitative'!H21*Pondération!C8</f>
        <v>1.25</v>
      </c>
      <c r="J21" s="6">
        <f>'Réponses quantitative'!I21*Pondération!C9</f>
        <v>2</v>
      </c>
      <c r="K21" s="6">
        <f>'Réponses quantitative'!J21*Pondération!C10</f>
        <v>4.5</v>
      </c>
      <c r="L21" s="6">
        <f>'Réponses quantitative'!K21*Pondération!C11</f>
        <v>1.125</v>
      </c>
      <c r="M21" s="6">
        <f>'Réponses quantitative'!L21*Pondération!C12</f>
        <v>2.25</v>
      </c>
      <c r="N21" s="6">
        <f>'Réponses quantitative'!M21*Pondération!C13</f>
        <v>2.25</v>
      </c>
      <c r="O21" s="6">
        <f>'Réponses quantitative'!N21*Pondération!C14</f>
        <v>2.25</v>
      </c>
      <c r="P21" s="6">
        <f>'Réponses quantitative'!O21*Pondération!C15</f>
        <v>1.125</v>
      </c>
      <c r="Q21" s="6">
        <f>'Réponses quantitative'!P21*Pondération!C16</f>
        <v>1.125</v>
      </c>
      <c r="R21" s="6">
        <f>'Réponses quantitative'!Q21*Pondération!C17</f>
        <v>2</v>
      </c>
      <c r="S21" s="6">
        <f>'Réponses quantitative'!R21*Pondération!C18</f>
        <v>2</v>
      </c>
      <c r="T21" s="14">
        <f t="shared" si="2"/>
        <v>25.375</v>
      </c>
      <c r="U21" s="6">
        <f>'Réponses quantitative'!T21*Pondération!C19</f>
        <v>2.5</v>
      </c>
      <c r="V21" s="6">
        <f>'Réponses quantitative'!U21*Pondération!C20</f>
        <v>2.5</v>
      </c>
      <c r="W21" s="6">
        <f>'Réponses quantitative'!V21*Pondération!C21</f>
        <v>0.625</v>
      </c>
      <c r="X21" s="6">
        <f>'Réponses quantitative'!W21*Pondération!C22</f>
        <v>2.5</v>
      </c>
      <c r="Y21" s="6">
        <f>'Réponses quantitative'!X21*Pondération!C23</f>
        <v>10</v>
      </c>
      <c r="Z21" s="6">
        <f>'Réponses quantitative'!AK21*Pondération!C36</f>
        <v>0</v>
      </c>
      <c r="AA21" s="14">
        <f t="shared" si="3"/>
        <v>18.125</v>
      </c>
      <c r="AB21" s="6">
        <f>'Réponses quantitative'!Y21*Pondération!C24</f>
        <v>6</v>
      </c>
      <c r="AC21" s="6">
        <f>'Réponses quantitative'!Z21*Pondération!C25</f>
        <v>2</v>
      </c>
      <c r="AD21" s="6">
        <f>'Réponses quantitative'!AA21*Pondération!C26</f>
        <v>4.5</v>
      </c>
      <c r="AE21" s="6">
        <f>'Réponses quantitative'!AB21*Pondération!C27</f>
        <v>3.5</v>
      </c>
      <c r="AF21" s="6">
        <f>'Réponses quantitative'!AC21*Pondération!C28</f>
        <v>0.75</v>
      </c>
      <c r="AG21" s="6">
        <f>'Réponses quantitative'!AD21*Pondération!C29</f>
        <v>1.5</v>
      </c>
      <c r="AH21" s="6">
        <f>'Réponses quantitative'!AE21*Pondération!C30</f>
        <v>2.25</v>
      </c>
      <c r="AI21" s="6">
        <f>'Réponses quantitative'!AF21*Pondération!C31</f>
        <v>2.25</v>
      </c>
      <c r="AJ21" s="6">
        <f>'Réponses quantitative'!AG21*Pondération!C32</f>
        <v>1.125</v>
      </c>
      <c r="AK21" s="6">
        <f>'Réponses quantitative'!AH21*Pondération!C33</f>
        <v>1</v>
      </c>
      <c r="AL21" s="6">
        <f>'Réponses quantitative'!AI21*Pondération!C34</f>
        <v>2</v>
      </c>
      <c r="AM21" s="6">
        <f>'Réponses quantitative'!AJ21*Pondération!C35</f>
        <v>2</v>
      </c>
      <c r="AN21" s="14">
        <f t="shared" si="4"/>
        <v>28.875</v>
      </c>
      <c r="AO21" s="17">
        <f t="shared" si="0"/>
        <v>101.875</v>
      </c>
    </row>
    <row r="22" spans="1:41" x14ac:dyDescent="0.2">
      <c r="A22" s="5" t="s">
        <v>24</v>
      </c>
      <c r="B22" s="6">
        <f>'Réponses quantitative'!B22*Pondération!C2</f>
        <v>0</v>
      </c>
      <c r="C22" s="6">
        <f>'Réponses quantitative'!C22*Pondération!C3</f>
        <v>5</v>
      </c>
      <c r="D22" s="6">
        <f>'Réponses quantitative'!D22*Pondération!C4</f>
        <v>2.5</v>
      </c>
      <c r="E22" s="6">
        <f>'Réponses quantitative'!E22*Pondération!C5</f>
        <v>10</v>
      </c>
      <c r="F22" s="6">
        <f>'Réponses quantitative'!F22*Pondération!C6</f>
        <v>3</v>
      </c>
      <c r="G22" s="14">
        <f t="shared" si="1"/>
        <v>20.5</v>
      </c>
      <c r="H22" s="6">
        <f>'Réponses quantitative'!G22*Pondération!C7</f>
        <v>0</v>
      </c>
      <c r="I22" s="6">
        <f>'Réponses quantitative'!H22*Pondération!C8</f>
        <v>0.5</v>
      </c>
      <c r="J22" s="6">
        <f>'Réponses quantitative'!I22*Pondération!C9</f>
        <v>2</v>
      </c>
      <c r="K22" s="6">
        <f>'Réponses quantitative'!J22*Pondération!C10</f>
        <v>1.5</v>
      </c>
      <c r="L22" s="6">
        <f>'Réponses quantitative'!K22*Pondération!C11</f>
        <v>0.25</v>
      </c>
      <c r="M22" s="6">
        <f>'Réponses quantitative'!L22*Pondération!C12</f>
        <v>0.75</v>
      </c>
      <c r="N22" s="6">
        <f>'Réponses quantitative'!M22*Pondération!C13</f>
        <v>0.75</v>
      </c>
      <c r="O22" s="6">
        <f>'Réponses quantitative'!N22*Pondération!C14</f>
        <v>0.75</v>
      </c>
      <c r="P22" s="6">
        <f>'Réponses quantitative'!O22*Pondération!C15</f>
        <v>0.375</v>
      </c>
      <c r="Q22" s="6">
        <f>'Réponses quantitative'!P22*Pondération!C16</f>
        <v>0.625</v>
      </c>
      <c r="R22" s="6">
        <f>'Réponses quantitative'!Q22*Pondération!C17</f>
        <v>0.75</v>
      </c>
      <c r="S22" s="6">
        <f>'Réponses quantitative'!R22*Pondération!C18</f>
        <v>0.75</v>
      </c>
      <c r="T22" s="14">
        <f t="shared" si="2"/>
        <v>9</v>
      </c>
      <c r="U22" s="6">
        <f>'Réponses quantitative'!T22*Pondération!C19</f>
        <v>5</v>
      </c>
      <c r="V22" s="6">
        <f>'Réponses quantitative'!U22*Pondération!C20</f>
        <v>0</v>
      </c>
      <c r="W22" s="6">
        <f>'Réponses quantitative'!V22*Pondération!C21</f>
        <v>0</v>
      </c>
      <c r="X22" s="6">
        <f>'Réponses quantitative'!W22*Pondération!C22</f>
        <v>2.5</v>
      </c>
      <c r="Y22" s="6">
        <f>'Réponses quantitative'!X22*Pondération!C23</f>
        <v>0</v>
      </c>
      <c r="Z22" s="6">
        <f>'Réponses quantitative'!AK22*Pondération!C36</f>
        <v>5</v>
      </c>
      <c r="AA22" s="14">
        <f t="shared" si="3"/>
        <v>12.5</v>
      </c>
      <c r="AB22" s="6">
        <f>'Réponses quantitative'!Y22*Pondération!C24</f>
        <v>0</v>
      </c>
      <c r="AC22" s="6">
        <f>'Réponses quantitative'!Z22*Pondération!C25</f>
        <v>0</v>
      </c>
      <c r="AD22" s="6">
        <f>'Réponses quantitative'!AA22*Pondération!C26</f>
        <v>0</v>
      </c>
      <c r="AE22" s="6">
        <f>'Réponses quantitative'!AB22*Pondération!C27</f>
        <v>0</v>
      </c>
      <c r="AF22" s="6">
        <f>'Réponses quantitative'!AC22*Pondération!C28</f>
        <v>0</v>
      </c>
      <c r="AG22" s="6">
        <f>'Réponses quantitative'!AD22*Pondération!C29</f>
        <v>0</v>
      </c>
      <c r="AH22" s="6">
        <f>'Réponses quantitative'!AE22*Pondération!C30</f>
        <v>0</v>
      </c>
      <c r="AI22" s="6">
        <f>'Réponses quantitative'!AF22*Pondération!C31</f>
        <v>0</v>
      </c>
      <c r="AJ22" s="6">
        <f>'Réponses quantitative'!AG22*Pondération!C32</f>
        <v>0</v>
      </c>
      <c r="AK22" s="6">
        <f>'Réponses quantitative'!AH22*Pondération!C33</f>
        <v>0</v>
      </c>
      <c r="AL22" s="6">
        <f>'Réponses quantitative'!AI22*Pondération!C34</f>
        <v>0</v>
      </c>
      <c r="AM22" s="6">
        <f>'Réponses quantitative'!AJ22*Pondération!C35</f>
        <v>0</v>
      </c>
      <c r="AN22" s="14">
        <f t="shared" si="4"/>
        <v>0</v>
      </c>
      <c r="AO22" s="17">
        <f t="shared" si="0"/>
        <v>47</v>
      </c>
    </row>
    <row r="23" spans="1:41" x14ac:dyDescent="0.2">
      <c r="A23" s="5" t="s">
        <v>25</v>
      </c>
      <c r="B23" s="6">
        <f>'Réponses quantitative'!B23*Pondération!C2</f>
        <v>0</v>
      </c>
      <c r="C23" s="6">
        <f>'Réponses quantitative'!C23*Pondération!C3</f>
        <v>0</v>
      </c>
      <c r="D23" s="6">
        <f>'Réponses quantitative'!D23*Pondération!C4</f>
        <v>1.5</v>
      </c>
      <c r="E23" s="6">
        <f>'Réponses quantitative'!E23*Pondération!C5</f>
        <v>10</v>
      </c>
      <c r="F23" s="6">
        <f>'Réponses quantitative'!F23*Pondération!C6</f>
        <v>3</v>
      </c>
      <c r="G23" s="14">
        <f t="shared" si="1"/>
        <v>14.5</v>
      </c>
      <c r="H23" s="6">
        <f>'Réponses quantitative'!G23*Pondération!C7</f>
        <v>0</v>
      </c>
      <c r="I23" s="6">
        <f>'Réponses quantitative'!H23*Pondération!C8</f>
        <v>0.5</v>
      </c>
      <c r="J23" s="6">
        <f>'Réponses quantitative'!I23*Pondération!C9</f>
        <v>1</v>
      </c>
      <c r="K23" s="6">
        <f>'Réponses quantitative'!J23*Pondération!C10</f>
        <v>1</v>
      </c>
      <c r="L23" s="6">
        <f>'Réponses quantitative'!K23*Pondération!C11</f>
        <v>0</v>
      </c>
      <c r="M23" s="6">
        <f>'Réponses quantitative'!L23*Pondération!C12</f>
        <v>0.5</v>
      </c>
      <c r="N23" s="6">
        <f>'Réponses quantitative'!M23*Pondération!C13</f>
        <v>0</v>
      </c>
      <c r="O23" s="6">
        <f>'Réponses quantitative'!N23*Pondération!C14</f>
        <v>0.25</v>
      </c>
      <c r="P23" s="6">
        <f>'Réponses quantitative'!O23*Pondération!C15</f>
        <v>0.25</v>
      </c>
      <c r="Q23" s="6">
        <f>'Réponses quantitative'!P23*Pondération!C16</f>
        <v>0.25</v>
      </c>
      <c r="R23" s="6">
        <f>'Réponses quantitative'!Q23*Pondération!C17</f>
        <v>0.5</v>
      </c>
      <c r="S23" s="6">
        <f>'Réponses quantitative'!R23*Pondération!C18</f>
        <v>0.25</v>
      </c>
      <c r="T23" s="14">
        <f t="shared" si="2"/>
        <v>4.5</v>
      </c>
      <c r="U23" s="6">
        <f>'Réponses quantitative'!T23*Pondération!C19</f>
        <v>0</v>
      </c>
      <c r="V23" s="6">
        <f>'Réponses quantitative'!U23*Pondération!C20</f>
        <v>2.5</v>
      </c>
      <c r="W23" s="6">
        <f>'Réponses quantitative'!V23*Pondération!C21</f>
        <v>0</v>
      </c>
      <c r="X23" s="6">
        <f>'Réponses quantitative'!W23*Pondération!C22</f>
        <v>0</v>
      </c>
      <c r="Y23" s="6">
        <f>'Réponses quantitative'!X23*Pondération!C23</f>
        <v>10</v>
      </c>
      <c r="Z23" s="6">
        <f>'Réponses quantitative'!AK23*Pondération!C36</f>
        <v>5</v>
      </c>
      <c r="AA23" s="14">
        <f t="shared" si="3"/>
        <v>17.5</v>
      </c>
      <c r="AB23" s="6">
        <f>'Réponses quantitative'!Y23*Pondération!C24</f>
        <v>2</v>
      </c>
      <c r="AC23" s="6">
        <f>'Réponses quantitative'!Z23*Pondération!C25</f>
        <v>0</v>
      </c>
      <c r="AD23" s="6">
        <f>'Réponses quantitative'!AA23*Pondération!C26</f>
        <v>1</v>
      </c>
      <c r="AE23" s="6">
        <f>'Réponses quantitative'!AB23*Pondération!C27</f>
        <v>1</v>
      </c>
      <c r="AF23" s="6">
        <f>'Réponses quantitative'!AC23*Pondération!C28</f>
        <v>0.125</v>
      </c>
      <c r="AG23" s="6">
        <f>'Réponses quantitative'!AD23*Pondération!C29</f>
        <v>0.5</v>
      </c>
      <c r="AH23" s="6">
        <f>'Réponses quantitative'!AE23*Pondération!C30</f>
        <v>0.5</v>
      </c>
      <c r="AI23" s="6">
        <f>'Réponses quantitative'!AF23*Pondération!C31</f>
        <v>0.5</v>
      </c>
      <c r="AJ23" s="6">
        <f>'Réponses quantitative'!AG23*Pondération!C32</f>
        <v>0.25</v>
      </c>
      <c r="AK23" s="6">
        <f>'Réponses quantitative'!AH23*Pondération!C33</f>
        <v>0.25</v>
      </c>
      <c r="AL23" s="6">
        <f>'Réponses quantitative'!AI23*Pondération!C34</f>
        <v>0.25</v>
      </c>
      <c r="AM23" s="6">
        <f>'Réponses quantitative'!AJ23*Pondération!C35</f>
        <v>0.25</v>
      </c>
      <c r="AN23" s="14">
        <f t="shared" si="4"/>
        <v>6.625</v>
      </c>
      <c r="AO23" s="17">
        <f t="shared" si="0"/>
        <v>48.125</v>
      </c>
    </row>
    <row r="24" spans="1:41" x14ac:dyDescent="0.2">
      <c r="A24" s="5" t="s">
        <v>26</v>
      </c>
      <c r="B24" s="6">
        <f>'Réponses quantitative'!B24*Pondération!C2</f>
        <v>10</v>
      </c>
      <c r="C24" s="6">
        <f>'Réponses quantitative'!C24*Pondération!C3</f>
        <v>5</v>
      </c>
      <c r="D24" s="6">
        <f>'Réponses quantitative'!D24*Pondération!C4</f>
        <v>4</v>
      </c>
      <c r="E24" s="6">
        <f>'Réponses quantitative'!E24*Pondération!C5</f>
        <v>10</v>
      </c>
      <c r="F24" s="6">
        <f>'Réponses quantitative'!F24*Pondération!C6</f>
        <v>3</v>
      </c>
      <c r="G24" s="14">
        <f t="shared" si="1"/>
        <v>32</v>
      </c>
      <c r="H24" s="6">
        <f>'Réponses quantitative'!G24*Pondération!C7</f>
        <v>0</v>
      </c>
      <c r="I24" s="6">
        <f>'Réponses quantitative'!H24*Pondération!C8</f>
        <v>0</v>
      </c>
      <c r="J24" s="6">
        <f>'Réponses quantitative'!I24*Pondération!C9</f>
        <v>4</v>
      </c>
      <c r="K24" s="6">
        <f>'Réponses quantitative'!J24*Pondération!C10</f>
        <v>2.5</v>
      </c>
      <c r="L24" s="6">
        <f>'Réponses quantitative'!K24*Pondération!C11</f>
        <v>1.25</v>
      </c>
      <c r="M24" s="6">
        <f>'Réponses quantitative'!L24*Pondération!C12</f>
        <v>2.5</v>
      </c>
      <c r="N24" s="6">
        <f>'Réponses quantitative'!M24*Pondération!C13</f>
        <v>2.5</v>
      </c>
      <c r="O24" s="6">
        <f>'Réponses quantitative'!N24*Pondération!C14</f>
        <v>2.5</v>
      </c>
      <c r="P24" s="6">
        <f>'Réponses quantitative'!O24*Pondération!C15</f>
        <v>0</v>
      </c>
      <c r="Q24" s="6">
        <f>'Réponses quantitative'!P24*Pondération!C16</f>
        <v>0</v>
      </c>
      <c r="R24" s="6">
        <f>'Réponses quantitative'!Q24*Pondération!C17</f>
        <v>1.25</v>
      </c>
      <c r="S24" s="6">
        <f>'Réponses quantitative'!R24*Pondération!C18</f>
        <v>1.25</v>
      </c>
      <c r="T24" s="14">
        <f t="shared" si="2"/>
        <v>17.75</v>
      </c>
      <c r="U24" s="6">
        <f>'Réponses quantitative'!T24*Pondération!C19</f>
        <v>0</v>
      </c>
      <c r="V24" s="6">
        <f>'Réponses quantitative'!U24*Pondération!C20</f>
        <v>2.5</v>
      </c>
      <c r="W24" s="6">
        <f>'Réponses quantitative'!V24*Pondération!C21</f>
        <v>0</v>
      </c>
      <c r="X24" s="6">
        <f>'Réponses quantitative'!W24*Pondération!C22</f>
        <v>2.5</v>
      </c>
      <c r="Y24" s="6">
        <f>'Réponses quantitative'!X24*Pondération!C23</f>
        <v>10</v>
      </c>
      <c r="Z24" s="6">
        <f>'Réponses quantitative'!AK24*Pondération!C36</f>
        <v>5</v>
      </c>
      <c r="AA24" s="14">
        <f t="shared" si="3"/>
        <v>20</v>
      </c>
      <c r="AB24" s="6">
        <f>'Réponses quantitative'!Y24*Pondération!C24</f>
        <v>5</v>
      </c>
      <c r="AC24" s="6">
        <f>'Réponses quantitative'!Z24*Pondération!C25</f>
        <v>1.25</v>
      </c>
      <c r="AD24" s="6">
        <f>'Réponses quantitative'!AA24*Pondération!C26</f>
        <v>2.5</v>
      </c>
      <c r="AE24" s="6">
        <f>'Réponses quantitative'!AB24*Pondération!C27</f>
        <v>2.5</v>
      </c>
      <c r="AF24" s="6">
        <f>'Réponses quantitative'!AC24*Pondération!C28</f>
        <v>0.625</v>
      </c>
      <c r="AG24" s="6">
        <f>'Réponses quantitative'!AD24*Pondération!C29</f>
        <v>1.25</v>
      </c>
      <c r="AH24" s="6">
        <f>'Réponses quantitative'!AE24*Pondération!C30</f>
        <v>1.25</v>
      </c>
      <c r="AI24" s="6">
        <f>'Réponses quantitative'!AF24*Pondération!C31</f>
        <v>1.25</v>
      </c>
      <c r="AJ24" s="6">
        <f>'Réponses quantitative'!AG24*Pondération!C32</f>
        <v>0.625</v>
      </c>
      <c r="AK24" s="6">
        <f>'Réponses quantitative'!AH24*Pondération!C33</f>
        <v>0.625</v>
      </c>
      <c r="AL24" s="6">
        <f>'Réponses quantitative'!AI24*Pondération!C34</f>
        <v>1.25</v>
      </c>
      <c r="AM24" s="6">
        <f>'Réponses quantitative'!AJ24*Pondération!C35</f>
        <v>1.25</v>
      </c>
      <c r="AN24" s="14">
        <f t="shared" si="4"/>
        <v>19.375</v>
      </c>
      <c r="AO24" s="17">
        <f t="shared" si="0"/>
        <v>94.125</v>
      </c>
    </row>
    <row r="25" spans="1:41" x14ac:dyDescent="0.2">
      <c r="A25" s="5" t="s">
        <v>51</v>
      </c>
      <c r="B25" s="6">
        <f>'Réponses quantitative'!B25*Pondération!C22</f>
        <v>0</v>
      </c>
      <c r="C25" s="6">
        <f>'Réponses quantitative'!C25*Pondération!C3</f>
        <v>5</v>
      </c>
      <c r="D25" s="6">
        <f>'Réponses quantitative'!D25*Pondération!C4</f>
        <v>2</v>
      </c>
      <c r="E25" s="6">
        <f>'Réponses quantitative'!E25*Pondération!C5</f>
        <v>10</v>
      </c>
      <c r="F25" s="6">
        <f>'Réponses quantitative'!F25*Pondération!C6</f>
        <v>3</v>
      </c>
      <c r="G25" s="14">
        <f t="shared" si="1"/>
        <v>20</v>
      </c>
      <c r="H25" s="6">
        <f>'Réponses quantitative'!G25*Pondération!C7</f>
        <v>1.5</v>
      </c>
      <c r="I25" s="6">
        <f>'Réponses quantitative'!H25*Pondération!C8</f>
        <v>0</v>
      </c>
      <c r="J25" s="6">
        <f>'Réponses quantitative'!I25*Pondération!C9</f>
        <v>3.5</v>
      </c>
      <c r="K25" s="6">
        <f>'Réponses quantitative'!J25*Pondération!C10</f>
        <v>4.5</v>
      </c>
      <c r="L25" s="6">
        <f>'Réponses quantitative'!K25*Pondération!C11</f>
        <v>0.125</v>
      </c>
      <c r="M25" s="6">
        <f>'Réponses quantitative'!L25*Pondération!C12</f>
        <v>1</v>
      </c>
      <c r="N25" s="6">
        <f>'Réponses quantitative'!M25*Pondération!C13</f>
        <v>2.25</v>
      </c>
      <c r="O25" s="6">
        <f>'Réponses quantitative'!N25*Pondération!C14</f>
        <v>1.25</v>
      </c>
      <c r="P25" s="6">
        <f>'Réponses quantitative'!O25*Pondération!C15</f>
        <v>1</v>
      </c>
      <c r="Q25" s="6">
        <f>'Réponses quantitative'!P25*Pondération!C16</f>
        <v>1</v>
      </c>
      <c r="R25" s="6">
        <f>'Réponses quantitative'!Q25*Pondération!C17</f>
        <v>0.5</v>
      </c>
      <c r="S25" s="6">
        <f>'Réponses quantitative'!R25*Pondération!C18</f>
        <v>0.25</v>
      </c>
      <c r="T25" s="14">
        <f t="shared" si="2"/>
        <v>16.875</v>
      </c>
      <c r="U25" s="6">
        <f>'Réponses quantitative'!T25*Pondération!C19</f>
        <v>2.5</v>
      </c>
      <c r="V25" s="6">
        <f>'Réponses quantitative'!U25*Pondération!C20</f>
        <v>0</v>
      </c>
      <c r="W25" s="6">
        <f>'Réponses quantitative'!V25*Pondération!C21</f>
        <v>0</v>
      </c>
      <c r="X25" s="6">
        <f>'Réponses quantitative'!W25*Pondération!C22</f>
        <v>2.5</v>
      </c>
      <c r="Y25" s="6">
        <f>'Réponses quantitative'!X25*Pondération!C23</f>
        <v>10</v>
      </c>
      <c r="Z25" s="6">
        <f>'Réponses quantitative'!AK25*Pondération!C36</f>
        <v>5</v>
      </c>
      <c r="AA25" s="14">
        <f t="shared" si="3"/>
        <v>20</v>
      </c>
      <c r="AB25" s="6">
        <f>'Réponses quantitative'!Y25*Pondération!C24</f>
        <v>3</v>
      </c>
      <c r="AC25" s="6">
        <f>'Réponses quantitative'!Z25*Pondération!C25</f>
        <v>0</v>
      </c>
      <c r="AD25" s="6">
        <f>'Réponses quantitative'!AA25*Pondération!C26</f>
        <v>0</v>
      </c>
      <c r="AE25" s="6">
        <f>'Réponses quantitative'!AB25*Pondération!C27</f>
        <v>0</v>
      </c>
      <c r="AF25" s="6">
        <f>'Réponses quantitative'!AC25*Pondération!C28</f>
        <v>0</v>
      </c>
      <c r="AG25" s="6">
        <f>'Réponses quantitative'!AD25*Pondération!C29</f>
        <v>0</v>
      </c>
      <c r="AH25" s="6">
        <f>'Réponses quantitative'!AE25*Pondération!C30</f>
        <v>0</v>
      </c>
      <c r="AI25" s="6">
        <f>'Réponses quantitative'!AF25*Pondération!C31</f>
        <v>0</v>
      </c>
      <c r="AJ25" s="6">
        <f>'Réponses quantitative'!AG25*Pondération!C32</f>
        <v>0</v>
      </c>
      <c r="AK25" s="6">
        <f>'Réponses quantitative'!AH25*Pondération!C33</f>
        <v>0</v>
      </c>
      <c r="AL25" s="6">
        <f>'Réponses quantitative'!AI25*Pondération!C34</f>
        <v>0</v>
      </c>
      <c r="AM25" s="6">
        <f>'Réponses quantitative'!AJ25*Pondération!C35</f>
        <v>0</v>
      </c>
      <c r="AN25" s="14">
        <f t="shared" si="4"/>
        <v>3</v>
      </c>
      <c r="AO25" s="17">
        <f t="shared" si="0"/>
        <v>64.875</v>
      </c>
    </row>
    <row r="26" spans="1:41" x14ac:dyDescent="0.2">
      <c r="A26" s="5" t="s">
        <v>107</v>
      </c>
      <c r="B26" s="6">
        <f>'Réponses quantitative'!B26*Pondération!C2</f>
        <v>10</v>
      </c>
      <c r="C26" s="6">
        <f>'Réponses quantitative'!C26*Pondération!C3</f>
        <v>5</v>
      </c>
      <c r="D26" s="6">
        <f>'Réponses quantitative'!D26*Pondération!C4</f>
        <v>2.5</v>
      </c>
      <c r="E26" s="6">
        <f>'Réponses quantitative'!E26*Pondération!C5</f>
        <v>10</v>
      </c>
      <c r="F26" s="6">
        <f>'Réponses quantitative'!F26*Pondération!C6</f>
        <v>3</v>
      </c>
      <c r="G26" s="14">
        <f t="shared" si="1"/>
        <v>30.5</v>
      </c>
      <c r="H26" s="6">
        <f>'Réponses quantitative'!G26*Pondération!C7</f>
        <v>4</v>
      </c>
      <c r="I26" s="6">
        <f>'Réponses quantitative'!H26*Pondération!C8</f>
        <v>0</v>
      </c>
      <c r="J26" s="6">
        <f>'Réponses quantitative'!I26*Pondération!C9</f>
        <v>0</v>
      </c>
      <c r="K26" s="6">
        <f>'Réponses quantitative'!J26*Pondération!C10</f>
        <v>4</v>
      </c>
      <c r="L26" s="6">
        <f>'Réponses quantitative'!K26*Pondération!C11</f>
        <v>0</v>
      </c>
      <c r="M26" s="6">
        <f>'Réponses quantitative'!L26*Pondération!C12</f>
        <v>1.25</v>
      </c>
      <c r="N26" s="6">
        <f>'Réponses quantitative'!M26*Pondération!C13</f>
        <v>2</v>
      </c>
      <c r="O26" s="6">
        <f>'Réponses quantitative'!N26*Pondération!C14</f>
        <v>0.25</v>
      </c>
      <c r="P26" s="6">
        <f>'Réponses quantitative'!O26*Pondération!C15</f>
        <v>0</v>
      </c>
      <c r="Q26" s="6">
        <f>'Réponses quantitative'!P26*Pondération!C16</f>
        <v>0</v>
      </c>
      <c r="R26" s="6">
        <f>'Réponses quantitative'!Q26*Pondération!C17</f>
        <v>0.5</v>
      </c>
      <c r="S26" s="6">
        <f>'Réponses quantitative'!R26*Pondération!C18</f>
        <v>0</v>
      </c>
      <c r="T26" s="14">
        <f t="shared" si="2"/>
        <v>12</v>
      </c>
      <c r="U26" s="6">
        <f>'Réponses quantitative'!T26*Pondération!C19</f>
        <v>0</v>
      </c>
      <c r="V26" s="6">
        <f>'Réponses quantitative'!U26*Pondération!C20</f>
        <v>2.5</v>
      </c>
      <c r="W26" s="6">
        <f>'Réponses quantitative'!V26*Pondération!C21</f>
        <v>0</v>
      </c>
      <c r="X26" s="6">
        <f>'Réponses quantitative'!W26*Pondération!C22</f>
        <v>2.5</v>
      </c>
      <c r="Y26" s="6">
        <f>'Réponses quantitative'!X26*Pondération!C23</f>
        <v>10</v>
      </c>
      <c r="Z26" s="6">
        <f>'Réponses quantitative'!AK26*Pondération!C36</f>
        <v>5</v>
      </c>
      <c r="AA26" s="14">
        <f t="shared" si="3"/>
        <v>20</v>
      </c>
      <c r="AB26" s="6">
        <f>'Réponses quantitative'!Y26*Pondération!C24</f>
        <v>6</v>
      </c>
      <c r="AC26" s="6">
        <f>'Réponses quantitative'!Z26*Pondération!C25</f>
        <v>2.25</v>
      </c>
      <c r="AD26" s="6">
        <f>'Réponses quantitative'!AA26*Pondération!C26</f>
        <v>0</v>
      </c>
      <c r="AE26" s="6">
        <f>'Réponses quantitative'!AB26*Pondération!C27</f>
        <v>4</v>
      </c>
      <c r="AF26" s="6">
        <f>'Réponses quantitative'!AC26*Pondération!C28</f>
        <v>0</v>
      </c>
      <c r="AG26" s="6">
        <f>'Réponses quantitative'!AD26*Pondération!C29</f>
        <v>1.25</v>
      </c>
      <c r="AH26" s="6">
        <f>'Réponses quantitative'!AE26*Pondération!C30</f>
        <v>2</v>
      </c>
      <c r="AI26" s="6">
        <f>'Réponses quantitative'!AF26*Pondération!C31</f>
        <v>0</v>
      </c>
      <c r="AJ26" s="6">
        <f>'Réponses quantitative'!AG26*Pondération!C32</f>
        <v>0</v>
      </c>
      <c r="AK26" s="6">
        <f>'Réponses quantitative'!AH26*Pondération!C33</f>
        <v>0</v>
      </c>
      <c r="AL26" s="6">
        <f>'Réponses quantitative'!AI26*Pondération!C34</f>
        <v>1</v>
      </c>
      <c r="AM26" s="6">
        <f>'Réponses quantitative'!AJ26*Pondération!C35</f>
        <v>0.5</v>
      </c>
      <c r="AN26" s="14">
        <f t="shared" si="4"/>
        <v>17</v>
      </c>
      <c r="AO26" s="17">
        <f t="shared" si="0"/>
        <v>84.5</v>
      </c>
    </row>
    <row r="27" spans="1:41" x14ac:dyDescent="0.2">
      <c r="A27" s="5" t="s">
        <v>29</v>
      </c>
      <c r="B27" s="6">
        <f>'Réponses quantitative'!B27*Pondération!C2</f>
        <v>0</v>
      </c>
      <c r="C27" s="6">
        <f>'Réponses quantitative'!C27*Pondération!C3</f>
        <v>0</v>
      </c>
      <c r="D27" s="6">
        <f>'Réponses quantitative'!D27*Pondération!C4</f>
        <v>1.5</v>
      </c>
      <c r="E27" s="6">
        <f>'Réponses quantitative'!E27*Pondération!C5</f>
        <v>10</v>
      </c>
      <c r="F27" s="6">
        <f>'Réponses quantitative'!F27*Pondération!C6</f>
        <v>3</v>
      </c>
      <c r="G27" s="14">
        <f t="shared" si="1"/>
        <v>14.5</v>
      </c>
      <c r="H27" s="6">
        <f>'Réponses quantitative'!G27*Pondération!C7</f>
        <v>0.5</v>
      </c>
      <c r="I27" s="6">
        <f>'Réponses quantitative'!H27*Pondération!C8</f>
        <v>0.75</v>
      </c>
      <c r="J27" s="6">
        <f>'Réponses quantitative'!I27*Pondération!C9</f>
        <v>2.5</v>
      </c>
      <c r="K27" s="6">
        <f>'Réponses quantitative'!J27*Pondération!C10</f>
        <v>2.5</v>
      </c>
      <c r="L27" s="6">
        <f>'Réponses quantitative'!K27*Pondération!C11</f>
        <v>0.125</v>
      </c>
      <c r="M27" s="6">
        <f>'Réponses quantitative'!L27*Pondération!C12</f>
        <v>1</v>
      </c>
      <c r="N27" s="6">
        <f>'Réponses quantitative'!M27*Pondération!C13</f>
        <v>1.75</v>
      </c>
      <c r="O27" s="6">
        <f>'Réponses quantitative'!N27*Pondération!C14</f>
        <v>2</v>
      </c>
      <c r="P27" s="6">
        <f>'Réponses quantitative'!O27*Pondération!C15</f>
        <v>0.875</v>
      </c>
      <c r="Q27" s="6">
        <f>'Réponses quantitative'!P27*Pondération!C16</f>
        <v>1</v>
      </c>
      <c r="R27" s="6">
        <f>'Réponses quantitative'!Q27*Pondération!C17</f>
        <v>1.5</v>
      </c>
      <c r="S27" s="6">
        <f>'Réponses quantitative'!R27*Pondération!C18</f>
        <v>0.75</v>
      </c>
      <c r="T27" s="14">
        <f t="shared" si="2"/>
        <v>15.25</v>
      </c>
      <c r="U27" s="6">
        <f>'Réponses quantitative'!T27*Pondération!C19</f>
        <v>0</v>
      </c>
      <c r="V27" s="6">
        <f>'Réponses quantitative'!U27*Pondération!C20</f>
        <v>0</v>
      </c>
      <c r="W27" s="6">
        <f>'Réponses quantitative'!V27*Pondération!C21</f>
        <v>1.25</v>
      </c>
      <c r="X27" s="6">
        <f>'Réponses quantitative'!W27*Pondération!C22</f>
        <v>2.5</v>
      </c>
      <c r="Y27" s="6">
        <f>'Réponses quantitative'!X27*Pondération!C23</f>
        <v>10</v>
      </c>
      <c r="Z27" s="6">
        <f>'Réponses quantitative'!AK27*Pondération!C36</f>
        <v>5</v>
      </c>
      <c r="AA27" s="14">
        <f t="shared" si="3"/>
        <v>18.75</v>
      </c>
      <c r="AB27" s="6">
        <f>'Réponses quantitative'!Y27*Pondération!C24</f>
        <v>0</v>
      </c>
      <c r="AC27" s="6">
        <f>'Réponses quantitative'!Z27*Pondération!C25</f>
        <v>0</v>
      </c>
      <c r="AD27" s="6">
        <f>'Réponses quantitative'!AA27*Pondération!C26</f>
        <v>0</v>
      </c>
      <c r="AE27" s="6">
        <f>'Réponses quantitative'!AB27*Pondération!C27</f>
        <v>0</v>
      </c>
      <c r="AF27" s="6">
        <f>'Réponses quantitative'!AC27*Pondération!C28</f>
        <v>0</v>
      </c>
      <c r="AG27" s="6">
        <f>'Réponses quantitative'!AD27*Pondération!C29</f>
        <v>0</v>
      </c>
      <c r="AH27" s="6">
        <f>'Réponses quantitative'!AE27*Pondération!C30</f>
        <v>0</v>
      </c>
      <c r="AI27" s="6">
        <f>'Réponses quantitative'!AF27*Pondération!C31</f>
        <v>0</v>
      </c>
      <c r="AJ27" s="6">
        <f>'Réponses quantitative'!AG27*Pondération!C32</f>
        <v>0</v>
      </c>
      <c r="AK27" s="6">
        <f>'Réponses quantitative'!AH27*Pondération!C33</f>
        <v>0</v>
      </c>
      <c r="AL27" s="6">
        <f>'Réponses quantitative'!AI27*Pondération!C34</f>
        <v>0</v>
      </c>
      <c r="AM27" s="6">
        <f>'Réponses quantitative'!AJ27*Pondération!C35</f>
        <v>0</v>
      </c>
      <c r="AN27" s="14">
        <f t="shared" si="4"/>
        <v>0</v>
      </c>
      <c r="AO27" s="17">
        <f t="shared" si="0"/>
        <v>53.5</v>
      </c>
    </row>
    <row r="28" spans="1:41" x14ac:dyDescent="0.2">
      <c r="A28" s="5" t="s">
        <v>30</v>
      </c>
      <c r="B28" s="6">
        <f>'Réponses quantitative'!B28*Pondération!C2</f>
        <v>0</v>
      </c>
      <c r="C28" s="6">
        <f>'Réponses quantitative'!C28*Pondération!C3</f>
        <v>0</v>
      </c>
      <c r="D28" s="6">
        <f>'Réponses quantitative'!D28*Pondération!C4</f>
        <v>0</v>
      </c>
      <c r="E28" s="6">
        <f>'Réponses quantitative'!E28*Pondération!C5</f>
        <v>0</v>
      </c>
      <c r="F28" s="6">
        <f>'Réponses quantitative'!F28*Pondération!C6</f>
        <v>0.23076923076923078</v>
      </c>
      <c r="G28" s="14">
        <f t="shared" si="1"/>
        <v>0.23076923076923078</v>
      </c>
      <c r="H28" s="6">
        <f>'Réponses quantitative'!G28*Pondération!C7</f>
        <v>2.0833333333333332E-2</v>
      </c>
      <c r="I28" s="6">
        <f>'Réponses quantitative'!H28*Pondération!C8</f>
        <v>0</v>
      </c>
      <c r="J28" s="6">
        <f>'Réponses quantitative'!I28*Pondération!C9</f>
        <v>0</v>
      </c>
      <c r="K28" s="6">
        <f>'Réponses quantitative'!J28*Pondération!C10</f>
        <v>0</v>
      </c>
      <c r="L28" s="6">
        <f>'Réponses quantitative'!K28*Pondération!C11</f>
        <v>0</v>
      </c>
      <c r="M28" s="6">
        <f>'Réponses quantitative'!L28*Pondération!C12</f>
        <v>6.6666666666666666E-2</v>
      </c>
      <c r="N28" s="6">
        <f>'Réponses quantitative'!M28*Pondération!C13</f>
        <v>0.11666666666666667</v>
      </c>
      <c r="O28" s="6">
        <f>'Réponses quantitative'!N28*Pondération!C14</f>
        <v>0</v>
      </c>
      <c r="P28" s="6">
        <f>'Réponses quantitative'!O28*Pondération!C15</f>
        <v>5.8333333333333334E-2</v>
      </c>
      <c r="Q28" s="6">
        <f>'Réponses quantitative'!P28*Pondération!C16</f>
        <v>0</v>
      </c>
      <c r="R28" s="6">
        <f>'Réponses quantitative'!Q28*Pondération!C17</f>
        <v>0.1</v>
      </c>
      <c r="S28" s="6">
        <f>'Réponses quantitative'!R28*Pondération!C18</f>
        <v>0</v>
      </c>
      <c r="T28" s="14">
        <f t="shared" si="2"/>
        <v>0.36250000000000004</v>
      </c>
      <c r="U28" s="6">
        <f>'Réponses quantitative'!T28*Pondération!C19</f>
        <v>0</v>
      </c>
      <c r="V28" s="6">
        <f>'Réponses quantitative'!U28*Pondération!C20</f>
        <v>0</v>
      </c>
      <c r="W28" s="6">
        <f>'Réponses quantitative'!V28*Pondération!C21</f>
        <v>0</v>
      </c>
      <c r="X28" s="6">
        <f>'Réponses quantitative'!W28*Pondération!C22</f>
        <v>0</v>
      </c>
      <c r="Y28" s="6">
        <f>'Réponses quantitative'!X28*Pondération!C23</f>
        <v>0</v>
      </c>
      <c r="Z28" s="6">
        <f>'Réponses quantitative'!AK28*Pondération!C36</f>
        <v>0</v>
      </c>
      <c r="AA28" s="14">
        <f t="shared" si="3"/>
        <v>0</v>
      </c>
      <c r="AB28" s="6">
        <f>'Réponses quantitative'!Y28*Pondération!C24</f>
        <v>0</v>
      </c>
      <c r="AC28" s="6">
        <f>'Réponses quantitative'!Z28*Pondération!C25</f>
        <v>0</v>
      </c>
      <c r="AD28" s="6">
        <f>'Réponses quantitative'!AA28*Pondération!C26</f>
        <v>0</v>
      </c>
      <c r="AE28" s="6">
        <f>'Réponses quantitative'!AB28*Pondération!C27</f>
        <v>0</v>
      </c>
      <c r="AF28" s="6">
        <f>'Réponses quantitative'!AC28*Pondération!C28</f>
        <v>0</v>
      </c>
      <c r="AG28" s="6">
        <f>'Réponses quantitative'!AD28*Pondération!C29</f>
        <v>0</v>
      </c>
      <c r="AH28" s="6">
        <f>'Réponses quantitative'!AE28*Pondération!C30</f>
        <v>0</v>
      </c>
      <c r="AI28" s="6">
        <f>'Réponses quantitative'!AF28*Pondération!C31</f>
        <v>0</v>
      </c>
      <c r="AJ28" s="6">
        <f>'Réponses quantitative'!AG28*Pondération!C32</f>
        <v>0</v>
      </c>
      <c r="AK28" s="6">
        <f>'Réponses quantitative'!AH28*Pondération!C33</f>
        <v>0</v>
      </c>
      <c r="AL28" s="6">
        <f>'Réponses quantitative'!AI28*Pondération!C34</f>
        <v>0</v>
      </c>
      <c r="AM28" s="6">
        <f>'Réponses quantitative'!AJ28*Pondération!C35</f>
        <v>0</v>
      </c>
      <c r="AN28" s="14">
        <f t="shared" si="4"/>
        <v>0</v>
      </c>
      <c r="AO28" s="17">
        <f t="shared" si="0"/>
        <v>0.59326923076923088</v>
      </c>
    </row>
    <row r="29" spans="1:41" x14ac:dyDescent="0.2">
      <c r="A29" s="5" t="s">
        <v>31</v>
      </c>
      <c r="B29" s="6">
        <f>'Réponses quantitative'!B29*Pondération!C2</f>
        <v>0</v>
      </c>
      <c r="C29" s="6">
        <f>'Réponses quantitative'!C29*Pondération!C3</f>
        <v>0</v>
      </c>
      <c r="D29" s="6">
        <f>'Réponses quantitative'!D29*Pondération!C4</f>
        <v>0</v>
      </c>
      <c r="E29" s="6">
        <f>'Réponses quantitative'!E29*Pondération!C5</f>
        <v>0</v>
      </c>
      <c r="F29" s="6">
        <f>'Réponses quantitative'!F29*Pondération!C6</f>
        <v>1.3574660633484163E-2</v>
      </c>
      <c r="G29" s="14">
        <f t="shared" si="1"/>
        <v>1.3574660633484163E-2</v>
      </c>
      <c r="H29" s="6">
        <f>'Réponses quantitative'!G29*Pondération!C7</f>
        <v>1.0416666666666667E-3</v>
      </c>
      <c r="I29" s="6">
        <f>'Réponses quantitative'!H29*Pondération!C8</f>
        <v>0</v>
      </c>
      <c r="J29" s="6">
        <f>'Réponses quantitative'!I29*Pondération!C9</f>
        <v>0</v>
      </c>
      <c r="K29" s="6">
        <f>'Réponses quantitative'!J29*Pondération!C10</f>
        <v>0</v>
      </c>
      <c r="L29" s="6">
        <f>'Réponses quantitative'!K29*Pondération!C11</f>
        <v>0</v>
      </c>
      <c r="M29" s="6">
        <f>'Réponses quantitative'!L29*Pondération!C12</f>
        <v>5.1282051282051282E-3</v>
      </c>
      <c r="N29" s="6">
        <f>'Réponses quantitative'!M29*Pondération!C13</f>
        <v>8.9743589743589737E-3</v>
      </c>
      <c r="O29" s="6">
        <f>'Réponses quantitative'!N29*Pondération!C14</f>
        <v>0</v>
      </c>
      <c r="P29" s="6">
        <f>'Réponses quantitative'!O29*Pondération!C15</f>
        <v>4.4871794871794869E-3</v>
      </c>
      <c r="Q29" s="6">
        <f>'Réponses quantitative'!P29*Pondération!C16</f>
        <v>0</v>
      </c>
      <c r="R29" s="6">
        <f>'Réponses quantitative'!Q29*Pondération!C17</f>
        <v>7.6923076923076927E-3</v>
      </c>
      <c r="S29" s="6">
        <f>'Réponses quantitative'!R29*Pondération!C18</f>
        <v>0</v>
      </c>
      <c r="T29" s="14">
        <f t="shared" si="2"/>
        <v>2.7323717948717949E-2</v>
      </c>
      <c r="U29" s="6">
        <f>'Réponses quantitative'!T29*Pondération!C19</f>
        <v>0</v>
      </c>
      <c r="V29" s="6">
        <f>'Réponses quantitative'!U29*Pondération!C20</f>
        <v>0</v>
      </c>
      <c r="W29" s="6">
        <f>'Réponses quantitative'!V29*Pondération!C21</f>
        <v>0</v>
      </c>
      <c r="X29" s="6">
        <f>'Réponses quantitative'!W29*Pondération!C22</f>
        <v>0</v>
      </c>
      <c r="Y29" s="6">
        <f>'Réponses quantitative'!X29*Pondération!C23</f>
        <v>0</v>
      </c>
      <c r="Z29" s="6">
        <f>'Réponses quantitative'!AK29*Pondération!C36</f>
        <v>0</v>
      </c>
      <c r="AA29" s="14">
        <f t="shared" si="3"/>
        <v>0</v>
      </c>
      <c r="AB29" s="6">
        <f>'Réponses quantitative'!Y29*Pondération!C24</f>
        <v>0</v>
      </c>
      <c r="AC29" s="6">
        <f>'Réponses quantitative'!Z29*Pondération!C25</f>
        <v>0</v>
      </c>
      <c r="AD29" s="6">
        <f>'Réponses quantitative'!AA29*Pondération!C26</f>
        <v>0</v>
      </c>
      <c r="AE29" s="6">
        <f>'Réponses quantitative'!AB29*Pondération!C27</f>
        <v>0</v>
      </c>
      <c r="AF29" s="6">
        <f>'Réponses quantitative'!AC29*Pondération!C28</f>
        <v>0</v>
      </c>
      <c r="AG29" s="6">
        <f>'Réponses quantitative'!AD29*Pondération!C29</f>
        <v>0</v>
      </c>
      <c r="AH29" s="6">
        <f>'Réponses quantitative'!AE29*Pondération!C30</f>
        <v>0</v>
      </c>
      <c r="AI29" s="6">
        <f>'Réponses quantitative'!AF29*Pondération!C31</f>
        <v>0</v>
      </c>
      <c r="AJ29" s="6">
        <f>'Réponses quantitative'!AG29*Pondération!C32</f>
        <v>0</v>
      </c>
      <c r="AK29" s="6">
        <f>'Réponses quantitative'!AH29*Pondération!C33</f>
        <v>0</v>
      </c>
      <c r="AL29" s="6">
        <f>'Réponses quantitative'!AI29*Pondération!C34</f>
        <v>0</v>
      </c>
      <c r="AM29" s="6">
        <f>'Réponses quantitative'!AJ29*Pondération!C35</f>
        <v>0</v>
      </c>
      <c r="AN29" s="14">
        <f t="shared" si="4"/>
        <v>0</v>
      </c>
      <c r="AO29" s="17">
        <f t="shared" si="0"/>
        <v>4.0898378582202112E-2</v>
      </c>
    </row>
    <row r="30" spans="1:41" x14ac:dyDescent="0.2">
      <c r="A30" s="4" t="s">
        <v>98</v>
      </c>
      <c r="B30" s="6">
        <f>'Réponses quantitative'!B30*Pondération!C2</f>
        <v>0</v>
      </c>
      <c r="C30" s="6">
        <f>'Réponses quantitative'!C30*Pondération!C3</f>
        <v>5</v>
      </c>
      <c r="D30" s="6">
        <f>'Réponses quantitative'!D30*Pondération!C4</f>
        <v>2.5</v>
      </c>
      <c r="E30" s="6">
        <f>'Réponses quantitative'!E30*Pondération!C5</f>
        <v>10</v>
      </c>
      <c r="F30" s="6">
        <f>'Réponses quantitative'!F30*Pondération!C6</f>
        <v>4</v>
      </c>
      <c r="G30" s="14">
        <f t="shared" si="1"/>
        <v>21.5</v>
      </c>
      <c r="H30" s="6">
        <f>'Réponses quantitative'!G30*Pondération!C7</f>
        <v>1</v>
      </c>
      <c r="I30" s="6">
        <f>'Réponses quantitative'!H30*Pondération!C8</f>
        <v>0.5</v>
      </c>
      <c r="J30" s="6">
        <f>'Réponses quantitative'!I30*Pondération!C9</f>
        <v>2.5</v>
      </c>
      <c r="K30" s="6">
        <f>'Réponses quantitative'!J30*Pondération!C10</f>
        <v>2.5</v>
      </c>
      <c r="L30" s="6">
        <f>'Réponses quantitative'!K30*Pondération!C11</f>
        <v>0.5</v>
      </c>
      <c r="M30" s="6">
        <f>'Réponses quantitative'!L30*Pondération!C12</f>
        <v>1.25</v>
      </c>
      <c r="N30" s="6">
        <f>'Réponses quantitative'!M30*Pondération!C13</f>
        <v>1.25</v>
      </c>
      <c r="O30" s="6">
        <f>'Réponses quantitative'!N30*Pondération!C14</f>
        <v>1.25</v>
      </c>
      <c r="P30" s="6">
        <f>'Réponses quantitative'!O30*Pondération!C15</f>
        <v>0.25</v>
      </c>
      <c r="Q30" s="6">
        <f>'Réponses quantitative'!P30*Pondération!C16</f>
        <v>0.25</v>
      </c>
      <c r="R30" s="6">
        <f>'Réponses quantitative'!Q30*Pondération!C17</f>
        <v>1.25</v>
      </c>
      <c r="S30" s="6">
        <f>'Réponses quantitative'!R30*Pondération!C18</f>
        <v>1</v>
      </c>
      <c r="T30" s="14">
        <f t="shared" si="2"/>
        <v>13.5</v>
      </c>
      <c r="U30" s="6">
        <f>'Réponses quantitative'!T30*Pondération!C19</f>
        <v>0</v>
      </c>
      <c r="V30" s="6">
        <f>'Réponses quantitative'!U30*Pondération!C20</f>
        <v>0</v>
      </c>
      <c r="W30" s="6">
        <f>'Réponses quantitative'!V30*Pondération!C21</f>
        <v>0</v>
      </c>
      <c r="X30" s="6">
        <f>'Réponses quantitative'!W30*Pondération!C22</f>
        <v>2.5</v>
      </c>
      <c r="Y30" s="6">
        <f>'Réponses quantitative'!X30*Pondération!C23</f>
        <v>10</v>
      </c>
      <c r="Z30" s="6">
        <f>'Réponses quantitative'!AK30*Pondération!C36</f>
        <v>5</v>
      </c>
      <c r="AA30" s="14">
        <f t="shared" si="3"/>
        <v>17.5</v>
      </c>
      <c r="AB30" s="6">
        <f>'Réponses quantitative'!Y30*Pondération!C24</f>
        <v>4</v>
      </c>
      <c r="AC30" s="6">
        <f>'Réponses quantitative'!Z30*Pondération!C25</f>
        <v>1.25</v>
      </c>
      <c r="AD30" s="6">
        <f>'Réponses quantitative'!AA30*Pondération!C26</f>
        <v>4</v>
      </c>
      <c r="AE30" s="6">
        <f>'Réponses quantitative'!AB30*Pondération!C27</f>
        <v>2.5</v>
      </c>
      <c r="AF30" s="6">
        <f>'Réponses quantitative'!AC30*Pondération!C28</f>
        <v>0.25</v>
      </c>
      <c r="AG30" s="6">
        <f>'Réponses quantitative'!AD30*Pondération!C29</f>
        <v>2</v>
      </c>
      <c r="AH30" s="6">
        <f>'Réponses quantitative'!AE30*Pondération!C30</f>
        <v>1.25</v>
      </c>
      <c r="AI30" s="6">
        <f>'Réponses quantitative'!AF30*Pondération!C31</f>
        <v>2</v>
      </c>
      <c r="AJ30" s="6">
        <f>'Réponses quantitative'!AG30*Pondération!C32</f>
        <v>0.75</v>
      </c>
      <c r="AK30" s="6">
        <f>'Réponses quantitative'!AH30*Pondération!C33</f>
        <v>0.25</v>
      </c>
      <c r="AL30" s="6">
        <f>'Réponses quantitative'!AI30*Pondération!C34</f>
        <v>1.25</v>
      </c>
      <c r="AM30" s="6">
        <f>'Réponses quantitative'!AJ30*Pondération!C35</f>
        <v>1</v>
      </c>
      <c r="AN30" s="14">
        <f t="shared" si="4"/>
        <v>20.5</v>
      </c>
      <c r="AO30" s="17">
        <f t="shared" si="0"/>
        <v>78</v>
      </c>
    </row>
    <row r="31" spans="1:41" x14ac:dyDescent="0.2">
      <c r="A31" s="5" t="s">
        <v>35</v>
      </c>
      <c r="B31" s="6">
        <f>'Réponses quantitative'!B31*Pondération!C2</f>
        <v>0</v>
      </c>
      <c r="C31" s="6">
        <f>'Réponses quantitative'!C31*Pondération!C3</f>
        <v>0</v>
      </c>
      <c r="D31" s="6">
        <f>'Réponses quantitative'!D31*Pondération!C4</f>
        <v>2.5</v>
      </c>
      <c r="E31" s="6">
        <f>'Réponses quantitative'!E31*Pondération!C5</f>
        <v>10</v>
      </c>
      <c r="F31" s="6">
        <f>'Réponses quantitative'!F31*Pondération!C6</f>
        <v>4</v>
      </c>
      <c r="G31" s="14">
        <f t="shared" si="1"/>
        <v>16.5</v>
      </c>
      <c r="H31" s="6">
        <f>'Réponses quantitative'!G31*Pondération!C7</f>
        <v>1</v>
      </c>
      <c r="I31" s="6">
        <f>'Réponses quantitative'!H31*Pondération!C8</f>
        <v>0</v>
      </c>
      <c r="J31" s="6">
        <f>'Réponses quantitative'!I31*Pondération!C9</f>
        <v>3</v>
      </c>
      <c r="K31" s="6">
        <f>'Réponses quantitative'!J31*Pondération!C10</f>
        <v>4</v>
      </c>
      <c r="L31" s="6">
        <f>'Réponses quantitative'!K31*Pondération!C11</f>
        <v>0</v>
      </c>
      <c r="M31" s="6">
        <f>'Réponses quantitative'!L31*Pondération!C12</f>
        <v>1.5</v>
      </c>
      <c r="N31" s="6">
        <f>'Réponses quantitative'!M31*Pondération!C13</f>
        <v>1.75</v>
      </c>
      <c r="O31" s="6">
        <f>'Réponses quantitative'!N31*Pondération!C14</f>
        <v>1.25</v>
      </c>
      <c r="P31" s="6">
        <f>'Réponses quantitative'!O31*Pondération!C15</f>
        <v>0</v>
      </c>
      <c r="Q31" s="6">
        <f>'Réponses quantitative'!P31*Pondération!C16</f>
        <v>0</v>
      </c>
      <c r="R31" s="6">
        <f>'Réponses quantitative'!Q31*Pondération!C17</f>
        <v>1.25</v>
      </c>
      <c r="S31" s="6">
        <f>'Réponses quantitative'!R31*Pondération!C18</f>
        <v>0</v>
      </c>
      <c r="T31" s="14">
        <f t="shared" si="2"/>
        <v>13.75</v>
      </c>
      <c r="U31" s="6">
        <f>'Réponses quantitative'!T31*Pondération!C19</f>
        <v>2.5</v>
      </c>
      <c r="V31" s="6">
        <f>'Réponses quantitative'!U31*Pondération!C20</f>
        <v>1.25</v>
      </c>
      <c r="W31" s="6">
        <f>'Réponses quantitative'!V31*Pondération!C21</f>
        <v>1.25</v>
      </c>
      <c r="X31" s="6">
        <f>'Réponses quantitative'!W31*Pondération!C22</f>
        <v>2.5</v>
      </c>
      <c r="Y31" s="6">
        <f>'Réponses quantitative'!X31*Pondération!C23</f>
        <v>10</v>
      </c>
      <c r="Z31" s="6">
        <f>'Réponses quantitative'!AK31*Pondération!C36</f>
        <v>5</v>
      </c>
      <c r="AA31" s="14">
        <f t="shared" si="3"/>
        <v>22.5</v>
      </c>
      <c r="AB31" s="6">
        <f>'Réponses quantitative'!Y31*Pondération!C24</f>
        <v>6</v>
      </c>
      <c r="AC31" s="6">
        <f>'Réponses quantitative'!Z31*Pondération!C25</f>
        <v>1.25</v>
      </c>
      <c r="AD31" s="6">
        <f>'Réponses quantitative'!AA31*Pondération!C26</f>
        <v>3.5</v>
      </c>
      <c r="AE31" s="6">
        <f>'Réponses quantitative'!AB31*Pondération!C27</f>
        <v>4</v>
      </c>
      <c r="AF31" s="6">
        <f>'Réponses quantitative'!AC31*Pondération!C28</f>
        <v>0</v>
      </c>
      <c r="AG31" s="6">
        <f>'Réponses quantitative'!AD31*Pondération!C29</f>
        <v>0.75</v>
      </c>
      <c r="AH31" s="6">
        <f>'Réponses quantitative'!AE31*Pondération!C30</f>
        <v>2</v>
      </c>
      <c r="AI31" s="6">
        <f>'Réponses quantitative'!AF31*Pondération!C31</f>
        <v>1.75</v>
      </c>
      <c r="AJ31" s="6">
        <f>'Réponses quantitative'!AG31*Pondération!C32</f>
        <v>0.5</v>
      </c>
      <c r="AK31" s="6">
        <f>'Réponses quantitative'!AH31*Pondération!C33</f>
        <v>0.5</v>
      </c>
      <c r="AL31" s="6">
        <f>'Réponses quantitative'!AI31*Pondération!C34</f>
        <v>0.75</v>
      </c>
      <c r="AM31" s="6">
        <f>'Réponses quantitative'!AJ31*Pondération!C35</f>
        <v>0</v>
      </c>
      <c r="AN31" s="14">
        <f t="shared" si="4"/>
        <v>21</v>
      </c>
      <c r="AO31" s="17">
        <f t="shared" si="0"/>
        <v>78.75</v>
      </c>
    </row>
    <row r="32" spans="1:41" x14ac:dyDescent="0.2">
      <c r="A32" s="4" t="s">
        <v>36</v>
      </c>
      <c r="B32" s="6">
        <f>'Réponses quantitative'!B32*Pondération!C2</f>
        <v>0</v>
      </c>
      <c r="C32" s="6">
        <f>'Réponses quantitative'!C32*Pondération!C3</f>
        <v>0</v>
      </c>
      <c r="D32" s="6">
        <f>'Réponses quantitative'!D32*Pondération!C4</f>
        <v>2</v>
      </c>
      <c r="E32" s="6">
        <f>'Réponses quantitative'!E32*Pondération!C5</f>
        <v>10</v>
      </c>
      <c r="F32" s="6">
        <f>'Réponses quantitative'!F32*Pondération!C6</f>
        <v>4</v>
      </c>
      <c r="G32" s="14">
        <f t="shared" si="1"/>
        <v>16</v>
      </c>
      <c r="H32" s="6">
        <f>'Réponses quantitative'!G32*Pondération!C7</f>
        <v>3</v>
      </c>
      <c r="I32" s="6">
        <f>'Réponses quantitative'!H32*Pondération!C8</f>
        <v>0.5</v>
      </c>
      <c r="J32" s="6">
        <f>'Réponses quantitative'!I32*Pondération!C9</f>
        <v>3</v>
      </c>
      <c r="K32" s="6">
        <f>'Réponses quantitative'!J32*Pondération!C10</f>
        <v>3</v>
      </c>
      <c r="L32" s="6">
        <f>'Réponses quantitative'!K32*Pondération!C11</f>
        <v>0.625</v>
      </c>
      <c r="M32" s="6">
        <f>'Réponses quantitative'!L32*Pondération!C12</f>
        <v>1.5</v>
      </c>
      <c r="N32" s="6">
        <f>'Réponses quantitative'!M32*Pondération!C13</f>
        <v>1.5</v>
      </c>
      <c r="O32" s="6">
        <f>'Réponses quantitative'!N32*Pondération!C14</f>
        <v>0</v>
      </c>
      <c r="P32" s="6">
        <f>'Réponses quantitative'!O32*Pondération!C15</f>
        <v>0</v>
      </c>
      <c r="Q32" s="6">
        <f>'Réponses quantitative'!P32*Pondération!C16</f>
        <v>0.5</v>
      </c>
      <c r="R32" s="6">
        <f>'Réponses quantitative'!Q32*Pondération!C17</f>
        <v>1.5</v>
      </c>
      <c r="S32" s="6">
        <f>'Réponses quantitative'!R32*Pondération!C18</f>
        <v>1.5</v>
      </c>
      <c r="T32" s="14">
        <f t="shared" si="2"/>
        <v>16.625</v>
      </c>
      <c r="U32" s="6">
        <f>'Réponses quantitative'!T32*Pondération!C19</f>
        <v>0</v>
      </c>
      <c r="V32" s="6">
        <f>'Réponses quantitative'!U32*Pondération!C20</f>
        <v>2.5</v>
      </c>
      <c r="W32" s="6">
        <f>'Réponses quantitative'!V32*Pondération!C21</f>
        <v>0</v>
      </c>
      <c r="X32" s="6">
        <f>'Réponses quantitative'!W32*Pondération!C22</f>
        <v>0</v>
      </c>
      <c r="Y32" s="6">
        <f>'Réponses quantitative'!X32*Pondération!C23</f>
        <v>0</v>
      </c>
      <c r="Z32" s="6">
        <f>'Réponses quantitative'!AK32*Pondération!C36</f>
        <v>5</v>
      </c>
      <c r="AA32" s="14">
        <f t="shared" si="3"/>
        <v>7.5</v>
      </c>
      <c r="AB32" s="6">
        <f>'Réponses quantitative'!Y32*Pondération!C24</f>
        <v>0</v>
      </c>
      <c r="AC32" s="6">
        <f>'Réponses quantitative'!Z32*Pondération!C25</f>
        <v>0</v>
      </c>
      <c r="AD32" s="6">
        <f>'Réponses quantitative'!AA32*Pondération!C26</f>
        <v>0</v>
      </c>
      <c r="AE32" s="6">
        <f>'Réponses quantitative'!AB32*Pondération!C27</f>
        <v>0</v>
      </c>
      <c r="AF32" s="6">
        <f>'Réponses quantitative'!AC32*Pondération!C28</f>
        <v>0</v>
      </c>
      <c r="AG32" s="6">
        <f>'Réponses quantitative'!AD32*Pondération!C29</f>
        <v>0</v>
      </c>
      <c r="AH32" s="6">
        <f>'Réponses quantitative'!AE32*Pondération!C30</f>
        <v>0</v>
      </c>
      <c r="AI32" s="6">
        <f>'Réponses quantitative'!AF32*Pondération!C31</f>
        <v>0</v>
      </c>
      <c r="AJ32" s="6">
        <f>'Réponses quantitative'!AG32*Pondération!C32</f>
        <v>0</v>
      </c>
      <c r="AK32" s="6">
        <f>'Réponses quantitative'!AH32*Pondération!C33</f>
        <v>0</v>
      </c>
      <c r="AL32" s="6">
        <f>'Réponses quantitative'!AI32*Pondération!C34</f>
        <v>0</v>
      </c>
      <c r="AM32" s="6">
        <f>'Réponses quantitative'!AJ32*Pondération!C35</f>
        <v>0</v>
      </c>
      <c r="AN32" s="14">
        <f t="shared" si="4"/>
        <v>0</v>
      </c>
      <c r="AO32" s="17">
        <f t="shared" si="0"/>
        <v>45.125</v>
      </c>
    </row>
    <row r="33" spans="1:41" x14ac:dyDescent="0.2">
      <c r="A33" s="4" t="s">
        <v>37</v>
      </c>
      <c r="B33" s="6">
        <f>'Réponses quantitative'!B33*Pondération!C2</f>
        <v>10</v>
      </c>
      <c r="C33" s="6">
        <f>'Réponses quantitative'!C33*Pondération!C3</f>
        <v>0</v>
      </c>
      <c r="D33" s="6">
        <f>'Réponses quantitative'!D33*Pondération!C4</f>
        <v>3</v>
      </c>
      <c r="E33" s="6">
        <f>'Réponses quantitative'!E33*Pondération!C5</f>
        <v>10</v>
      </c>
      <c r="F33" s="6">
        <f>'Réponses quantitative'!F33*Pondération!C6</f>
        <v>5</v>
      </c>
      <c r="G33" s="14">
        <f t="shared" si="1"/>
        <v>28</v>
      </c>
      <c r="H33" s="6">
        <f>'Réponses quantitative'!G33*Pondération!C7</f>
        <v>1</v>
      </c>
      <c r="I33" s="6">
        <f>'Réponses quantitative'!H33*Pondération!C8</f>
        <v>0.75</v>
      </c>
      <c r="J33" s="6">
        <f>'Réponses quantitative'!I33*Pondération!C9</f>
        <v>4</v>
      </c>
      <c r="K33" s="6">
        <f>'Réponses quantitative'!J33*Pondération!C10</f>
        <v>3.5</v>
      </c>
      <c r="L33" s="6">
        <f>'Réponses quantitative'!K33*Pondération!C11</f>
        <v>0.375</v>
      </c>
      <c r="M33" s="6">
        <f>'Réponses quantitative'!L33*Pondération!C12</f>
        <v>1</v>
      </c>
      <c r="N33" s="6">
        <f>'Réponses quantitative'!M33*Pondération!C13</f>
        <v>1</v>
      </c>
      <c r="O33" s="6">
        <f>'Réponses quantitative'!N33*Pondération!C14</f>
        <v>0.75</v>
      </c>
      <c r="P33" s="6">
        <f>'Réponses quantitative'!O33*Pondération!C15</f>
        <v>0</v>
      </c>
      <c r="Q33" s="6">
        <f>'Réponses quantitative'!P33*Pondération!C16</f>
        <v>0.25</v>
      </c>
      <c r="R33" s="6">
        <f>'Réponses quantitative'!Q33*Pondération!C17</f>
        <v>0</v>
      </c>
      <c r="S33" s="6">
        <f>'Réponses quantitative'!R33*Pondération!C18</f>
        <v>0</v>
      </c>
      <c r="T33" s="14">
        <f t="shared" si="2"/>
        <v>12.625</v>
      </c>
      <c r="U33" s="6">
        <f>'Réponses quantitative'!T33*Pondération!C19</f>
        <v>0</v>
      </c>
      <c r="V33" s="6">
        <f>'Réponses quantitative'!U33*Pondération!C20</f>
        <v>0</v>
      </c>
      <c r="W33" s="6">
        <f>'Réponses quantitative'!V33*Pondération!C21</f>
        <v>0</v>
      </c>
      <c r="X33" s="6">
        <f>'Réponses quantitative'!W33*Pondération!C22</f>
        <v>2.5</v>
      </c>
      <c r="Y33" s="6">
        <f>'Réponses quantitative'!X33*Pondération!C23</f>
        <v>10</v>
      </c>
      <c r="Z33" s="6">
        <f>'Réponses quantitative'!AK33*Pondération!C36</f>
        <v>5</v>
      </c>
      <c r="AA33" s="14">
        <f t="shared" si="3"/>
        <v>17.5</v>
      </c>
      <c r="AB33" s="6">
        <f>'Réponses quantitative'!Y33*Pondération!C24</f>
        <v>3</v>
      </c>
      <c r="AC33" s="6">
        <f>'Réponses quantitative'!Z33*Pondération!C25</f>
        <v>1.5</v>
      </c>
      <c r="AD33" s="6">
        <f>'Réponses quantitative'!AA33*Pondération!C26</f>
        <v>2.5</v>
      </c>
      <c r="AE33" s="6">
        <f>'Réponses quantitative'!AB33*Pondération!C27</f>
        <v>3</v>
      </c>
      <c r="AF33" s="6">
        <f>'Réponses quantitative'!AC33*Pondération!C28</f>
        <v>0</v>
      </c>
      <c r="AG33" s="6">
        <f>'Réponses quantitative'!AD33*Pondération!C29</f>
        <v>0.75</v>
      </c>
      <c r="AH33" s="6">
        <f>'Réponses quantitative'!AE33*Pondération!C30</f>
        <v>1.25</v>
      </c>
      <c r="AI33" s="6">
        <f>'Réponses quantitative'!AF33*Pondération!C31</f>
        <v>0</v>
      </c>
      <c r="AJ33" s="6">
        <f>'Réponses quantitative'!AG33*Pondération!C32</f>
        <v>0</v>
      </c>
      <c r="AK33" s="6">
        <f>'Réponses quantitative'!AH33*Pondération!C33</f>
        <v>0</v>
      </c>
      <c r="AL33" s="6">
        <f>'Réponses quantitative'!AI33*Pondération!C34</f>
        <v>0</v>
      </c>
      <c r="AM33" s="6">
        <f>'Réponses quantitative'!AJ33*Pondération!C35</f>
        <v>0</v>
      </c>
      <c r="AN33" s="14">
        <f t="shared" si="4"/>
        <v>12</v>
      </c>
      <c r="AO33" s="17">
        <f t="shared" si="0"/>
        <v>75.125</v>
      </c>
    </row>
    <row r="34" spans="1:41" x14ac:dyDescent="0.2">
      <c r="A34" s="5" t="s">
        <v>38</v>
      </c>
      <c r="B34" s="6">
        <f>'Réponses quantitative'!B34*Pondération!C2</f>
        <v>0</v>
      </c>
      <c r="C34" s="6">
        <f>'Réponses quantitative'!C34*Pondération!C3</f>
        <v>0</v>
      </c>
      <c r="D34" s="6">
        <f>'Réponses quantitative'!D34*Pondération!C4</f>
        <v>3.5</v>
      </c>
      <c r="E34" s="6">
        <f>'Réponses quantitative'!E34*Pondération!C5</f>
        <v>10</v>
      </c>
      <c r="F34" s="6">
        <f>'Réponses quantitative'!F34*Pondération!C6</f>
        <v>5</v>
      </c>
      <c r="G34" s="14">
        <f t="shared" si="1"/>
        <v>18.5</v>
      </c>
      <c r="H34" s="6">
        <f>'Réponses quantitative'!G34*Pondération!C7</f>
        <v>0</v>
      </c>
      <c r="I34" s="6">
        <f>'Réponses quantitative'!H34*Pondération!C8</f>
        <v>0</v>
      </c>
      <c r="J34" s="6">
        <f>'Réponses quantitative'!I34*Pondération!C9</f>
        <v>3</v>
      </c>
      <c r="K34" s="6">
        <f>'Réponses quantitative'!J34*Pondération!C10</f>
        <v>3</v>
      </c>
      <c r="L34" s="6">
        <f>'Réponses quantitative'!K34*Pondération!C11</f>
        <v>0.375</v>
      </c>
      <c r="M34" s="6">
        <f>'Réponses quantitative'!L34*Pondération!C12</f>
        <v>1.25</v>
      </c>
      <c r="N34" s="6">
        <f>'Réponses quantitative'!M34*Pondération!C13</f>
        <v>1.5</v>
      </c>
      <c r="O34" s="6">
        <f>'Réponses quantitative'!N34*Pondération!C14</f>
        <v>1.75</v>
      </c>
      <c r="P34" s="6">
        <f>'Réponses quantitative'!O34*Pondération!C15</f>
        <v>1.25</v>
      </c>
      <c r="Q34" s="6">
        <f>'Réponses quantitative'!P34*Pondération!C16</f>
        <v>1.25</v>
      </c>
      <c r="R34" s="6">
        <f>'Réponses quantitative'!Q34*Pondération!C17</f>
        <v>1.75</v>
      </c>
      <c r="S34" s="6">
        <f>'Réponses quantitative'!R34*Pondération!C18</f>
        <v>1</v>
      </c>
      <c r="T34" s="14">
        <f t="shared" si="2"/>
        <v>16.125</v>
      </c>
      <c r="U34" s="6">
        <f>'Réponses quantitative'!T34*Pondération!C19</f>
        <v>0</v>
      </c>
      <c r="V34" s="6">
        <f>'Réponses quantitative'!U34*Pondération!C20</f>
        <v>0</v>
      </c>
      <c r="W34" s="6">
        <f>'Réponses quantitative'!V34*Pondération!C21</f>
        <v>0</v>
      </c>
      <c r="X34" s="6">
        <f>'Réponses quantitative'!W34*Pondération!C22</f>
        <v>2.5</v>
      </c>
      <c r="Y34" s="6">
        <f>'Réponses quantitative'!X34*Pondération!C23</f>
        <v>10</v>
      </c>
      <c r="Z34" s="6">
        <f>'Réponses quantitative'!AK34*Pondération!C36</f>
        <v>5</v>
      </c>
      <c r="AA34" s="14">
        <f t="shared" si="3"/>
        <v>17.5</v>
      </c>
      <c r="AB34" s="6">
        <f>'Réponses quantitative'!Y34*Pondération!C24</f>
        <v>6</v>
      </c>
      <c r="AC34" s="6">
        <f>'Réponses quantitative'!Z34*Pondération!C25</f>
        <v>0</v>
      </c>
      <c r="AD34" s="6">
        <f>'Réponses quantitative'!AA34*Pondération!C26</f>
        <v>4.5</v>
      </c>
      <c r="AE34" s="6">
        <f>'Réponses quantitative'!AB34*Pondération!C27</f>
        <v>4.5</v>
      </c>
      <c r="AF34" s="6">
        <f>'Réponses quantitative'!AC34*Pondération!C28</f>
        <v>0.25</v>
      </c>
      <c r="AG34" s="6">
        <f>'Réponses quantitative'!AD34*Pondération!C29</f>
        <v>1.5</v>
      </c>
      <c r="AH34" s="6">
        <f>'Réponses quantitative'!AE34*Pondération!C30</f>
        <v>2</v>
      </c>
      <c r="AI34" s="6">
        <f>'Réponses quantitative'!AF34*Pondération!C31</f>
        <v>1</v>
      </c>
      <c r="AJ34" s="6">
        <f>'Réponses quantitative'!AG34*Pondération!C32</f>
        <v>0.625</v>
      </c>
      <c r="AK34" s="6">
        <f>'Réponses quantitative'!AH34*Pondération!C33</f>
        <v>1.125</v>
      </c>
      <c r="AL34" s="6">
        <f>'Réponses quantitative'!AI34*Pondération!C34</f>
        <v>1</v>
      </c>
      <c r="AM34" s="6">
        <f>'Réponses quantitative'!AJ34*Pondération!C35</f>
        <v>0.75</v>
      </c>
      <c r="AN34" s="14">
        <f t="shared" si="4"/>
        <v>23.25</v>
      </c>
      <c r="AO34" s="17">
        <f t="shared" ref="AO34:AO50" si="5">SUM(G34+T34+AA34+AN34+Z34)</f>
        <v>80.375</v>
      </c>
    </row>
    <row r="35" spans="1:41" x14ac:dyDescent="0.2">
      <c r="A35" s="4" t="s">
        <v>39</v>
      </c>
      <c r="B35" s="6">
        <f>'Réponses quantitative'!B35*Pondération!C2</f>
        <v>10</v>
      </c>
      <c r="C35" s="6">
        <f>'Réponses quantitative'!C35*Pondération!C3</f>
        <v>5</v>
      </c>
      <c r="D35" s="6">
        <f>'Réponses quantitative'!D35*Pondération!C4</f>
        <v>4</v>
      </c>
      <c r="E35" s="6">
        <f>'Réponses quantitative'!E35*Pondération!C5</f>
        <v>10</v>
      </c>
      <c r="F35" s="6">
        <f>'Réponses quantitative'!F35*Pondération!C6</f>
        <v>5</v>
      </c>
      <c r="G35" s="14">
        <f t="shared" si="1"/>
        <v>34</v>
      </c>
      <c r="H35" s="6">
        <f>'Réponses quantitative'!G35*Pondération!C7</f>
        <v>0</v>
      </c>
      <c r="I35" s="6">
        <f>'Réponses quantitative'!H35*Pondération!C8</f>
        <v>1.25</v>
      </c>
      <c r="J35" s="6">
        <f>'Réponses quantitative'!I35*Pondération!C9</f>
        <v>5</v>
      </c>
      <c r="K35" s="6">
        <f>'Réponses quantitative'!J35*Pondération!C10</f>
        <v>4</v>
      </c>
      <c r="L35" s="6">
        <f>'Réponses quantitative'!K35*Pondération!C11</f>
        <v>0.375</v>
      </c>
      <c r="M35" s="6">
        <f>'Réponses quantitative'!L35*Pondération!C12</f>
        <v>2.25</v>
      </c>
      <c r="N35" s="6">
        <f>'Réponses quantitative'!M35*Pondération!C13</f>
        <v>2</v>
      </c>
      <c r="O35" s="6">
        <f>'Réponses quantitative'!N35*Pondération!C14</f>
        <v>1.5</v>
      </c>
      <c r="P35" s="6">
        <f>'Réponses quantitative'!O35*Pondération!C15</f>
        <v>0.75</v>
      </c>
      <c r="Q35" s="6">
        <f>'Réponses quantitative'!P35*Pondération!C16</f>
        <v>0.75</v>
      </c>
      <c r="R35" s="6">
        <f>'Réponses quantitative'!Q35*Pondération!C17</f>
        <v>1.5</v>
      </c>
      <c r="S35" s="6">
        <f>'Réponses quantitative'!R35*Pondération!C18</f>
        <v>0.75</v>
      </c>
      <c r="T35" s="14">
        <f t="shared" si="2"/>
        <v>20.125</v>
      </c>
      <c r="U35" s="6">
        <f>'Réponses quantitative'!T35*Pondération!C19</f>
        <v>5</v>
      </c>
      <c r="V35" s="6">
        <f>'Réponses quantitative'!U35*Pondération!C20</f>
        <v>0</v>
      </c>
      <c r="W35" s="6">
        <f>'Réponses quantitative'!V35*Pondération!C21</f>
        <v>1.25</v>
      </c>
      <c r="X35" s="6">
        <f>'Réponses quantitative'!W35*Pondération!C22</f>
        <v>2.5</v>
      </c>
      <c r="Y35" s="6">
        <f>'Réponses quantitative'!X35*Pondération!C23</f>
        <v>10</v>
      </c>
      <c r="Z35" s="6">
        <f>'Réponses quantitative'!AK35*Pondération!C36</f>
        <v>5</v>
      </c>
      <c r="AA35" s="14">
        <f t="shared" si="3"/>
        <v>23.75</v>
      </c>
      <c r="AB35" s="6">
        <f>'Réponses quantitative'!Y35*Pondération!C24</f>
        <v>9</v>
      </c>
      <c r="AC35" s="6">
        <f>'Réponses quantitative'!Z35*Pondération!C25</f>
        <v>0.25</v>
      </c>
      <c r="AD35" s="6">
        <f>'Réponses quantitative'!AA35*Pondération!C26</f>
        <v>4.5</v>
      </c>
      <c r="AE35" s="6">
        <f>'Réponses quantitative'!AB35*Pondération!C27</f>
        <v>4.5</v>
      </c>
      <c r="AF35" s="6">
        <f>'Réponses quantitative'!AC35*Pondération!C28</f>
        <v>0.25</v>
      </c>
      <c r="AG35" s="6">
        <f>'Réponses quantitative'!AD35*Pondération!C29</f>
        <v>2.25</v>
      </c>
      <c r="AH35" s="6">
        <f>'Réponses quantitative'!AE35*Pondération!C30</f>
        <v>2</v>
      </c>
      <c r="AI35" s="6">
        <f>'Réponses quantitative'!AF35*Pondération!C31</f>
        <v>1.75</v>
      </c>
      <c r="AJ35" s="6">
        <f>'Réponses quantitative'!AG35*Pondération!C32</f>
        <v>1</v>
      </c>
      <c r="AK35" s="6">
        <f>'Réponses quantitative'!AH35*Pondération!C33</f>
        <v>0.125</v>
      </c>
      <c r="AL35" s="6">
        <f>'Réponses quantitative'!AI35*Pondération!C34</f>
        <v>1.5</v>
      </c>
      <c r="AM35" s="6">
        <f>'Réponses quantitative'!AJ35*Pondération!C35</f>
        <v>0.75</v>
      </c>
      <c r="AN35" s="14">
        <f t="shared" si="4"/>
        <v>27.875</v>
      </c>
      <c r="AO35" s="17">
        <f t="shared" si="5"/>
        <v>110.75</v>
      </c>
    </row>
    <row r="36" spans="1:41" x14ac:dyDescent="0.2">
      <c r="A36" s="4" t="s">
        <v>40</v>
      </c>
      <c r="B36" s="6">
        <f>'Réponses quantitative'!B36*Pondération!C2</f>
        <v>10</v>
      </c>
      <c r="C36" s="6">
        <f>'Réponses quantitative'!C36*Pondération!C3</f>
        <v>5</v>
      </c>
      <c r="D36" s="6">
        <f>'Réponses quantitative'!D36*Pondération!C4</f>
        <v>3</v>
      </c>
      <c r="E36" s="6">
        <f>'Réponses quantitative'!E36*Pondération!C5</f>
        <v>10</v>
      </c>
      <c r="F36" s="6">
        <f>'Réponses quantitative'!F36*Pondération!C6</f>
        <v>5</v>
      </c>
      <c r="G36" s="14">
        <f t="shared" si="1"/>
        <v>33</v>
      </c>
      <c r="H36" s="6">
        <f>'Réponses quantitative'!G36*Pondération!C7</f>
        <v>1</v>
      </c>
      <c r="I36" s="6">
        <f>'Réponses quantitative'!H36*Pondération!C8</f>
        <v>1.75</v>
      </c>
      <c r="J36" s="6">
        <f>'Réponses quantitative'!I36*Pondération!C9</f>
        <v>2.5</v>
      </c>
      <c r="K36" s="6">
        <f>'Réponses quantitative'!J36*Pondération!C10</f>
        <v>4</v>
      </c>
      <c r="L36" s="6">
        <f>'Réponses quantitative'!K36*Pondération!C11</f>
        <v>0.25</v>
      </c>
      <c r="M36" s="6">
        <f>'Réponses quantitative'!L36*Pondération!C12</f>
        <v>1</v>
      </c>
      <c r="N36" s="6">
        <f>'Réponses quantitative'!M36*Pondération!C13</f>
        <v>0.25</v>
      </c>
      <c r="O36" s="6">
        <f>'Réponses quantitative'!N36*Pondération!C14</f>
        <v>0.5</v>
      </c>
      <c r="P36" s="6">
        <f>'Réponses quantitative'!O36*Pondération!C15</f>
        <v>0.125</v>
      </c>
      <c r="Q36" s="6">
        <f>'Réponses quantitative'!P36*Pondération!C16</f>
        <v>0.625</v>
      </c>
      <c r="R36" s="6">
        <f>'Réponses quantitative'!Q36*Pondération!C17</f>
        <v>1.75</v>
      </c>
      <c r="S36" s="6">
        <f>'Réponses quantitative'!R36*Pondération!C18</f>
        <v>1.75</v>
      </c>
      <c r="T36" s="14">
        <f t="shared" si="2"/>
        <v>15.5</v>
      </c>
      <c r="U36" s="6">
        <f>'Réponses quantitative'!T36*Pondération!C19</f>
        <v>0</v>
      </c>
      <c r="V36" s="6">
        <f>'Réponses quantitative'!U36*Pondération!C20</f>
        <v>2.5</v>
      </c>
      <c r="W36" s="6">
        <f>'Réponses quantitative'!V36*Pondération!C21</f>
        <v>1.25</v>
      </c>
      <c r="X36" s="6">
        <f>'Réponses quantitative'!W36*Pondération!C22</f>
        <v>2.5</v>
      </c>
      <c r="Y36" s="6">
        <f>'Réponses quantitative'!X36*Pondération!C23</f>
        <v>10</v>
      </c>
      <c r="Z36" s="6">
        <f>'Réponses quantitative'!AK36*Pondération!C36</f>
        <v>0</v>
      </c>
      <c r="AA36" s="14">
        <f t="shared" si="3"/>
        <v>16.25</v>
      </c>
      <c r="AB36" s="6">
        <f>'Réponses quantitative'!Y36*Pondération!C24</f>
        <v>2</v>
      </c>
      <c r="AC36" s="6">
        <f>'Réponses quantitative'!Z36*Pondération!C25</f>
        <v>1</v>
      </c>
      <c r="AD36" s="6">
        <f>'Réponses quantitative'!AA36*Pondération!C26</f>
        <v>1</v>
      </c>
      <c r="AE36" s="6">
        <f>'Réponses quantitative'!AB36*Pondération!C27</f>
        <v>0.5</v>
      </c>
      <c r="AF36" s="6">
        <f>'Réponses quantitative'!AC36*Pondération!C28</f>
        <v>0.125</v>
      </c>
      <c r="AG36" s="6">
        <f>'Réponses quantitative'!AD36*Pondération!C29</f>
        <v>0</v>
      </c>
      <c r="AH36" s="6">
        <f>'Réponses quantitative'!AE36*Pondération!C30</f>
        <v>0</v>
      </c>
      <c r="AI36" s="6">
        <f>'Réponses quantitative'!AF36*Pondération!C31</f>
        <v>0</v>
      </c>
      <c r="AJ36" s="6">
        <f>'Réponses quantitative'!AG36*Pondération!C32</f>
        <v>0</v>
      </c>
      <c r="AK36" s="6">
        <f>'Réponses quantitative'!AH36*Pondération!C33</f>
        <v>0</v>
      </c>
      <c r="AL36" s="6">
        <f>'Réponses quantitative'!AI36*Pondération!C34</f>
        <v>0</v>
      </c>
      <c r="AM36" s="6">
        <f>'Réponses quantitative'!AJ36*Pondération!C35</f>
        <v>0</v>
      </c>
      <c r="AN36" s="14">
        <f t="shared" si="4"/>
        <v>4.625</v>
      </c>
      <c r="AO36" s="17">
        <f t="shared" si="5"/>
        <v>69.375</v>
      </c>
    </row>
    <row r="37" spans="1:41" x14ac:dyDescent="0.2">
      <c r="A37" s="5" t="s">
        <v>41</v>
      </c>
      <c r="B37" s="6">
        <f>'Réponses quantitative'!B37*Pondération!C2</f>
        <v>10</v>
      </c>
      <c r="C37" s="6">
        <f>'Réponses quantitative'!C37*Pondération!C3</f>
        <v>5</v>
      </c>
      <c r="D37" s="6">
        <f>'Réponses quantitative'!D37*Pondération!C4</f>
        <v>3</v>
      </c>
      <c r="E37" s="6">
        <f>'Réponses quantitative'!E37*Pondération!C5</f>
        <v>10</v>
      </c>
      <c r="F37" s="6">
        <f>'Réponses quantitative'!F37*Pondération!C6</f>
        <v>5</v>
      </c>
      <c r="G37" s="14">
        <f t="shared" si="1"/>
        <v>33</v>
      </c>
      <c r="H37" s="6">
        <f>'Réponses quantitative'!G37*Pondération!C7</f>
        <v>1.5</v>
      </c>
      <c r="I37" s="6">
        <f>'Réponses quantitative'!H37*Pondération!C8</f>
        <v>0.5</v>
      </c>
      <c r="J37" s="6">
        <f>'Réponses quantitative'!I37*Pondération!C9</f>
        <v>4</v>
      </c>
      <c r="K37" s="6">
        <f>'Réponses quantitative'!J37*Pondération!C10</f>
        <v>2.5</v>
      </c>
      <c r="L37" s="6">
        <f>'Réponses quantitative'!K37*Pondération!C11</f>
        <v>0.125</v>
      </c>
      <c r="M37" s="6">
        <f>'Réponses quantitative'!L37*Pondération!C12</f>
        <v>0.5</v>
      </c>
      <c r="N37" s="6">
        <f>'Réponses quantitative'!M37*Pondération!C13</f>
        <v>2</v>
      </c>
      <c r="O37" s="6">
        <f>'Réponses quantitative'!N37*Pondération!C14</f>
        <v>1.5</v>
      </c>
      <c r="P37" s="6">
        <f>'Réponses quantitative'!O37*Pondération!C15</f>
        <v>0</v>
      </c>
      <c r="Q37" s="6">
        <f>'Réponses quantitative'!P37*Pondération!C16</f>
        <v>0.5</v>
      </c>
      <c r="R37" s="6">
        <f>'Réponses quantitative'!Q37*Pondération!C17</f>
        <v>0.5</v>
      </c>
      <c r="S37" s="6">
        <f>'Réponses quantitative'!R37*Pondération!C18</f>
        <v>0.5</v>
      </c>
      <c r="T37" s="14">
        <f t="shared" si="2"/>
        <v>14.125</v>
      </c>
      <c r="U37" s="6">
        <f>'Réponses quantitative'!T37*Pondération!C19</f>
        <v>0</v>
      </c>
      <c r="V37" s="6">
        <f>'Réponses quantitative'!U37*Pondération!C20</f>
        <v>2.5</v>
      </c>
      <c r="W37" s="6">
        <f>'Réponses quantitative'!V37*Pondération!C21</f>
        <v>0</v>
      </c>
      <c r="X37" s="6">
        <f>'Réponses quantitative'!W37*Pondération!C22</f>
        <v>2.5</v>
      </c>
      <c r="Y37" s="6">
        <f>'Réponses quantitative'!X37*Pondération!C23</f>
        <v>10</v>
      </c>
      <c r="Z37" s="6">
        <f>'Réponses quantitative'!AK37*Pondération!C36</f>
        <v>5</v>
      </c>
      <c r="AA37" s="14">
        <f t="shared" si="3"/>
        <v>20</v>
      </c>
      <c r="AB37" s="6">
        <f>'Réponses quantitative'!Y37*Pondération!C24</f>
        <v>5</v>
      </c>
      <c r="AC37" s="6">
        <f>'Réponses quantitative'!Z37*Pondération!C25</f>
        <v>1.75</v>
      </c>
      <c r="AD37" s="6">
        <f>'Réponses quantitative'!AA37*Pondération!C26</f>
        <v>3.5</v>
      </c>
      <c r="AE37" s="6">
        <f>'Réponses quantitative'!AB37*Pondération!C27</f>
        <v>3.5</v>
      </c>
      <c r="AF37" s="6">
        <f>'Réponses quantitative'!AC37*Pondération!C28</f>
        <v>0.125</v>
      </c>
      <c r="AG37" s="6">
        <f>'Réponses quantitative'!AD37*Pondération!C29</f>
        <v>0.75</v>
      </c>
      <c r="AH37" s="6">
        <f>'Réponses quantitative'!AE37*Pondération!C30</f>
        <v>1.75</v>
      </c>
      <c r="AI37" s="6">
        <f>'Réponses quantitative'!AF37*Pondération!C31</f>
        <v>0.5</v>
      </c>
      <c r="AJ37" s="6">
        <f>'Réponses quantitative'!AG37*Pondération!C32</f>
        <v>0.25</v>
      </c>
      <c r="AK37" s="6">
        <f>'Réponses quantitative'!AH37*Pondération!C33</f>
        <v>0.25</v>
      </c>
      <c r="AL37" s="6">
        <f>'Réponses quantitative'!AI37*Pondération!C34</f>
        <v>1.25</v>
      </c>
      <c r="AM37" s="6">
        <f>'Réponses quantitative'!AJ37*Pondération!C35</f>
        <v>0.75</v>
      </c>
      <c r="AN37" s="14">
        <f t="shared" si="4"/>
        <v>19.375</v>
      </c>
      <c r="AO37" s="17">
        <f t="shared" si="5"/>
        <v>91.5</v>
      </c>
    </row>
    <row r="38" spans="1:41" x14ac:dyDescent="0.2">
      <c r="A38" s="5" t="s">
        <v>42</v>
      </c>
      <c r="B38" s="6">
        <f>'Réponses quantitative'!B38*Pondération!C2</f>
        <v>0</v>
      </c>
      <c r="C38" s="6">
        <f>'Réponses quantitative'!C38*Pondération!C3</f>
        <v>0</v>
      </c>
      <c r="D38" s="6">
        <f>'Réponses quantitative'!D38*Pondération!C4</f>
        <v>3</v>
      </c>
      <c r="E38" s="6">
        <f>'Réponses quantitative'!E38*Pondération!C5</f>
        <v>10</v>
      </c>
      <c r="F38" s="6">
        <f>'Réponses quantitative'!F38*Pondération!C6</f>
        <v>5</v>
      </c>
      <c r="G38" s="14">
        <f t="shared" si="1"/>
        <v>18</v>
      </c>
      <c r="H38" s="6">
        <f>'Réponses quantitative'!G38*Pondération!C7</f>
        <v>1</v>
      </c>
      <c r="I38" s="6">
        <f>'Réponses quantitative'!H38*Pondération!C8</f>
        <v>0.5</v>
      </c>
      <c r="J38" s="6">
        <f>'Réponses quantitative'!I38*Pondération!C9</f>
        <v>3</v>
      </c>
      <c r="K38" s="6">
        <f>'Réponses quantitative'!J38*Pondération!C10</f>
        <v>4</v>
      </c>
      <c r="L38" s="6">
        <f>'Réponses quantitative'!K38*Pondération!C11</f>
        <v>0.125</v>
      </c>
      <c r="M38" s="6">
        <f>'Réponses quantitative'!L38*Pondération!C12</f>
        <v>0.75</v>
      </c>
      <c r="N38" s="6">
        <f>'Réponses quantitative'!M38*Pondération!C13</f>
        <v>1.25</v>
      </c>
      <c r="O38" s="6">
        <f>'Réponses quantitative'!N38*Pondération!C14</f>
        <v>1</v>
      </c>
      <c r="P38" s="6">
        <f>'Réponses quantitative'!O38*Pondération!C15</f>
        <v>0.375</v>
      </c>
      <c r="Q38" s="6">
        <f>'Réponses quantitative'!P38*Pondération!C16</f>
        <v>0.375</v>
      </c>
      <c r="R38" s="6">
        <f>'Réponses quantitative'!Q38*Pondération!C17</f>
        <v>1</v>
      </c>
      <c r="S38" s="6">
        <f>'Réponses quantitative'!R38*Pondération!C18</f>
        <v>0.25</v>
      </c>
      <c r="T38" s="14">
        <f t="shared" si="2"/>
        <v>13.625</v>
      </c>
      <c r="U38" s="6">
        <f>'Réponses quantitative'!T38*Pondération!C19</f>
        <v>0</v>
      </c>
      <c r="V38" s="6">
        <f>'Réponses quantitative'!U38*Pondération!C20</f>
        <v>0</v>
      </c>
      <c r="W38" s="6">
        <f>'Réponses quantitative'!V38*Pondération!C21</f>
        <v>0</v>
      </c>
      <c r="X38" s="6">
        <f>'Réponses quantitative'!W38*Pondération!C22</f>
        <v>2.5</v>
      </c>
      <c r="Y38" s="6">
        <f>'Réponses quantitative'!X38*Pondération!C23</f>
        <v>10</v>
      </c>
      <c r="Z38" s="6">
        <f>'Réponses quantitative'!AK38*Pondération!C36</f>
        <v>5</v>
      </c>
      <c r="AA38" s="14">
        <f t="shared" si="3"/>
        <v>17.5</v>
      </c>
      <c r="AB38" s="6">
        <f>'Réponses quantitative'!Y38*Pondération!C24</f>
        <v>7</v>
      </c>
      <c r="AC38" s="6">
        <f>'Réponses quantitative'!Z38*Pondération!C25</f>
        <v>0.75</v>
      </c>
      <c r="AD38" s="6">
        <f>'Réponses quantitative'!AA38*Pondération!C26</f>
        <v>3.5</v>
      </c>
      <c r="AE38" s="6">
        <f>'Réponses quantitative'!AB38*Pondération!C27</f>
        <v>4</v>
      </c>
      <c r="AF38" s="6">
        <f>'Réponses quantitative'!AC38*Pondération!C28</f>
        <v>0.5</v>
      </c>
      <c r="AG38" s="6">
        <f>'Réponses quantitative'!AD38*Pondération!C29</f>
        <v>1</v>
      </c>
      <c r="AH38" s="6">
        <f>'Réponses quantitative'!AE38*Pondération!C30</f>
        <v>1.25</v>
      </c>
      <c r="AI38" s="6">
        <f>'Réponses quantitative'!AF38*Pondération!C31</f>
        <v>1</v>
      </c>
      <c r="AJ38" s="6">
        <f>'Réponses quantitative'!AG38*Pondération!C32</f>
        <v>0.25</v>
      </c>
      <c r="AK38" s="6">
        <f>'Réponses quantitative'!AH38*Pondération!C33</f>
        <v>0.125</v>
      </c>
      <c r="AL38" s="6">
        <f>'Réponses quantitative'!AI38*Pondération!C34</f>
        <v>1.5</v>
      </c>
      <c r="AM38" s="6">
        <f>'Réponses quantitative'!AJ38*Pondération!C35</f>
        <v>1</v>
      </c>
      <c r="AN38" s="14">
        <f t="shared" si="4"/>
        <v>21.875</v>
      </c>
      <c r="AO38" s="17">
        <f t="shared" si="5"/>
        <v>76</v>
      </c>
    </row>
    <row r="39" spans="1:41" x14ac:dyDescent="0.2">
      <c r="A39" s="5" t="s">
        <v>43</v>
      </c>
      <c r="B39" s="6">
        <f>'Réponses quantitative'!B39*Pondération!C2</f>
        <v>0</v>
      </c>
      <c r="C39" s="6">
        <f>'Réponses quantitative'!C39*Pondération!C3</f>
        <v>5</v>
      </c>
      <c r="D39" s="6">
        <f>'Réponses quantitative'!D39*Pondération!C4</f>
        <v>3.5</v>
      </c>
      <c r="E39" s="6">
        <f>'Réponses quantitative'!E39*Pondération!C5</f>
        <v>10</v>
      </c>
      <c r="F39" s="6">
        <f>'Réponses quantitative'!F39*Pondération!C6</f>
        <v>5</v>
      </c>
      <c r="G39" s="14">
        <f t="shared" si="1"/>
        <v>23.5</v>
      </c>
      <c r="H39" s="6">
        <f>'Réponses quantitative'!G39*Pondération!C7</f>
        <v>2.5</v>
      </c>
      <c r="I39" s="6">
        <f>'Réponses quantitative'!H39*Pondération!C8</f>
        <v>1.25</v>
      </c>
      <c r="J39" s="6">
        <f>'Réponses quantitative'!I39*Pondération!C9</f>
        <v>3</v>
      </c>
      <c r="K39" s="6">
        <f>'Réponses quantitative'!J39*Pondération!C10</f>
        <v>3.5</v>
      </c>
      <c r="L39" s="6">
        <f>'Réponses quantitative'!K39*Pondération!C11</f>
        <v>0</v>
      </c>
      <c r="M39" s="6">
        <f>'Réponses quantitative'!L39*Pondération!C12</f>
        <v>1.5</v>
      </c>
      <c r="N39" s="6">
        <f>'Réponses quantitative'!M39*Pondération!C13</f>
        <v>2</v>
      </c>
      <c r="O39" s="6">
        <f>'Réponses quantitative'!N39*Pondération!C14</f>
        <v>0</v>
      </c>
      <c r="P39" s="6">
        <f>'Réponses quantitative'!O39*Pondération!C15</f>
        <v>0</v>
      </c>
      <c r="Q39" s="6">
        <f>'Réponses quantitative'!P39*Pondération!C16</f>
        <v>0</v>
      </c>
      <c r="R39" s="6">
        <f>'Réponses quantitative'!Q39*Pondération!C17</f>
        <v>0</v>
      </c>
      <c r="S39" s="6">
        <f>'Réponses quantitative'!R39*Pondération!C18</f>
        <v>0</v>
      </c>
      <c r="T39" s="14">
        <f t="shared" si="2"/>
        <v>13.75</v>
      </c>
      <c r="U39" s="6">
        <f>'Réponses quantitative'!T39*Pondération!C19</f>
        <v>0</v>
      </c>
      <c r="V39" s="6">
        <f>'Réponses quantitative'!U39*Pondération!C20</f>
        <v>0</v>
      </c>
      <c r="W39" s="6">
        <f>'Réponses quantitative'!V39*Pondération!C21</f>
        <v>0</v>
      </c>
      <c r="X39" s="6">
        <f>'Réponses quantitative'!W39*Pondération!C22</f>
        <v>2.5</v>
      </c>
      <c r="Y39" s="6">
        <f>'Réponses quantitative'!X39*Pondération!C23</f>
        <v>0</v>
      </c>
      <c r="Z39" s="6">
        <f>'Réponses quantitative'!AK39*Pondération!C36</f>
        <v>5</v>
      </c>
      <c r="AA39" s="14">
        <f t="shared" si="3"/>
        <v>7.5</v>
      </c>
      <c r="AB39" s="6">
        <f>'Réponses quantitative'!Y39*Pondération!C24</f>
        <v>0</v>
      </c>
      <c r="AC39" s="6">
        <f>'Réponses quantitative'!Z39*Pondération!C25</f>
        <v>0</v>
      </c>
      <c r="AD39" s="6">
        <f>'Réponses quantitative'!AA39*Pondération!C26</f>
        <v>0</v>
      </c>
      <c r="AE39" s="6">
        <f>'Réponses quantitative'!AB39*Pondération!C27</f>
        <v>0</v>
      </c>
      <c r="AF39" s="6">
        <f>'Réponses quantitative'!AC39*Pondération!C28</f>
        <v>0</v>
      </c>
      <c r="AG39" s="6">
        <f>'Réponses quantitative'!AD39*Pondération!C29</f>
        <v>0</v>
      </c>
      <c r="AH39" s="6">
        <f>'Réponses quantitative'!AE39*Pondération!C30</f>
        <v>0</v>
      </c>
      <c r="AI39" s="6">
        <f>'Réponses quantitative'!AF39*Pondération!C31</f>
        <v>0</v>
      </c>
      <c r="AJ39" s="6">
        <f>'Réponses quantitative'!AG39*Pondération!C32</f>
        <v>0</v>
      </c>
      <c r="AK39" s="6">
        <f>'Réponses quantitative'!AH39*Pondération!C33</f>
        <v>0</v>
      </c>
      <c r="AL39" s="6">
        <f>'Réponses quantitative'!AI39*Pondération!C34</f>
        <v>0</v>
      </c>
      <c r="AM39" s="6">
        <f>'Réponses quantitative'!AJ39*Pondération!C35</f>
        <v>0</v>
      </c>
      <c r="AN39" s="14">
        <f t="shared" si="4"/>
        <v>0</v>
      </c>
      <c r="AO39" s="17">
        <f t="shared" si="5"/>
        <v>49.75</v>
      </c>
    </row>
    <row r="40" spans="1:41" x14ac:dyDescent="0.2">
      <c r="A40" s="4" t="s">
        <v>44</v>
      </c>
      <c r="B40" s="6">
        <f>'Réponses quantitative'!B40*Pondération!C2</f>
        <v>10</v>
      </c>
      <c r="C40" s="6">
        <f>'Réponses quantitative'!C40*Pondération!C3</f>
        <v>5</v>
      </c>
      <c r="D40" s="6">
        <f>'Réponses quantitative'!D40*Pondération!C4</f>
        <v>2.5</v>
      </c>
      <c r="E40" s="6">
        <f>'Réponses quantitative'!E40*Pondération!C5</f>
        <v>10</v>
      </c>
      <c r="F40" s="6">
        <f>'Réponses quantitative'!F40*Pondération!C6</f>
        <v>5</v>
      </c>
      <c r="G40" s="14">
        <f t="shared" si="1"/>
        <v>32.5</v>
      </c>
      <c r="H40" s="6">
        <f>'Réponses quantitative'!G40*Pondération!C7</f>
        <v>4</v>
      </c>
      <c r="I40" s="6">
        <f>'Réponses quantitative'!H40*Pondération!C8</f>
        <v>1.75</v>
      </c>
      <c r="J40" s="6">
        <f>'Réponses quantitative'!I40*Pondération!C9</f>
        <v>2.5</v>
      </c>
      <c r="K40" s="6">
        <f>'Réponses quantitative'!J40*Pondération!C10</f>
        <v>3.5</v>
      </c>
      <c r="L40" s="6">
        <f>'Réponses quantitative'!K40*Pondération!C11</f>
        <v>0.125</v>
      </c>
      <c r="M40" s="6">
        <f>'Réponses quantitative'!L40*Pondération!C12</f>
        <v>1</v>
      </c>
      <c r="N40" s="6">
        <f>'Réponses quantitative'!M40*Pondération!C13</f>
        <v>2.5</v>
      </c>
      <c r="O40" s="6">
        <f>'Réponses quantitative'!N40*Pondération!C14</f>
        <v>2</v>
      </c>
      <c r="P40" s="6">
        <f>'Réponses quantitative'!O40*Pondération!C15</f>
        <v>1</v>
      </c>
      <c r="Q40" s="6">
        <f>'Réponses quantitative'!P40*Pondération!C16</f>
        <v>0.875</v>
      </c>
      <c r="R40" s="6">
        <f>'Réponses quantitative'!Q40*Pondération!C17</f>
        <v>1</v>
      </c>
      <c r="S40" s="6">
        <f>'Réponses quantitative'!R40*Pondération!C18</f>
        <v>1</v>
      </c>
      <c r="T40" s="14">
        <f t="shared" si="2"/>
        <v>21.25</v>
      </c>
      <c r="U40" s="6">
        <f>'Réponses quantitative'!T40*Pondération!C19</f>
        <v>0</v>
      </c>
      <c r="V40" s="6">
        <f>'Réponses quantitative'!U40*Pondération!C20</f>
        <v>0</v>
      </c>
      <c r="W40" s="6">
        <f>'Réponses quantitative'!V40*Pondération!C21</f>
        <v>0</v>
      </c>
      <c r="X40" s="6">
        <f>'Réponses quantitative'!W40*Pondération!C22</f>
        <v>2.5</v>
      </c>
      <c r="Y40" s="6">
        <f>'Réponses quantitative'!X40*Pondération!C23</f>
        <v>10</v>
      </c>
      <c r="Z40" s="6">
        <f>'Réponses quantitative'!AK40*Pondération!C36</f>
        <v>0</v>
      </c>
      <c r="AA40" s="14">
        <f t="shared" si="3"/>
        <v>12.5</v>
      </c>
      <c r="AB40" s="6">
        <f>'Réponses quantitative'!Y40*Pondération!C24</f>
        <v>5</v>
      </c>
      <c r="AC40" s="6">
        <f>'Réponses quantitative'!Z40*Pondération!C25</f>
        <v>1.25</v>
      </c>
      <c r="AD40" s="6">
        <f>'Réponses quantitative'!AA40*Pondération!C26</f>
        <v>0.5</v>
      </c>
      <c r="AE40" s="6">
        <f>'Réponses quantitative'!AB40*Pondération!C27</f>
        <v>3.5</v>
      </c>
      <c r="AF40" s="6">
        <f>'Réponses quantitative'!AC40*Pondération!C28</f>
        <v>0</v>
      </c>
      <c r="AG40" s="6">
        <f>'Réponses quantitative'!AD40*Pondération!C29</f>
        <v>1.25</v>
      </c>
      <c r="AH40" s="6">
        <f>'Réponses quantitative'!AE40*Pondération!C30</f>
        <v>1.25</v>
      </c>
      <c r="AI40" s="6">
        <f>'Réponses quantitative'!AF40*Pondération!C31</f>
        <v>0.75</v>
      </c>
      <c r="AJ40" s="6">
        <f>'Réponses quantitative'!AG40*Pondération!C32</f>
        <v>0.875</v>
      </c>
      <c r="AK40" s="6">
        <f>'Réponses quantitative'!AH40*Pondération!C33</f>
        <v>0.875</v>
      </c>
      <c r="AL40" s="6">
        <f>'Réponses quantitative'!AI40*Pondération!C34</f>
        <v>1</v>
      </c>
      <c r="AM40" s="6">
        <f>'Réponses quantitative'!AJ40*Pondération!C35</f>
        <v>1</v>
      </c>
      <c r="AN40" s="14">
        <f t="shared" si="4"/>
        <v>17.25</v>
      </c>
      <c r="AO40" s="17">
        <f t="shared" si="5"/>
        <v>83.5</v>
      </c>
    </row>
    <row r="41" spans="1:41" x14ac:dyDescent="0.2">
      <c r="A41" s="5" t="s">
        <v>45</v>
      </c>
      <c r="B41" s="6">
        <f>'Réponses quantitative'!B41*Pondération!C2</f>
        <v>10</v>
      </c>
      <c r="C41" s="6">
        <f>'Réponses quantitative'!C41*Pondération!C3</f>
        <v>5</v>
      </c>
      <c r="D41" s="6">
        <f>'Réponses quantitative'!D41*Pondération!C4</f>
        <v>4</v>
      </c>
      <c r="E41" s="6">
        <f>'Réponses quantitative'!E41*Pondération!C5</f>
        <v>10</v>
      </c>
      <c r="F41" s="6">
        <f>'Réponses quantitative'!F41*Pondération!C45</f>
        <v>0</v>
      </c>
      <c r="G41" s="14">
        <f t="shared" si="1"/>
        <v>29</v>
      </c>
      <c r="H41" s="6">
        <f>'Réponses quantitative'!G41*Pondération!C46</f>
        <v>0</v>
      </c>
      <c r="I41" s="6">
        <f>'Réponses quantitative'!H41*Pondération!C8</f>
        <v>1.25</v>
      </c>
      <c r="J41" s="6">
        <f>'Réponses quantitative'!I41*Pondération!C9</f>
        <v>2.5</v>
      </c>
      <c r="K41" s="6">
        <f>'Réponses quantitative'!J41*Pondération!C10</f>
        <v>2.5</v>
      </c>
      <c r="L41" s="6">
        <f>'Réponses quantitative'!K41*Pondération!C11</f>
        <v>0.625</v>
      </c>
      <c r="M41" s="6">
        <f>'Réponses quantitative'!L41*Pondération!C12</f>
        <v>1.25</v>
      </c>
      <c r="N41" s="6">
        <f>'Réponses quantitative'!M41*Pondération!C13</f>
        <v>1.25</v>
      </c>
      <c r="O41" s="6">
        <f>'Réponses quantitative'!N41*Pondération!C14</f>
        <v>1.25</v>
      </c>
      <c r="P41" s="6">
        <f>'Réponses quantitative'!O41*Pondération!C15</f>
        <v>0.75</v>
      </c>
      <c r="Q41" s="6">
        <f>'Réponses quantitative'!P41*Pondération!C16</f>
        <v>0.75</v>
      </c>
      <c r="R41" s="6">
        <f>'Réponses quantitative'!Q41*Pondération!C17</f>
        <v>1.25</v>
      </c>
      <c r="S41" s="6">
        <f>'Réponses quantitative'!R41*Pondération!C18</f>
        <v>1</v>
      </c>
      <c r="T41" s="14">
        <f t="shared" si="2"/>
        <v>14.375</v>
      </c>
      <c r="U41" s="6">
        <f>'Réponses quantitative'!T41*Pondération!C19</f>
        <v>0</v>
      </c>
      <c r="V41" s="6">
        <f>'Réponses quantitative'!U41*Pondération!C20</f>
        <v>0</v>
      </c>
      <c r="W41" s="6">
        <f>'Réponses quantitative'!V41*Pondération!C21</f>
        <v>0</v>
      </c>
      <c r="X41" s="6">
        <f>'Réponses quantitative'!W41*Pondération!C22</f>
        <v>2.5</v>
      </c>
      <c r="Y41" s="6">
        <f>'Réponses quantitative'!X41*Pondération!C23</f>
        <v>10</v>
      </c>
      <c r="Z41" s="6">
        <f>'Réponses quantitative'!AK41*Pondération!C36</f>
        <v>5</v>
      </c>
      <c r="AA41" s="14">
        <f t="shared" si="3"/>
        <v>17.5</v>
      </c>
      <c r="AB41" s="6">
        <f>'Réponses quantitative'!Y41*Pondération!C24</f>
        <v>5</v>
      </c>
      <c r="AC41" s="6">
        <f>'Réponses quantitative'!Z41*Pondération!C25</f>
        <v>1.25</v>
      </c>
      <c r="AD41" s="6">
        <f>'Réponses quantitative'!AA41*Pondération!C26</f>
        <v>0</v>
      </c>
      <c r="AE41" s="6">
        <f>'Réponses quantitative'!AB41*Pondération!C27</f>
        <v>2.5</v>
      </c>
      <c r="AF41" s="6">
        <f>'Réponses quantitative'!AC41*Pondération!C28</f>
        <v>0</v>
      </c>
      <c r="AG41" s="6">
        <f>'Réponses quantitative'!AD41*Pondération!C29</f>
        <v>1.25</v>
      </c>
      <c r="AH41" s="6">
        <f>'Réponses quantitative'!AE41*Pondération!C30</f>
        <v>1.25</v>
      </c>
      <c r="AI41" s="6">
        <f>'Réponses quantitative'!AF41*Pondération!C31</f>
        <v>1.25</v>
      </c>
      <c r="AJ41" s="6">
        <f>'Réponses quantitative'!AG41*Pondération!C32</f>
        <v>0.625</v>
      </c>
      <c r="AK41" s="6">
        <f>'Réponses quantitative'!AH41*Pondération!C33</f>
        <v>0</v>
      </c>
      <c r="AL41" s="6">
        <f>'Réponses quantitative'!AI41*Pondération!C34</f>
        <v>1.5</v>
      </c>
      <c r="AM41" s="6">
        <f>'Réponses quantitative'!AJ41*Pondération!C35</f>
        <v>1</v>
      </c>
      <c r="AN41" s="14">
        <f t="shared" si="4"/>
        <v>15.625</v>
      </c>
      <c r="AO41" s="17">
        <f t="shared" si="5"/>
        <v>81.5</v>
      </c>
    </row>
    <row r="42" spans="1:41" x14ac:dyDescent="0.2">
      <c r="A42" s="5" t="s">
        <v>46</v>
      </c>
      <c r="B42" s="6">
        <f>'Réponses quantitative'!B42*Pondération!C2</f>
        <v>10</v>
      </c>
      <c r="C42" s="6">
        <f>'Réponses quantitative'!C42*Pondération!C3</f>
        <v>5</v>
      </c>
      <c r="D42" s="6">
        <f>'Réponses quantitative'!D42*Pondération!C4</f>
        <v>4</v>
      </c>
      <c r="E42" s="6">
        <f>'Réponses quantitative'!E42*Pondération!C5</f>
        <v>10</v>
      </c>
      <c r="F42" s="6">
        <f>'Réponses quantitative'!F42*Pondération!C46</f>
        <v>0</v>
      </c>
      <c r="G42" s="14">
        <f t="shared" si="1"/>
        <v>29</v>
      </c>
      <c r="H42" s="6">
        <f>'Réponses quantitative'!G42*Pondération!C47</f>
        <v>0</v>
      </c>
      <c r="I42" s="6">
        <f>'Réponses quantitative'!H42*Pondération!C8</f>
        <v>0.75</v>
      </c>
      <c r="J42" s="6">
        <f>'Réponses quantitative'!I42*Pondération!C9</f>
        <v>4</v>
      </c>
      <c r="K42" s="6">
        <f>'Réponses quantitative'!J42*Pondération!C10</f>
        <v>4</v>
      </c>
      <c r="L42" s="6">
        <f>'Réponses quantitative'!K42*Pondération!C11</f>
        <v>0.25</v>
      </c>
      <c r="M42" s="6">
        <f>'Réponses quantitative'!L42*Pondération!C12</f>
        <v>1.25</v>
      </c>
      <c r="N42" s="6">
        <f>'Réponses quantitative'!M42*Pondération!C13</f>
        <v>2.5</v>
      </c>
      <c r="O42" s="6">
        <f>'Réponses quantitative'!N42*Pondération!C14</f>
        <v>2.5</v>
      </c>
      <c r="P42" s="6">
        <f>'Réponses quantitative'!O42*Pondération!C15</f>
        <v>0.625</v>
      </c>
      <c r="Q42" s="6">
        <f>'Réponses quantitative'!P42*Pondération!C16</f>
        <v>0.75</v>
      </c>
      <c r="R42" s="6">
        <f>'Réponses quantitative'!Q42*Pondération!C17</f>
        <v>0.5</v>
      </c>
      <c r="S42" s="6">
        <f>'Réponses quantitative'!R42*Pondération!C18</f>
        <v>0.5</v>
      </c>
      <c r="T42" s="14">
        <f t="shared" si="2"/>
        <v>17.625</v>
      </c>
      <c r="U42" s="6">
        <f>'Réponses quantitative'!T42*Pondération!C19</f>
        <v>0</v>
      </c>
      <c r="V42" s="6">
        <f>'Réponses quantitative'!U42*Pondération!C20</f>
        <v>0</v>
      </c>
      <c r="W42" s="6">
        <f>'Réponses quantitative'!V42*Pondération!C21</f>
        <v>0</v>
      </c>
      <c r="X42" s="6">
        <f>'Réponses quantitative'!W42*Pondération!C22</f>
        <v>2.5</v>
      </c>
      <c r="Y42" s="6">
        <f>'Réponses quantitative'!X42*Pondération!C23</f>
        <v>0</v>
      </c>
      <c r="Z42" s="6">
        <f>'Réponses quantitative'!AK42*Pondération!C36</f>
        <v>5</v>
      </c>
      <c r="AA42" s="14">
        <f t="shared" si="3"/>
        <v>7.5</v>
      </c>
      <c r="AB42" s="6">
        <f>'Réponses quantitative'!Y42*Pondération!C24</f>
        <v>0</v>
      </c>
      <c r="AC42" s="6">
        <f>'Réponses quantitative'!Z42*Pondération!C25</f>
        <v>0</v>
      </c>
      <c r="AD42" s="6">
        <f>'Réponses quantitative'!AA42*Pondération!C26</f>
        <v>0</v>
      </c>
      <c r="AE42" s="6">
        <f>'Réponses quantitative'!AB42*Pondération!C27</f>
        <v>0</v>
      </c>
      <c r="AF42" s="6">
        <f>'Réponses quantitative'!AC42*Pondération!C28</f>
        <v>0</v>
      </c>
      <c r="AG42" s="6">
        <f>'Réponses quantitative'!AD42*Pondération!C29</f>
        <v>0</v>
      </c>
      <c r="AH42" s="6">
        <f>'Réponses quantitative'!AE42*Pondération!C30</f>
        <v>0</v>
      </c>
      <c r="AI42" s="6">
        <f>'Réponses quantitative'!AF42*Pondération!C31</f>
        <v>0</v>
      </c>
      <c r="AJ42" s="6">
        <f>'Réponses quantitative'!AG42*Pondération!C32</f>
        <v>0</v>
      </c>
      <c r="AK42" s="6">
        <f>'Réponses quantitative'!AH42*Pondération!C33</f>
        <v>0</v>
      </c>
      <c r="AL42" s="6">
        <f>'Réponses quantitative'!AI42*Pondération!C34</f>
        <v>0</v>
      </c>
      <c r="AM42" s="6">
        <f>'Réponses quantitative'!AJ42*Pondération!C35</f>
        <v>0</v>
      </c>
      <c r="AN42" s="14">
        <f t="shared" si="4"/>
        <v>0</v>
      </c>
      <c r="AO42" s="17">
        <f t="shared" si="5"/>
        <v>59.125</v>
      </c>
    </row>
    <row r="43" spans="1:41" x14ac:dyDescent="0.2">
      <c r="A43" s="5" t="s">
        <v>47</v>
      </c>
      <c r="B43" s="6">
        <f>'Réponses quantitative'!B43*Pondération!C2</f>
        <v>0</v>
      </c>
      <c r="C43" s="6">
        <f>'Réponses quantitative'!C43*Pondération!C3</f>
        <v>5</v>
      </c>
      <c r="D43" s="6">
        <f>'Réponses quantitative'!D43*Pondération!C4</f>
        <v>2.5</v>
      </c>
      <c r="E43" s="6">
        <f>'Réponses quantitative'!E43*Pondération!C5</f>
        <v>10</v>
      </c>
      <c r="F43" s="6">
        <f>'Réponses quantitative'!F43*Pondération!C6</f>
        <v>5</v>
      </c>
      <c r="G43" s="14">
        <f t="shared" si="1"/>
        <v>22.5</v>
      </c>
      <c r="H43" s="6">
        <f>'Réponses quantitative'!G43*Pondération!C7</f>
        <v>0</v>
      </c>
      <c r="I43" s="6">
        <f>'Réponses quantitative'!H43*Pondération!C8</f>
        <v>0</v>
      </c>
      <c r="J43" s="6">
        <f>'Réponses quantitative'!I43*Pondération!C9</f>
        <v>5</v>
      </c>
      <c r="K43" s="6">
        <f>'Réponses quantitative'!J43*Pondération!C10</f>
        <v>5</v>
      </c>
      <c r="L43" s="6">
        <f>'Réponses quantitative'!K43*Pondération!C11</f>
        <v>0</v>
      </c>
      <c r="M43" s="6">
        <f>'Réponses quantitative'!L43*Pondération!C12</f>
        <v>1.25</v>
      </c>
      <c r="N43" s="6">
        <f>'Réponses quantitative'!M43*Pondération!C13</f>
        <v>2.5</v>
      </c>
      <c r="O43" s="6">
        <f>'Réponses quantitative'!N43*Pondération!C14</f>
        <v>0</v>
      </c>
      <c r="P43" s="6">
        <f>'Réponses quantitative'!O43*Pondération!C15</f>
        <v>0</v>
      </c>
      <c r="Q43" s="6">
        <f>'Réponses quantitative'!P43*Pondération!C16</f>
        <v>0</v>
      </c>
      <c r="R43" s="6">
        <f>'Réponses quantitative'!Q43*Pondération!C17</f>
        <v>0</v>
      </c>
      <c r="S43" s="6">
        <f>'Réponses quantitative'!R43*Pondération!C18</f>
        <v>0</v>
      </c>
      <c r="T43" s="14">
        <f t="shared" si="2"/>
        <v>13.75</v>
      </c>
      <c r="U43" s="6">
        <f>'Réponses quantitative'!T43*Pondération!C19</f>
        <v>0</v>
      </c>
      <c r="V43" s="6">
        <f>'Réponses quantitative'!U43*Pondération!C20</f>
        <v>0</v>
      </c>
      <c r="W43" s="6">
        <f>'Réponses quantitative'!V43*Pondération!C21</f>
        <v>0</v>
      </c>
      <c r="X43" s="6">
        <f>'Réponses quantitative'!W43*Pondération!C22</f>
        <v>2.5</v>
      </c>
      <c r="Y43" s="6">
        <f>'Réponses quantitative'!X43*Pondération!C23</f>
        <v>0</v>
      </c>
      <c r="Z43" s="6">
        <f>'Réponses quantitative'!AK43*Pondération!C36</f>
        <v>5</v>
      </c>
      <c r="AA43" s="14">
        <f t="shared" si="3"/>
        <v>7.5</v>
      </c>
      <c r="AB43" s="6">
        <f>'Réponses quantitative'!Y43*Pondération!C24</f>
        <v>0</v>
      </c>
      <c r="AC43" s="6">
        <f>'Réponses quantitative'!Z43*Pondération!C25</f>
        <v>0</v>
      </c>
      <c r="AD43" s="6">
        <f>'Réponses quantitative'!AA43*Pondération!C26</f>
        <v>0</v>
      </c>
      <c r="AE43" s="6">
        <f>'Réponses quantitative'!AB43*Pondération!C27</f>
        <v>0</v>
      </c>
      <c r="AF43" s="6">
        <f>'Réponses quantitative'!AC43*Pondération!C28</f>
        <v>0</v>
      </c>
      <c r="AG43" s="6">
        <f>'Réponses quantitative'!AD43*Pondération!C29</f>
        <v>0</v>
      </c>
      <c r="AH43" s="6">
        <f>'Réponses quantitative'!AE43*Pondération!C30</f>
        <v>0</v>
      </c>
      <c r="AI43" s="6">
        <f>'Réponses quantitative'!AF43*Pondération!C31</f>
        <v>0</v>
      </c>
      <c r="AJ43" s="6">
        <f>'Réponses quantitative'!AG43*Pondération!C32</f>
        <v>0</v>
      </c>
      <c r="AK43" s="6">
        <f>'Réponses quantitative'!AH43*Pondération!C33</f>
        <v>0</v>
      </c>
      <c r="AL43" s="6">
        <f>'Réponses quantitative'!AI43*Pondération!C34</f>
        <v>0</v>
      </c>
      <c r="AM43" s="6">
        <f>'Réponses quantitative'!AJ43*Pondération!C35</f>
        <v>0</v>
      </c>
      <c r="AN43" s="14">
        <f t="shared" si="4"/>
        <v>0</v>
      </c>
      <c r="AO43" s="17">
        <f t="shared" si="5"/>
        <v>48.75</v>
      </c>
    </row>
    <row r="44" spans="1:41" x14ac:dyDescent="0.2">
      <c r="A44" s="4" t="s">
        <v>48</v>
      </c>
      <c r="B44" s="6">
        <f>'Réponses quantitative'!B44*Pondération!C2</f>
        <v>0</v>
      </c>
      <c r="C44" s="6">
        <f>'Réponses quantitative'!C44*Pondération!C3</f>
        <v>5</v>
      </c>
      <c r="D44" s="6">
        <f>'Réponses quantitative'!D44*Pondération!C4</f>
        <v>4</v>
      </c>
      <c r="E44" s="6">
        <f>'Réponses quantitative'!E44*Pondération!C5</f>
        <v>10</v>
      </c>
      <c r="F44" s="6">
        <f>'Réponses quantitative'!F44*Pondération!C6</f>
        <v>5</v>
      </c>
      <c r="G44" s="14">
        <f t="shared" si="1"/>
        <v>24</v>
      </c>
      <c r="H44" s="6">
        <f>'Réponses quantitative'!G44*Pondération!C7</f>
        <v>1</v>
      </c>
      <c r="I44" s="6">
        <f>'Réponses quantitative'!H44*Pondération!C8</f>
        <v>1</v>
      </c>
      <c r="J44" s="6">
        <f>'Réponses quantitative'!I44*Pondération!C9</f>
        <v>3.5</v>
      </c>
      <c r="K44" s="6">
        <f>'Réponses quantitative'!J44*Pondération!C10</f>
        <v>5</v>
      </c>
      <c r="L44" s="6">
        <f>'Réponses quantitative'!K44*Pondération!C11</f>
        <v>0.75</v>
      </c>
      <c r="M44" s="6">
        <f>'Réponses quantitative'!L44*Pondération!C12</f>
        <v>1.5</v>
      </c>
      <c r="N44" s="6">
        <f>'Réponses quantitative'!M44*Pondération!C13</f>
        <v>1.5</v>
      </c>
      <c r="O44" s="6">
        <f>'Réponses quantitative'!N44*Pondération!C14</f>
        <v>1.5</v>
      </c>
      <c r="P44" s="6">
        <f>'Réponses quantitative'!O44*Pondération!C15</f>
        <v>0</v>
      </c>
      <c r="Q44" s="6">
        <f>'Réponses quantitative'!P44*Pondération!C16</f>
        <v>0.75</v>
      </c>
      <c r="R44" s="6">
        <f>'Réponses quantitative'!Q44*Pondération!C17</f>
        <v>1</v>
      </c>
      <c r="S44" s="6">
        <f>'Réponses quantitative'!R44*Pondération!C18</f>
        <v>0.75</v>
      </c>
      <c r="T44" s="14">
        <f t="shared" si="2"/>
        <v>18.25</v>
      </c>
      <c r="U44" s="6">
        <f>'Réponses quantitative'!T44*Pondération!C19</f>
        <v>0</v>
      </c>
      <c r="V44" s="6">
        <f>'Réponses quantitative'!U44*Pondération!C20</f>
        <v>0</v>
      </c>
      <c r="W44" s="6">
        <f>'Réponses quantitative'!V44*Pondération!C21</f>
        <v>0</v>
      </c>
      <c r="X44" s="6">
        <f>'Réponses quantitative'!W44*Pondération!C22</f>
        <v>2.5</v>
      </c>
      <c r="Y44" s="6">
        <f>'Réponses quantitative'!X44*Pondération!C23</f>
        <v>10</v>
      </c>
      <c r="Z44" s="6">
        <f>'Réponses quantitative'!AK44*Pondération!C36</f>
        <v>5</v>
      </c>
      <c r="AA44" s="14">
        <f t="shared" si="3"/>
        <v>17.5</v>
      </c>
      <c r="AB44" s="6">
        <f>'Réponses quantitative'!Y44*Pondération!C24</f>
        <v>6</v>
      </c>
      <c r="AC44" s="6">
        <f>'Réponses quantitative'!Z44*Pondération!C25</f>
        <v>0</v>
      </c>
      <c r="AD44" s="6">
        <f>'Réponses quantitative'!AA44*Pondération!C26</f>
        <v>4</v>
      </c>
      <c r="AE44" s="6">
        <f>'Réponses quantitative'!AB44*Pondération!C27</f>
        <v>4</v>
      </c>
      <c r="AF44" s="6">
        <f>'Réponses quantitative'!AC44*Pondération!C28</f>
        <v>1</v>
      </c>
      <c r="AG44" s="6">
        <f>'Réponses quantitative'!AD44*Pondération!C29</f>
        <v>2</v>
      </c>
      <c r="AH44" s="6">
        <f>'Réponses quantitative'!AE44*Pondération!C30</f>
        <v>1.25</v>
      </c>
      <c r="AI44" s="6">
        <f>'Réponses quantitative'!AF44*Pondération!C31</f>
        <v>1.5</v>
      </c>
      <c r="AJ44" s="6">
        <f>'Réponses quantitative'!AG44*Pondération!C32</f>
        <v>0.25</v>
      </c>
      <c r="AK44" s="6">
        <f>'Réponses quantitative'!AH44*Pondération!C33</f>
        <v>0.5</v>
      </c>
      <c r="AL44" s="6">
        <f>'Réponses quantitative'!AI44*Pondération!C34</f>
        <v>1.25</v>
      </c>
      <c r="AM44" s="6">
        <f>'Réponses quantitative'!AJ44*Pondération!C35</f>
        <v>1</v>
      </c>
      <c r="AN44" s="14">
        <f t="shared" si="4"/>
        <v>22.75</v>
      </c>
      <c r="AO44" s="17">
        <f t="shared" si="5"/>
        <v>87.5</v>
      </c>
    </row>
    <row r="45" spans="1:41" x14ac:dyDescent="0.2">
      <c r="A45" s="5" t="s">
        <v>49</v>
      </c>
      <c r="B45" s="6">
        <f>'Réponses quantitative'!B45*Pondération!C2</f>
        <v>10</v>
      </c>
      <c r="C45" s="6">
        <f>'Réponses quantitative'!C45*Pondération!C3</f>
        <v>5</v>
      </c>
      <c r="D45" s="6">
        <f>'Réponses quantitative'!D45*Pondération!C4</f>
        <v>4</v>
      </c>
      <c r="E45" s="6">
        <f>'Réponses quantitative'!E45*Pondération!C5</f>
        <v>10</v>
      </c>
      <c r="F45" s="6">
        <f>'Réponses quantitative'!F45*Pondération!C6</f>
        <v>6</v>
      </c>
      <c r="G45" s="14">
        <f t="shared" si="1"/>
        <v>35</v>
      </c>
      <c r="H45" s="6">
        <f>'Réponses quantitative'!G45*Pondération!C7</f>
        <v>2.5</v>
      </c>
      <c r="I45" s="6">
        <f>'Réponses quantitative'!H45*Pondération!C8</f>
        <v>0.5</v>
      </c>
      <c r="J45" s="6">
        <f>'Réponses quantitative'!I45*Pondération!C9</f>
        <v>4</v>
      </c>
      <c r="K45" s="6">
        <f>'Réponses quantitative'!J45*Pondération!C10</f>
        <v>3</v>
      </c>
      <c r="L45" s="6">
        <f>'Réponses quantitative'!K45*Pondération!C11</f>
        <v>0.375</v>
      </c>
      <c r="M45" s="6">
        <f>'Réponses quantitative'!L45*Pondération!C12</f>
        <v>1.25</v>
      </c>
      <c r="N45" s="6">
        <f>'Réponses quantitative'!M45*Pondération!C13</f>
        <v>2</v>
      </c>
      <c r="O45" s="6">
        <f>'Réponses quantitative'!N45*Pondération!C14</f>
        <v>1.25</v>
      </c>
      <c r="P45" s="6">
        <f>'Réponses quantitative'!O45*Pondération!C15</f>
        <v>0.625</v>
      </c>
      <c r="Q45" s="6">
        <f>'Réponses quantitative'!P45*Pondération!C16</f>
        <v>0.625</v>
      </c>
      <c r="R45" s="6">
        <f>'Réponses quantitative'!Q45*Pondération!C17</f>
        <v>1</v>
      </c>
      <c r="S45" s="6">
        <f>'Réponses quantitative'!R45*Pondération!C18</f>
        <v>1.25</v>
      </c>
      <c r="T45" s="14">
        <f t="shared" si="2"/>
        <v>18.375</v>
      </c>
      <c r="U45" s="6">
        <f>'Réponses quantitative'!T45*Pondération!C19</f>
        <v>0</v>
      </c>
      <c r="V45" s="6">
        <f>'Réponses quantitative'!U45*Pondération!C20</f>
        <v>2.5</v>
      </c>
      <c r="W45" s="6">
        <f>'Réponses quantitative'!V45*Pondération!C21</f>
        <v>0</v>
      </c>
      <c r="X45" s="6">
        <f>'Réponses quantitative'!W45*Pondération!C22</f>
        <v>2.5</v>
      </c>
      <c r="Y45" s="6">
        <f>'Réponses quantitative'!X45*Pondération!C23</f>
        <v>5</v>
      </c>
      <c r="Z45" s="6">
        <f>'Réponses quantitative'!AK45*Pondération!C36</f>
        <v>5</v>
      </c>
      <c r="AA45" s="14">
        <f t="shared" si="3"/>
        <v>15</v>
      </c>
      <c r="AB45" s="6">
        <f>'Réponses quantitative'!Y45*Pondération!C24</f>
        <v>0</v>
      </c>
      <c r="AC45" s="6">
        <f>'Réponses quantitative'!Z45*Pondération!C25</f>
        <v>1.5</v>
      </c>
      <c r="AD45" s="6">
        <f>'Réponses quantitative'!AA45*Pondération!C26</f>
        <v>3</v>
      </c>
      <c r="AE45" s="6">
        <f>'Réponses quantitative'!AB45*Pondération!C27</f>
        <v>4</v>
      </c>
      <c r="AF45" s="6">
        <f>'Réponses quantitative'!AC45*Pondération!C28</f>
        <v>0</v>
      </c>
      <c r="AG45" s="6">
        <f>'Réponses quantitative'!AD45*Pondération!C29</f>
        <v>1.25</v>
      </c>
      <c r="AH45" s="6">
        <f>'Réponses quantitative'!AE45*Pondération!C30</f>
        <v>1.5</v>
      </c>
      <c r="AI45" s="6">
        <f>'Réponses quantitative'!AF45*Pondération!C31</f>
        <v>0.5</v>
      </c>
      <c r="AJ45" s="6">
        <f>'Réponses quantitative'!AG45*Pondération!C32</f>
        <v>0</v>
      </c>
      <c r="AK45" s="6">
        <f>'Réponses quantitative'!AH45*Pondération!C33</f>
        <v>0</v>
      </c>
      <c r="AL45" s="6">
        <f>'Réponses quantitative'!AI45*Pondération!C34</f>
        <v>1.5</v>
      </c>
      <c r="AM45" s="6">
        <f>'Réponses quantitative'!AJ45*Pondération!C35</f>
        <v>1.5</v>
      </c>
      <c r="AN45" s="14">
        <f t="shared" si="4"/>
        <v>14.75</v>
      </c>
      <c r="AO45" s="17">
        <f t="shared" si="5"/>
        <v>88.125</v>
      </c>
    </row>
    <row r="46" spans="1:41" x14ac:dyDescent="0.2">
      <c r="A46" s="4" t="s">
        <v>50</v>
      </c>
      <c r="B46" s="6">
        <f>'Réponses quantitative'!B46*Pondération!C2</f>
        <v>10</v>
      </c>
      <c r="C46" s="6">
        <f>'Réponses quantitative'!C46*Pondération!C3</f>
        <v>5</v>
      </c>
      <c r="D46" s="6">
        <f>'Réponses quantitative'!D46*Pondération!C4</f>
        <v>3.5</v>
      </c>
      <c r="E46" s="6">
        <f>'Réponses quantitative'!E46*Pondération!C5</f>
        <v>10</v>
      </c>
      <c r="F46" s="6">
        <f>'Réponses quantitative'!F46*Pondération!C6</f>
        <v>6</v>
      </c>
      <c r="G46" s="14">
        <f t="shared" si="1"/>
        <v>34.5</v>
      </c>
      <c r="H46" s="6">
        <f>'Réponses quantitative'!G46*Pondération!C7</f>
        <v>4</v>
      </c>
      <c r="I46" s="6">
        <f>'Réponses quantitative'!H46*Pondération!C8</f>
        <v>1.75</v>
      </c>
      <c r="J46" s="6">
        <f>'Réponses quantitative'!I46*Pondération!C9</f>
        <v>4.5</v>
      </c>
      <c r="K46" s="6">
        <f>'Réponses quantitative'!J46*Pondération!C10</f>
        <v>3.5</v>
      </c>
      <c r="L46" s="6">
        <f>'Réponses quantitative'!K46*Pondération!C11</f>
        <v>0</v>
      </c>
      <c r="M46" s="6">
        <f>'Réponses quantitative'!L46*Pondération!C12</f>
        <v>0.75</v>
      </c>
      <c r="N46" s="6">
        <f>'Réponses quantitative'!M46*Pondération!C13</f>
        <v>1.25</v>
      </c>
      <c r="O46" s="6">
        <f>'Réponses quantitative'!N46*Pondération!C14</f>
        <v>2</v>
      </c>
      <c r="P46" s="6">
        <f>'Réponses quantitative'!O46*Pondération!C15</f>
        <v>0.25</v>
      </c>
      <c r="Q46" s="6">
        <f>'Réponses quantitative'!P46*Pondération!C16</f>
        <v>0.625</v>
      </c>
      <c r="R46" s="6">
        <f>'Réponses quantitative'!Q46*Pondération!C17</f>
        <v>0.5</v>
      </c>
      <c r="S46" s="6">
        <f>'Réponses quantitative'!R46*Pondération!C18</f>
        <v>0.25</v>
      </c>
      <c r="T46" s="14">
        <f t="shared" si="2"/>
        <v>19.375</v>
      </c>
      <c r="U46" s="6">
        <f>'Réponses quantitative'!T46*Pondération!C19</f>
        <v>0</v>
      </c>
      <c r="V46" s="6">
        <f>'Réponses quantitative'!U46*Pondération!C20</f>
        <v>0</v>
      </c>
      <c r="W46" s="6">
        <f>'Réponses quantitative'!V46*Pondération!C21</f>
        <v>0</v>
      </c>
      <c r="X46" s="6">
        <f>'Réponses quantitative'!W46*Pondération!C22</f>
        <v>2.5</v>
      </c>
      <c r="Y46" s="6">
        <f>'Réponses quantitative'!X46*Pondération!C23</f>
        <v>10</v>
      </c>
      <c r="Z46" s="6">
        <f>'Réponses quantitative'!AK46*Pondération!C36</f>
        <v>5</v>
      </c>
      <c r="AA46" s="14">
        <f t="shared" si="3"/>
        <v>17.5</v>
      </c>
      <c r="AB46" s="6">
        <f>'Réponses quantitative'!Y46*Pondération!C24</f>
        <v>6</v>
      </c>
      <c r="AC46" s="6">
        <f>'Réponses quantitative'!Z46*Pondération!C25</f>
        <v>1.75</v>
      </c>
      <c r="AD46" s="6">
        <f>'Réponses quantitative'!AA46*Pondération!C26</f>
        <v>3.5</v>
      </c>
      <c r="AE46" s="6">
        <f>'Réponses quantitative'!AB46*Pondération!C27</f>
        <v>3</v>
      </c>
      <c r="AF46" s="6">
        <f>'Réponses quantitative'!AC46*Pondération!C28</f>
        <v>0.25</v>
      </c>
      <c r="AG46" s="6">
        <f>'Réponses quantitative'!AD46*Pondération!C29</f>
        <v>0.75</v>
      </c>
      <c r="AH46" s="6">
        <f>'Réponses quantitative'!AE46*Pondération!C30</f>
        <v>2</v>
      </c>
      <c r="AI46" s="6">
        <f>'Réponses quantitative'!AF46*Pondération!C31</f>
        <v>1.25</v>
      </c>
      <c r="AJ46" s="6">
        <f>'Réponses quantitative'!AG46*Pondération!C32</f>
        <v>1.25</v>
      </c>
      <c r="AK46" s="6">
        <f>'Réponses quantitative'!AH46*Pondération!C33</f>
        <v>0.875</v>
      </c>
      <c r="AL46" s="6">
        <f>'Réponses quantitative'!AI46*Pondération!C34</f>
        <v>1.25</v>
      </c>
      <c r="AM46" s="6">
        <f>'Réponses quantitative'!AJ46*Pondération!C35</f>
        <v>1.25</v>
      </c>
      <c r="AN46" s="14">
        <f t="shared" si="4"/>
        <v>23.125</v>
      </c>
      <c r="AO46" s="17">
        <f t="shared" si="5"/>
        <v>99.5</v>
      </c>
    </row>
    <row r="47" spans="1:41" x14ac:dyDescent="0.2">
      <c r="A47" s="4" t="s">
        <v>97</v>
      </c>
      <c r="B47" s="6">
        <f>'Réponses quantitative'!B47*Pondération!C2</f>
        <v>10</v>
      </c>
      <c r="C47" s="6">
        <f>'Réponses quantitative'!C47*Pondération!C3</f>
        <v>5</v>
      </c>
      <c r="D47" s="6">
        <f>'Réponses quantitative'!D47*Pondération!C4</f>
        <v>2.5</v>
      </c>
      <c r="E47" s="6">
        <f>'Réponses quantitative'!E47*Pondération!C5</f>
        <v>10</v>
      </c>
      <c r="F47" s="6">
        <f>'Réponses quantitative'!F47*Pondération!C6</f>
        <v>6</v>
      </c>
      <c r="G47" s="14">
        <f t="shared" si="1"/>
        <v>33.5</v>
      </c>
      <c r="H47" s="6">
        <f>'Réponses quantitative'!G47*Pondération!C7</f>
        <v>2.5</v>
      </c>
      <c r="I47" s="6">
        <f>'Réponses quantitative'!H47*Pondération!C8</f>
        <v>1.5</v>
      </c>
      <c r="J47" s="6">
        <f>'Réponses quantitative'!I47*Pondération!C9</f>
        <v>3.5</v>
      </c>
      <c r="K47" s="6">
        <f>'Réponses quantitative'!J47*Pondération!C10</f>
        <v>3</v>
      </c>
      <c r="L47" s="6">
        <f>'Réponses quantitative'!K47*Pondération!C11</f>
        <v>0.625</v>
      </c>
      <c r="M47" s="6">
        <f>'Réponses quantitative'!L47*Pondération!C12</f>
        <v>1.75</v>
      </c>
      <c r="N47" s="6">
        <f>'Réponses quantitative'!M47*Pondération!C13</f>
        <v>2</v>
      </c>
      <c r="O47" s="6">
        <f>'Réponses quantitative'!N47*Pondération!C14</f>
        <v>2</v>
      </c>
      <c r="P47" s="6">
        <f>'Réponses quantitative'!O47*Pondération!C15</f>
        <v>0</v>
      </c>
      <c r="Q47" s="6">
        <f>'Réponses quantitative'!P47*Pondération!C16</f>
        <v>0.875</v>
      </c>
      <c r="R47" s="6">
        <f>'Réponses quantitative'!Q47*Pondération!C17</f>
        <v>0</v>
      </c>
      <c r="S47" s="6">
        <f>'Réponses quantitative'!R47*Pondération!C18</f>
        <v>0</v>
      </c>
      <c r="T47" s="14">
        <f t="shared" si="2"/>
        <v>17.75</v>
      </c>
      <c r="U47" s="6">
        <f>'Réponses quantitative'!T47*Pondération!C19</f>
        <v>0</v>
      </c>
      <c r="V47" s="6">
        <f>'Réponses quantitative'!U47*Pondération!C20</f>
        <v>2.5</v>
      </c>
      <c r="W47" s="6">
        <f>'Réponses quantitative'!V47*Pondération!C21</f>
        <v>1.25</v>
      </c>
      <c r="X47" s="6">
        <f>'Réponses quantitative'!W47*Pondération!C22</f>
        <v>2.5</v>
      </c>
      <c r="Y47" s="6">
        <f>'Réponses quantitative'!X47*Pondération!C23</f>
        <v>10</v>
      </c>
      <c r="Z47" s="6">
        <f>'Réponses quantitative'!AK47*Pondération!C36</f>
        <v>0</v>
      </c>
      <c r="AA47" s="14">
        <f t="shared" si="3"/>
        <v>16.25</v>
      </c>
      <c r="AB47" s="6">
        <f>'Réponses quantitative'!Y47*Pondération!C24</f>
        <v>8</v>
      </c>
      <c r="AC47" s="6">
        <f>'Réponses quantitative'!Z47*Pondération!C25</f>
        <v>2</v>
      </c>
      <c r="AD47" s="6">
        <f>'Réponses quantitative'!AA47*Pondération!C26</f>
        <v>2.5</v>
      </c>
      <c r="AE47" s="6">
        <f>'Réponses quantitative'!AB47*Pondération!C27</f>
        <v>3.5</v>
      </c>
      <c r="AF47" s="6">
        <f>'Réponses quantitative'!AC47*Pondération!C28</f>
        <v>0.375</v>
      </c>
      <c r="AG47" s="6">
        <f>'Réponses quantitative'!AD47*Pondération!C29</f>
        <v>1.5</v>
      </c>
      <c r="AH47" s="6">
        <f>'Réponses quantitative'!AE47*Pondération!C30</f>
        <v>1.75</v>
      </c>
      <c r="AI47" s="6">
        <f>'Réponses quantitative'!AF47*Pondération!C31</f>
        <v>1.75</v>
      </c>
      <c r="AJ47" s="6">
        <f>'Réponses quantitative'!AG47*Pondération!C32</f>
        <v>1</v>
      </c>
      <c r="AK47" s="6">
        <f>'Réponses quantitative'!AH47*Pondération!C33</f>
        <v>1</v>
      </c>
      <c r="AL47" s="6">
        <f>'Réponses quantitative'!AI47*Pondération!C34</f>
        <v>0</v>
      </c>
      <c r="AM47" s="6">
        <f>'Réponses quantitative'!AJ47*Pondération!C35</f>
        <v>0</v>
      </c>
      <c r="AN47" s="14">
        <f t="shared" si="4"/>
        <v>23.375</v>
      </c>
      <c r="AO47" s="17">
        <f t="shared" si="5"/>
        <v>90.875</v>
      </c>
    </row>
    <row r="48" spans="1:41" x14ac:dyDescent="0.2">
      <c r="A48" s="4" t="s">
        <v>52</v>
      </c>
      <c r="B48" s="6">
        <f>'Réponses quantitative'!B48*Pondération!C2</f>
        <v>0</v>
      </c>
      <c r="C48" s="6">
        <f>'Réponses quantitative'!C48*Pondération!C3</f>
        <v>0</v>
      </c>
      <c r="D48" s="6">
        <f>'Réponses quantitative'!D48*Pondération!C4</f>
        <v>3</v>
      </c>
      <c r="E48" s="6">
        <f>'Réponses quantitative'!E48*Pondération!C5</f>
        <v>10</v>
      </c>
      <c r="F48" s="6">
        <f>'Réponses quantitative'!F48*Pondération!C6</f>
        <v>6</v>
      </c>
      <c r="G48" s="14">
        <f t="shared" si="1"/>
        <v>19</v>
      </c>
      <c r="H48" s="6">
        <f>'Réponses quantitative'!G48*Pondération!C7</f>
        <v>2.5</v>
      </c>
      <c r="I48" s="6">
        <f>'Réponses quantitative'!H48*Pondération!C8</f>
        <v>1</v>
      </c>
      <c r="J48" s="6">
        <f>'Réponses quantitative'!I48*Pondération!C9</f>
        <v>3.5</v>
      </c>
      <c r="K48" s="6">
        <f>'Réponses quantitative'!J48*Pondération!C10</f>
        <v>4.5</v>
      </c>
      <c r="L48" s="6">
        <f>'Réponses quantitative'!K48*Pondération!C11</f>
        <v>0.375</v>
      </c>
      <c r="M48" s="6">
        <f>'Réponses quantitative'!L48*Pondération!C12</f>
        <v>0.5</v>
      </c>
      <c r="N48" s="6">
        <f>'Réponses quantitative'!M48*Pondération!C13</f>
        <v>2.25</v>
      </c>
      <c r="O48" s="6">
        <f>'Réponses quantitative'!N48*Pondération!C14</f>
        <v>1.75</v>
      </c>
      <c r="P48" s="6">
        <f>'Réponses quantitative'!O48*Pondération!C15</f>
        <v>0</v>
      </c>
      <c r="Q48" s="6">
        <f>'Réponses quantitative'!P48*Pondération!C16</f>
        <v>0</v>
      </c>
      <c r="R48" s="6">
        <f>'Réponses quantitative'!Q48*Pondération!C17</f>
        <v>0</v>
      </c>
      <c r="S48" s="6">
        <f>'Réponses quantitative'!R48*Pondération!C18</f>
        <v>0</v>
      </c>
      <c r="T48" s="14">
        <f t="shared" si="2"/>
        <v>16.375</v>
      </c>
      <c r="U48" s="6">
        <f>'Réponses quantitative'!T48*Pondération!C19</f>
        <v>2.5</v>
      </c>
      <c r="V48" s="6">
        <f>'Réponses quantitative'!U48*Pondération!C20</f>
        <v>1.25</v>
      </c>
      <c r="W48" s="6">
        <f>'Réponses quantitative'!V48*Pondération!C21</f>
        <v>0</v>
      </c>
      <c r="X48" s="6">
        <f>'Réponses quantitative'!W48*Pondération!C22</f>
        <v>0</v>
      </c>
      <c r="Y48" s="6">
        <f>'Réponses quantitative'!X48*Pondération!C23</f>
        <v>10</v>
      </c>
      <c r="Z48" s="6">
        <f>'Réponses quantitative'!AK48*Pondération!C36</f>
        <v>5</v>
      </c>
      <c r="AA48" s="14">
        <f t="shared" si="3"/>
        <v>18.75</v>
      </c>
      <c r="AB48" s="6">
        <f>'Réponses quantitative'!Y48*Pondération!C24</f>
        <v>6</v>
      </c>
      <c r="AC48" s="6">
        <f>'Réponses quantitative'!Z48*Pondération!C25</f>
        <v>1.25</v>
      </c>
      <c r="AD48" s="6">
        <f>'Réponses quantitative'!AA48*Pondération!C26</f>
        <v>2</v>
      </c>
      <c r="AE48" s="6">
        <f>'Réponses quantitative'!AB48*Pondération!C27</f>
        <v>4.5</v>
      </c>
      <c r="AF48" s="6">
        <f>'Réponses quantitative'!AC48*Pondération!C28</f>
        <v>0.125</v>
      </c>
      <c r="AG48" s="6">
        <f>'Réponses quantitative'!AD48*Pondération!C29</f>
        <v>0.75</v>
      </c>
      <c r="AH48" s="6">
        <f>'Réponses quantitative'!AE48*Pondération!C30</f>
        <v>1.25</v>
      </c>
      <c r="AI48" s="6">
        <f>'Réponses quantitative'!AF48*Pondération!C31</f>
        <v>0.5</v>
      </c>
      <c r="AJ48" s="6">
        <f>'Réponses quantitative'!AG48*Pondération!C32</f>
        <v>0.75</v>
      </c>
      <c r="AK48" s="6">
        <f>'Réponses quantitative'!AH48*Pondération!C33</f>
        <v>0.875</v>
      </c>
      <c r="AL48" s="6">
        <f>'Réponses quantitative'!AI48*Pondération!C34</f>
        <v>0.5</v>
      </c>
      <c r="AM48" s="6">
        <f>'Réponses quantitative'!AJ48*Pondération!C35</f>
        <v>0.75</v>
      </c>
      <c r="AN48" s="14">
        <f t="shared" si="4"/>
        <v>19.25</v>
      </c>
      <c r="AO48" s="17">
        <f t="shared" si="5"/>
        <v>78.375</v>
      </c>
    </row>
    <row r="49" spans="1:41" x14ac:dyDescent="0.2">
      <c r="A49" s="4" t="s">
        <v>53</v>
      </c>
      <c r="B49" s="6">
        <f>'Réponses quantitative'!B49*Pondération!C2</f>
        <v>0</v>
      </c>
      <c r="C49" s="6">
        <f>'Réponses quantitative'!C49*Pondération!C3</f>
        <v>0</v>
      </c>
      <c r="D49" s="6">
        <f>'Réponses quantitative'!D49*Pondération!C4</f>
        <v>2.5</v>
      </c>
      <c r="E49" s="6">
        <f>'Réponses quantitative'!E49*Pondération!C5</f>
        <v>10</v>
      </c>
      <c r="F49" s="6">
        <f>'Réponses quantitative'!F49*Pondération!C6</f>
        <v>6</v>
      </c>
      <c r="G49" s="14">
        <f t="shared" si="1"/>
        <v>18.5</v>
      </c>
      <c r="H49" s="6">
        <f>'Réponses quantitative'!G49*Pondération!C7</f>
        <v>3</v>
      </c>
      <c r="I49" s="6">
        <f>'Réponses quantitative'!H49*Pondération!C8</f>
        <v>0.75</v>
      </c>
      <c r="J49" s="6">
        <f>'Réponses quantitative'!I49*Pondération!C9</f>
        <v>2.5</v>
      </c>
      <c r="K49" s="6">
        <f>'Réponses quantitative'!J49*Pondération!C10</f>
        <v>4.5</v>
      </c>
      <c r="L49" s="6">
        <f>'Réponses quantitative'!K49*Pondération!C11</f>
        <v>0</v>
      </c>
      <c r="M49" s="6">
        <f>'Réponses quantitative'!L49*Pondération!C12</f>
        <v>0</v>
      </c>
      <c r="N49" s="6">
        <f>'Réponses quantitative'!M49*Pondération!C13</f>
        <v>1.25</v>
      </c>
      <c r="O49" s="6">
        <f>'Réponses quantitative'!N49*Pondération!C14</f>
        <v>1.25</v>
      </c>
      <c r="P49" s="6">
        <f>'Réponses quantitative'!O49*Pondération!C15</f>
        <v>0.375</v>
      </c>
      <c r="Q49" s="6">
        <f>'Réponses quantitative'!P49*Pondération!C16</f>
        <v>0.875</v>
      </c>
      <c r="R49" s="6">
        <f>'Réponses quantitative'!Q49*Pondération!C17</f>
        <v>0</v>
      </c>
      <c r="S49" s="6">
        <f>'Réponses quantitative'!R49*Pondération!C18</f>
        <v>0</v>
      </c>
      <c r="T49" s="14">
        <f t="shared" si="2"/>
        <v>14.5</v>
      </c>
      <c r="U49" s="6">
        <f>'Réponses quantitative'!T49*Pondération!C19</f>
        <v>0</v>
      </c>
      <c r="V49" s="6">
        <f>'Réponses quantitative'!U49*Pondération!C20</f>
        <v>0</v>
      </c>
      <c r="W49" s="6">
        <f>'Réponses quantitative'!V49*Pondération!C21</f>
        <v>1.25</v>
      </c>
      <c r="X49" s="6">
        <f>'Réponses quantitative'!W49*Pondération!C22</f>
        <v>2.5</v>
      </c>
      <c r="Y49" s="6">
        <f>'Réponses quantitative'!X49*Pondération!C23</f>
        <v>10</v>
      </c>
      <c r="Z49" s="6">
        <f>'Réponses quantitative'!AK49*Pondération!C36</f>
        <v>0</v>
      </c>
      <c r="AA49" s="14">
        <f t="shared" si="3"/>
        <v>13.75</v>
      </c>
      <c r="AB49" s="6">
        <f>'Réponses quantitative'!Y49*Pondération!C24</f>
        <v>6</v>
      </c>
      <c r="AC49" s="6">
        <f>'Réponses quantitative'!Z49*Pondération!C25</f>
        <v>0.5</v>
      </c>
      <c r="AD49" s="6">
        <f>'Réponses quantitative'!AA49*Pondération!C26</f>
        <v>2</v>
      </c>
      <c r="AE49" s="6">
        <f>'Réponses quantitative'!AB49*Pondération!C27</f>
        <v>4</v>
      </c>
      <c r="AF49" s="6">
        <f>'Réponses quantitative'!AC49*Pondération!C28</f>
        <v>0</v>
      </c>
      <c r="AG49" s="6">
        <f>'Réponses quantitative'!AD49*Pondération!C29</f>
        <v>1</v>
      </c>
      <c r="AH49" s="6">
        <f>'Réponses quantitative'!AE49*Pondération!C30</f>
        <v>1</v>
      </c>
      <c r="AI49" s="6">
        <f>'Réponses quantitative'!AF49*Pondération!C31</f>
        <v>0.75</v>
      </c>
      <c r="AJ49" s="6">
        <f>'Réponses quantitative'!AG49*Pondération!C32</f>
        <v>0.375</v>
      </c>
      <c r="AK49" s="6">
        <f>'Réponses quantitative'!AH49*Pondération!C33</f>
        <v>0.375</v>
      </c>
      <c r="AL49" s="6">
        <f>'Réponses quantitative'!AI49*Pondération!C34</f>
        <v>0</v>
      </c>
      <c r="AM49" s="6">
        <f>'Réponses quantitative'!AJ49*Pondération!C35</f>
        <v>0</v>
      </c>
      <c r="AN49" s="14">
        <f t="shared" si="4"/>
        <v>16</v>
      </c>
      <c r="AO49" s="17">
        <f t="shared" si="5"/>
        <v>62.75</v>
      </c>
    </row>
    <row r="50" spans="1:41" x14ac:dyDescent="0.2">
      <c r="A50" s="4" t="s">
        <v>54</v>
      </c>
      <c r="B50" s="6">
        <f>'Réponses quantitative'!B50*Pondération!C2</f>
        <v>10</v>
      </c>
      <c r="C50" s="6">
        <f>'Réponses quantitative'!C50*Pondération!D50</f>
        <v>0</v>
      </c>
      <c r="D50" s="6">
        <f>'Réponses quantitative'!D50*Pondération!C4</f>
        <v>4</v>
      </c>
      <c r="E50" s="6">
        <f>'Réponses quantitative'!E50*Pondération!C5</f>
        <v>10</v>
      </c>
      <c r="F50" s="6">
        <f>'Réponses quantitative'!F50*Pondération!C6</f>
        <v>6</v>
      </c>
      <c r="G50" s="14">
        <f t="shared" si="1"/>
        <v>30</v>
      </c>
      <c r="H50" s="6">
        <f>'Réponses quantitative'!G50*Pondération!C7</f>
        <v>2.5</v>
      </c>
      <c r="I50" s="6">
        <f>'Réponses quantitative'!H50*Pondération!C8</f>
        <v>0.75</v>
      </c>
      <c r="J50" s="6">
        <f>'Réponses quantitative'!I50*Pondération!C9</f>
        <v>3.5</v>
      </c>
      <c r="K50" s="6">
        <f>'Réponses quantitative'!J50*Pondération!C10</f>
        <v>3</v>
      </c>
      <c r="L50" s="6">
        <f>'Réponses quantitative'!K50*Pondération!C11</f>
        <v>0.375</v>
      </c>
      <c r="M50" s="6">
        <f>'Réponses quantitative'!L50*Pondération!C12</f>
        <v>1</v>
      </c>
      <c r="N50" s="6">
        <f>'Réponses quantitative'!M50*Pondération!C13</f>
        <v>1.75</v>
      </c>
      <c r="O50" s="6">
        <f>'Réponses quantitative'!N50*Pondération!C14</f>
        <v>1.75</v>
      </c>
      <c r="P50" s="6">
        <f>'Réponses quantitative'!O50*Pondération!C15</f>
        <v>0.5</v>
      </c>
      <c r="Q50" s="6">
        <f>'Réponses quantitative'!P50*Pondération!C16</f>
        <v>0.75</v>
      </c>
      <c r="R50" s="6">
        <f>'Réponses quantitative'!Q50*Pondération!C17</f>
        <v>0</v>
      </c>
      <c r="S50" s="6">
        <f>'Réponses quantitative'!R50*Pondération!C18</f>
        <v>0</v>
      </c>
      <c r="T50" s="14">
        <f t="shared" si="2"/>
        <v>15.875</v>
      </c>
      <c r="U50" s="6">
        <f>'Réponses quantitative'!T50*Pondération!C19</f>
        <v>0</v>
      </c>
      <c r="V50" s="6">
        <f>'Réponses quantitative'!U50*Pondération!C20</f>
        <v>0</v>
      </c>
      <c r="W50" s="6">
        <f>'Réponses quantitative'!V50*Pondération!C21</f>
        <v>1.25</v>
      </c>
      <c r="X50" s="6">
        <f>'Réponses quantitative'!W50*Pondération!C22</f>
        <v>2.5</v>
      </c>
      <c r="Y50" s="6">
        <f>'Réponses quantitative'!X50*Pondération!C23</f>
        <v>10</v>
      </c>
      <c r="Z50" s="6">
        <f>'Réponses quantitative'!AK50*Pondération!C36</f>
        <v>5</v>
      </c>
      <c r="AA50" s="14">
        <f t="shared" si="3"/>
        <v>18.75</v>
      </c>
      <c r="AB50" s="6">
        <f>'Réponses quantitative'!Y50*Pondération!C24</f>
        <v>4</v>
      </c>
      <c r="AC50" s="6">
        <f>'Réponses quantitative'!Z50*Pondération!C25</f>
        <v>1.5</v>
      </c>
      <c r="AD50" s="6">
        <f>'Réponses quantitative'!AA50*Pondération!C26</f>
        <v>3</v>
      </c>
      <c r="AE50" s="6">
        <f>'Réponses quantitative'!AB50*Pondération!C27</f>
        <v>3</v>
      </c>
      <c r="AF50" s="6">
        <f>'Réponses quantitative'!AC50*Pondération!C28</f>
        <v>0.25</v>
      </c>
      <c r="AG50" s="6">
        <f>'Réponses quantitative'!AD50*Pondération!C29</f>
        <v>1</v>
      </c>
      <c r="AH50" s="6">
        <f>'Réponses quantitative'!AE50*Pondération!C30</f>
        <v>1.5</v>
      </c>
      <c r="AI50" s="6">
        <f>'Réponses quantitative'!AF50*Pondération!C31</f>
        <v>1.25</v>
      </c>
      <c r="AJ50" s="6">
        <f>'Réponses quantitative'!AG50*Pondération!C32</f>
        <v>0.625</v>
      </c>
      <c r="AK50" s="6">
        <f>'Réponses quantitative'!AH50*Pondération!C33</f>
        <v>0.75</v>
      </c>
      <c r="AL50" s="6">
        <f>'Réponses quantitative'!AI50*Pondération!C34</f>
        <v>0</v>
      </c>
      <c r="AM50" s="6">
        <f>'Réponses quantitative'!AJ50*Pondération!C35</f>
        <v>0.25</v>
      </c>
      <c r="AN50" s="14">
        <f t="shared" si="4"/>
        <v>17.125</v>
      </c>
      <c r="AO50" s="17">
        <f t="shared" si="5"/>
        <v>86.75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3.1640625" customWidth="1"/>
    <col min="2" max="2" width="120.5" customWidth="1"/>
    <col min="5" max="5" width="20.5" customWidth="1"/>
  </cols>
  <sheetData>
    <row r="1" spans="1:5" x14ac:dyDescent="0.2">
      <c r="B1" s="7" t="s">
        <v>55</v>
      </c>
      <c r="C1" s="7" t="s">
        <v>88</v>
      </c>
      <c r="D1" t="s">
        <v>99</v>
      </c>
      <c r="E1" t="s">
        <v>100</v>
      </c>
    </row>
    <row r="2" spans="1:5" x14ac:dyDescent="0.2">
      <c r="A2" s="56" t="s">
        <v>89</v>
      </c>
      <c r="B2" s="8" t="s">
        <v>57</v>
      </c>
      <c r="C2">
        <v>1</v>
      </c>
      <c r="D2">
        <f>'Réponses quantitative'!B51</f>
        <v>10</v>
      </c>
      <c r="E2">
        <f>D2/10</f>
        <v>1</v>
      </c>
    </row>
    <row r="3" spans="1:5" x14ac:dyDescent="0.2">
      <c r="A3" s="56"/>
      <c r="B3" s="6" t="s">
        <v>56</v>
      </c>
      <c r="C3">
        <v>0.5</v>
      </c>
      <c r="D3">
        <f>'Réponses quantitative'!C51</f>
        <v>10</v>
      </c>
      <c r="E3">
        <f>D3/10</f>
        <v>1</v>
      </c>
    </row>
    <row r="4" spans="1:5" x14ac:dyDescent="0.2">
      <c r="A4" s="56"/>
      <c r="B4" s="6" t="s">
        <v>58</v>
      </c>
      <c r="C4">
        <v>0.5</v>
      </c>
      <c r="D4">
        <f>'Réponses quantitative'!D51</f>
        <v>7</v>
      </c>
      <c r="E4">
        <f>D4/44</f>
        <v>0.15909090909090909</v>
      </c>
    </row>
    <row r="5" spans="1:5" x14ac:dyDescent="0.2">
      <c r="A5" s="56"/>
      <c r="B5" s="6" t="s">
        <v>59</v>
      </c>
      <c r="C5">
        <v>1</v>
      </c>
      <c r="D5">
        <f>'Réponses quantitative'!E51</f>
        <v>10</v>
      </c>
      <c r="E5">
        <f>D5/10</f>
        <v>1</v>
      </c>
    </row>
    <row r="6" spans="1:5" x14ac:dyDescent="0.2">
      <c r="A6" s="57" t="s">
        <v>90</v>
      </c>
      <c r="B6" s="9" t="s">
        <v>60</v>
      </c>
      <c r="C6">
        <v>1</v>
      </c>
      <c r="D6">
        <f>'Réponses quantitative'!F51</f>
        <v>7</v>
      </c>
      <c r="E6">
        <f>D6/E5</f>
        <v>7</v>
      </c>
    </row>
    <row r="7" spans="1:5" x14ac:dyDescent="0.2">
      <c r="A7" s="57"/>
      <c r="B7" s="25" t="s">
        <v>61</v>
      </c>
      <c r="C7">
        <v>0.5</v>
      </c>
      <c r="D7">
        <f>'Réponses quantitative'!G51</f>
        <v>7</v>
      </c>
      <c r="E7">
        <f>D7/E5</f>
        <v>7</v>
      </c>
    </row>
    <row r="8" spans="1:5" x14ac:dyDescent="0.2">
      <c r="A8" s="57"/>
      <c r="B8" t="s">
        <v>62</v>
      </c>
      <c r="C8">
        <v>0.25</v>
      </c>
      <c r="D8">
        <f>'Réponses quantitative'!H51</f>
        <v>5</v>
      </c>
      <c r="E8">
        <f>D8/E5</f>
        <v>5</v>
      </c>
    </row>
    <row r="9" spans="1:5" x14ac:dyDescent="0.2">
      <c r="A9" s="57"/>
      <c r="B9" t="s">
        <v>63</v>
      </c>
      <c r="C9">
        <v>0.5</v>
      </c>
      <c r="D9">
        <f>'Réponses quantitative'!I51</f>
        <v>7</v>
      </c>
      <c r="E9">
        <f>D9/E5</f>
        <v>7</v>
      </c>
    </row>
    <row r="10" spans="1:5" x14ac:dyDescent="0.2">
      <c r="A10" s="57"/>
      <c r="B10" t="s">
        <v>64</v>
      </c>
      <c r="C10">
        <v>0.5</v>
      </c>
      <c r="D10">
        <f>'Réponses quantitative'!J51</f>
        <v>7</v>
      </c>
      <c r="E10">
        <f>D10/E5</f>
        <v>7</v>
      </c>
    </row>
    <row r="11" spans="1:5" x14ac:dyDescent="0.2">
      <c r="A11" s="57"/>
      <c r="B11" t="s">
        <v>65</v>
      </c>
      <c r="C11">
        <v>0.125</v>
      </c>
      <c r="D11">
        <f>'Réponses quantitative'!K51</f>
        <v>2</v>
      </c>
      <c r="E11">
        <f>D11/E5</f>
        <v>2</v>
      </c>
    </row>
    <row r="12" spans="1:5" x14ac:dyDescent="0.2">
      <c r="A12" s="57"/>
      <c r="B12" s="24" t="s">
        <v>66</v>
      </c>
      <c r="C12">
        <v>0.25</v>
      </c>
      <c r="D12">
        <f>'Réponses quantitative'!L51</f>
        <v>4</v>
      </c>
      <c r="E12">
        <f>D12/E5</f>
        <v>4</v>
      </c>
    </row>
    <row r="13" spans="1:5" x14ac:dyDescent="0.2">
      <c r="A13" s="57"/>
      <c r="B13" s="24" t="s">
        <v>67</v>
      </c>
      <c r="C13">
        <v>0.25</v>
      </c>
      <c r="D13">
        <f>'Réponses quantitative'!M51</f>
        <v>9</v>
      </c>
      <c r="E13">
        <f>D13/E5</f>
        <v>9</v>
      </c>
    </row>
    <row r="14" spans="1:5" x14ac:dyDescent="0.2">
      <c r="A14" s="57"/>
      <c r="B14" s="24" t="s">
        <v>68</v>
      </c>
      <c r="C14">
        <v>0.25</v>
      </c>
      <c r="D14">
        <f>'Réponses quantitative'!N51</f>
        <v>8</v>
      </c>
      <c r="E14">
        <f>D14/E5</f>
        <v>8</v>
      </c>
    </row>
    <row r="15" spans="1:5" x14ac:dyDescent="0.2">
      <c r="A15" s="57"/>
      <c r="B15" t="s">
        <v>69</v>
      </c>
      <c r="C15">
        <v>0.125</v>
      </c>
      <c r="D15">
        <f>'Réponses quantitative'!O51</f>
        <v>7</v>
      </c>
      <c r="E15">
        <f>D15/E5</f>
        <v>7</v>
      </c>
    </row>
    <row r="16" spans="1:5" x14ac:dyDescent="0.2">
      <c r="A16" s="57"/>
      <c r="B16" t="s">
        <v>70</v>
      </c>
      <c r="C16">
        <v>0.125</v>
      </c>
      <c r="D16">
        <f>'Réponses quantitative'!P51</f>
        <v>0</v>
      </c>
      <c r="E16">
        <f>D16/E5</f>
        <v>0</v>
      </c>
    </row>
    <row r="17" spans="1:5" x14ac:dyDescent="0.2">
      <c r="A17" s="57"/>
      <c r="B17" s="24" t="s">
        <v>71</v>
      </c>
      <c r="C17">
        <v>0.25</v>
      </c>
      <c r="D17">
        <f>'Réponses quantitative'!Q51</f>
        <v>0</v>
      </c>
      <c r="E17">
        <f>D17/E5</f>
        <v>0</v>
      </c>
    </row>
    <row r="18" spans="1:5" x14ac:dyDescent="0.2">
      <c r="A18" s="57"/>
      <c r="B18" t="s">
        <v>72</v>
      </c>
      <c r="C18">
        <v>0.25</v>
      </c>
      <c r="D18">
        <f>'Réponses quantitative'!R51</f>
        <v>0</v>
      </c>
      <c r="E18">
        <f>D18/E5</f>
        <v>0</v>
      </c>
    </row>
    <row r="19" spans="1:5" ht="14.5" customHeight="1" x14ac:dyDescent="0.2">
      <c r="A19" s="58" t="s">
        <v>91</v>
      </c>
      <c r="B19" s="6" t="s">
        <v>73</v>
      </c>
      <c r="C19">
        <v>0.5</v>
      </c>
      <c r="D19">
        <f>'Réponses quantitative'!T51</f>
        <v>0</v>
      </c>
      <c r="E19">
        <f>D19/E5</f>
        <v>0</v>
      </c>
    </row>
    <row r="20" spans="1:5" s="6" customFormat="1" x14ac:dyDescent="0.2">
      <c r="A20" s="58"/>
      <c r="B20" s="6" t="s">
        <v>74</v>
      </c>
      <c r="C20" s="9">
        <v>0.25</v>
      </c>
      <c r="D20" s="6">
        <f>'Réponses quantitative'!U51</f>
        <v>10</v>
      </c>
      <c r="E20" s="6">
        <f>D20/10</f>
        <v>1</v>
      </c>
    </row>
    <row r="21" spans="1:5" x14ac:dyDescent="0.2">
      <c r="A21" s="58"/>
      <c r="B21" s="6" t="s">
        <v>75</v>
      </c>
      <c r="C21">
        <v>0.125</v>
      </c>
      <c r="D21">
        <f>'Réponses quantitative'!V51</f>
        <v>0</v>
      </c>
      <c r="E21">
        <f>D21/10</f>
        <v>0</v>
      </c>
    </row>
    <row r="22" spans="1:5" x14ac:dyDescent="0.2">
      <c r="A22" s="58"/>
      <c r="B22" s="6" t="s">
        <v>76</v>
      </c>
      <c r="C22">
        <v>0.25</v>
      </c>
      <c r="D22">
        <f>'Réponses quantitative'!W51</f>
        <v>10</v>
      </c>
      <c r="E22">
        <f>D22/10</f>
        <v>1</v>
      </c>
    </row>
    <row r="23" spans="1:5" x14ac:dyDescent="0.2">
      <c r="A23" s="58"/>
      <c r="B23" s="6" t="s">
        <v>77</v>
      </c>
      <c r="C23">
        <v>1</v>
      </c>
      <c r="D23">
        <f>'Réponses quantitative'!X51</f>
        <v>10</v>
      </c>
      <c r="E23">
        <f>D23/10</f>
        <v>1</v>
      </c>
    </row>
    <row r="24" spans="1:5" s="9" customFormat="1" x14ac:dyDescent="0.2">
      <c r="A24" s="59" t="s">
        <v>92</v>
      </c>
      <c r="B24" s="9" t="s">
        <v>78</v>
      </c>
      <c r="C24">
        <v>1</v>
      </c>
      <c r="D24" s="9">
        <f>'Réponses quantitative'!Y51</f>
        <v>7</v>
      </c>
      <c r="E24" s="9">
        <f>D24/E23</f>
        <v>7</v>
      </c>
    </row>
    <row r="25" spans="1:5" s="9" customFormat="1" x14ac:dyDescent="0.2">
      <c r="A25" s="59"/>
      <c r="B25" s="9" t="s">
        <v>61</v>
      </c>
      <c r="C25">
        <v>0.25</v>
      </c>
      <c r="D25" s="9">
        <f>'Réponses quantitative'!Z51</f>
        <v>8</v>
      </c>
      <c r="E25" s="9">
        <f>D25/E23</f>
        <v>8</v>
      </c>
    </row>
    <row r="26" spans="1:5" x14ac:dyDescent="0.2">
      <c r="A26" s="59"/>
      <c r="B26" s="9" t="s">
        <v>79</v>
      </c>
      <c r="C26">
        <v>0.5</v>
      </c>
      <c r="D26">
        <f>'Réponses quantitative'!AA51</f>
        <v>7</v>
      </c>
      <c r="E26">
        <f>D26/E23</f>
        <v>7</v>
      </c>
    </row>
    <row r="27" spans="1:5" x14ac:dyDescent="0.2">
      <c r="A27" s="59"/>
      <c r="B27" t="s">
        <v>80</v>
      </c>
      <c r="C27">
        <v>0.5</v>
      </c>
      <c r="D27">
        <f>'Réponses quantitative'!AB51</f>
        <v>8</v>
      </c>
      <c r="E27">
        <f>D27/E23</f>
        <v>8</v>
      </c>
    </row>
    <row r="28" spans="1:5" x14ac:dyDescent="0.2">
      <c r="A28" s="59"/>
      <c r="B28" t="s">
        <v>81</v>
      </c>
      <c r="C28">
        <v>0.125</v>
      </c>
      <c r="D28">
        <f>'Réponses quantitative'!AC51</f>
        <v>2</v>
      </c>
      <c r="E28">
        <f>D28/E23</f>
        <v>2</v>
      </c>
    </row>
    <row r="29" spans="1:5" x14ac:dyDescent="0.2">
      <c r="A29" s="59"/>
      <c r="B29" t="s">
        <v>82</v>
      </c>
      <c r="C29">
        <v>0.25</v>
      </c>
      <c r="D29">
        <f>'Réponses quantitative'!AD51</f>
        <v>4</v>
      </c>
      <c r="E29">
        <f>D29/E23</f>
        <v>4</v>
      </c>
    </row>
    <row r="30" spans="1:5" x14ac:dyDescent="0.2">
      <c r="A30" s="59"/>
      <c r="B30" t="s">
        <v>67</v>
      </c>
      <c r="C30">
        <v>0.25</v>
      </c>
      <c r="D30">
        <f>'Réponses quantitative'!AE51</f>
        <v>8</v>
      </c>
      <c r="E30">
        <f>D30/E23</f>
        <v>8</v>
      </c>
    </row>
    <row r="31" spans="1:5" x14ac:dyDescent="0.2">
      <c r="A31" s="59"/>
      <c r="B31" t="s">
        <v>83</v>
      </c>
      <c r="C31">
        <v>0.25</v>
      </c>
      <c r="D31">
        <f>'Réponses quantitative'!AF51</f>
        <v>8</v>
      </c>
      <c r="E31">
        <f>D31/E23</f>
        <v>8</v>
      </c>
    </row>
    <row r="32" spans="1:5" x14ac:dyDescent="0.2">
      <c r="A32" s="59"/>
      <c r="B32" t="s">
        <v>69</v>
      </c>
      <c r="C32">
        <v>0.125</v>
      </c>
      <c r="D32">
        <f>'Réponses quantitative'!AG51</f>
        <v>8</v>
      </c>
      <c r="E32">
        <f>D32/E23</f>
        <v>8</v>
      </c>
    </row>
    <row r="33" spans="1:5" x14ac:dyDescent="0.2">
      <c r="A33" s="59"/>
      <c r="B33" t="s">
        <v>84</v>
      </c>
      <c r="C33">
        <v>0.125</v>
      </c>
      <c r="D33">
        <f>'Réponses quantitative'!AH51</f>
        <v>0</v>
      </c>
      <c r="E33">
        <f>D33/E23</f>
        <v>0</v>
      </c>
    </row>
    <row r="34" spans="1:5" x14ac:dyDescent="0.2">
      <c r="A34" s="59"/>
      <c r="B34" t="s">
        <v>85</v>
      </c>
      <c r="C34">
        <v>0.25</v>
      </c>
      <c r="D34">
        <f>'Réponses quantitative'!AI51</f>
        <v>5</v>
      </c>
      <c r="E34">
        <f>D34/E23</f>
        <v>5</v>
      </c>
    </row>
    <row r="35" spans="1:5" x14ac:dyDescent="0.2">
      <c r="A35" s="59"/>
      <c r="B35" t="s">
        <v>86</v>
      </c>
      <c r="C35">
        <v>0.25</v>
      </c>
      <c r="D35">
        <f>'Réponses quantitative'!AJ51</f>
        <v>5</v>
      </c>
      <c r="E35">
        <f>D35/E23</f>
        <v>5</v>
      </c>
    </row>
    <row r="36" spans="1:5" x14ac:dyDescent="0.2">
      <c r="A36" s="10" t="s">
        <v>93</v>
      </c>
      <c r="B36" s="6" t="s">
        <v>87</v>
      </c>
      <c r="C36">
        <v>0.5</v>
      </c>
      <c r="D36">
        <f>'Réponses quantitative'!AK51</f>
        <v>10</v>
      </c>
      <c r="E36">
        <f>D36/10</f>
        <v>1</v>
      </c>
    </row>
  </sheetData>
  <mergeCells count="4">
    <mergeCell ref="A2:A5"/>
    <mergeCell ref="A6:A18"/>
    <mergeCell ref="A19:A23"/>
    <mergeCell ref="A24:A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3" workbookViewId="0">
      <selection activeCell="B49" sqref="B1:B49"/>
    </sheetView>
  </sheetViews>
  <sheetFormatPr baseColWidth="10" defaultColWidth="8.83203125" defaultRowHeight="15" x14ac:dyDescent="0.2"/>
  <sheetData>
    <row r="1" spans="1:5" x14ac:dyDescent="0.2">
      <c r="A1" s="40" t="s">
        <v>5</v>
      </c>
      <c r="B1" s="42">
        <v>0</v>
      </c>
      <c r="C1" s="6">
        <v>0</v>
      </c>
      <c r="D1" s="51"/>
      <c r="E1">
        <f t="shared" ref="E1:E32" si="0">SUM(B1+D1)</f>
        <v>0</v>
      </c>
    </row>
    <row r="2" spans="1:5" x14ac:dyDescent="0.2">
      <c r="A2" s="40" t="s">
        <v>101</v>
      </c>
      <c r="B2" s="42">
        <v>0</v>
      </c>
      <c r="C2" s="6">
        <v>0</v>
      </c>
      <c r="D2" s="51"/>
      <c r="E2">
        <f t="shared" si="0"/>
        <v>0</v>
      </c>
    </row>
    <row r="3" spans="1:5" x14ac:dyDescent="0.2">
      <c r="A3" s="39" t="s">
        <v>10</v>
      </c>
      <c r="B3" s="44">
        <v>0</v>
      </c>
      <c r="C3" s="6">
        <v>0</v>
      </c>
      <c r="D3" s="51"/>
      <c r="E3">
        <f t="shared" si="0"/>
        <v>0</v>
      </c>
    </row>
    <row r="4" spans="1:5" x14ac:dyDescent="0.2">
      <c r="A4" s="40" t="s">
        <v>11</v>
      </c>
      <c r="B4" s="42">
        <v>0</v>
      </c>
      <c r="C4" s="6">
        <v>0</v>
      </c>
      <c r="D4" s="51"/>
      <c r="E4">
        <f t="shared" si="0"/>
        <v>0</v>
      </c>
    </row>
    <row r="5" spans="1:5" x14ac:dyDescent="0.2">
      <c r="A5" s="39" t="s">
        <v>102</v>
      </c>
      <c r="B5" s="42">
        <v>0</v>
      </c>
      <c r="C5" s="6">
        <v>0</v>
      </c>
      <c r="D5" s="51"/>
      <c r="E5">
        <f t="shared" si="0"/>
        <v>0</v>
      </c>
    </row>
    <row r="6" spans="1:5" x14ac:dyDescent="0.2">
      <c r="A6" s="40" t="s">
        <v>14</v>
      </c>
      <c r="B6" s="42">
        <v>0</v>
      </c>
      <c r="C6" s="6">
        <v>0</v>
      </c>
      <c r="D6" s="51"/>
      <c r="E6">
        <f t="shared" si="0"/>
        <v>0</v>
      </c>
    </row>
    <row r="7" spans="1:5" x14ac:dyDescent="0.2">
      <c r="A7" s="40" t="s">
        <v>106</v>
      </c>
      <c r="B7" s="42">
        <v>0</v>
      </c>
      <c r="C7" s="6">
        <v>7</v>
      </c>
      <c r="D7" s="51"/>
      <c r="E7">
        <f t="shared" si="0"/>
        <v>0</v>
      </c>
    </row>
    <row r="8" spans="1:5" x14ac:dyDescent="0.2">
      <c r="A8" s="40" t="s">
        <v>18</v>
      </c>
      <c r="B8" s="42">
        <v>0</v>
      </c>
      <c r="C8" s="6">
        <v>0</v>
      </c>
      <c r="D8" s="51"/>
      <c r="E8">
        <f t="shared" si="0"/>
        <v>0</v>
      </c>
    </row>
    <row r="9" spans="1:5" x14ac:dyDescent="0.2">
      <c r="A9" s="40" t="s">
        <v>20</v>
      </c>
      <c r="B9" s="44">
        <v>0</v>
      </c>
      <c r="C9" s="6">
        <v>0</v>
      </c>
      <c r="D9" s="51"/>
      <c r="E9">
        <f t="shared" si="0"/>
        <v>0</v>
      </c>
    </row>
    <row r="10" spans="1:5" x14ac:dyDescent="0.2">
      <c r="A10" s="40" t="s">
        <v>103</v>
      </c>
      <c r="B10" s="42">
        <v>0</v>
      </c>
      <c r="C10" s="6">
        <v>0</v>
      </c>
      <c r="D10" s="51"/>
      <c r="E10">
        <f t="shared" si="0"/>
        <v>0</v>
      </c>
    </row>
    <row r="11" spans="1:5" x14ac:dyDescent="0.2">
      <c r="A11" s="40" t="s">
        <v>104</v>
      </c>
      <c r="B11" s="42">
        <v>0</v>
      </c>
      <c r="C11" s="6">
        <v>0</v>
      </c>
      <c r="D11" s="51"/>
      <c r="E11">
        <f t="shared" si="0"/>
        <v>0</v>
      </c>
    </row>
    <row r="12" spans="1:5" x14ac:dyDescent="0.2">
      <c r="A12" s="40" t="s">
        <v>37</v>
      </c>
      <c r="B12" s="42">
        <v>0</v>
      </c>
      <c r="C12" s="6">
        <v>0</v>
      </c>
      <c r="D12" s="51"/>
      <c r="E12">
        <f t="shared" si="0"/>
        <v>0</v>
      </c>
    </row>
    <row r="13" spans="1:5" x14ac:dyDescent="0.2">
      <c r="A13" s="40" t="s">
        <v>40</v>
      </c>
      <c r="B13" s="42">
        <v>0</v>
      </c>
      <c r="C13" s="6">
        <v>0</v>
      </c>
      <c r="D13" s="51"/>
      <c r="E13">
        <f t="shared" si="0"/>
        <v>0</v>
      </c>
    </row>
    <row r="14" spans="1:5" x14ac:dyDescent="0.2">
      <c r="A14" s="40" t="s">
        <v>41</v>
      </c>
      <c r="B14" s="44">
        <v>0</v>
      </c>
      <c r="C14" s="6">
        <v>0</v>
      </c>
      <c r="D14" s="51"/>
      <c r="E14">
        <f t="shared" si="0"/>
        <v>0</v>
      </c>
    </row>
    <row r="15" spans="1:5" x14ac:dyDescent="0.2">
      <c r="A15" s="40" t="s">
        <v>44</v>
      </c>
      <c r="B15" s="42">
        <v>0</v>
      </c>
      <c r="C15" s="6">
        <v>0</v>
      </c>
      <c r="D15" s="51"/>
      <c r="E15">
        <f t="shared" si="0"/>
        <v>0</v>
      </c>
    </row>
    <row r="16" spans="1:5" x14ac:dyDescent="0.2">
      <c r="A16" s="40" t="s">
        <v>49</v>
      </c>
      <c r="B16" s="44">
        <v>0</v>
      </c>
      <c r="C16" s="6">
        <v>29</v>
      </c>
      <c r="D16" s="51">
        <v>-1</v>
      </c>
      <c r="E16">
        <f t="shared" si="0"/>
        <v>-1</v>
      </c>
    </row>
    <row r="17" spans="1:5" x14ac:dyDescent="0.2">
      <c r="A17" s="40" t="s">
        <v>51</v>
      </c>
      <c r="B17" s="42">
        <v>0</v>
      </c>
      <c r="C17" s="6">
        <v>0</v>
      </c>
      <c r="D17" s="51"/>
      <c r="E17">
        <f t="shared" si="0"/>
        <v>0</v>
      </c>
    </row>
    <row r="18" spans="1:5" x14ac:dyDescent="0.2">
      <c r="A18" s="40" t="s">
        <v>97</v>
      </c>
      <c r="B18" s="6">
        <v>1</v>
      </c>
      <c r="C18" s="6">
        <v>45</v>
      </c>
      <c r="D18" s="51">
        <v>1</v>
      </c>
      <c r="E18">
        <f t="shared" si="0"/>
        <v>2</v>
      </c>
    </row>
    <row r="19" spans="1:5" x14ac:dyDescent="0.2">
      <c r="A19" s="40" t="s">
        <v>108</v>
      </c>
      <c r="B19" s="45">
        <v>3</v>
      </c>
      <c r="C19" s="6">
        <v>55</v>
      </c>
      <c r="D19" s="51">
        <v>1</v>
      </c>
      <c r="E19">
        <f t="shared" si="0"/>
        <v>4</v>
      </c>
    </row>
    <row r="20" spans="1:5" x14ac:dyDescent="0.2">
      <c r="A20" s="40" t="s">
        <v>7</v>
      </c>
      <c r="B20" s="49">
        <v>3</v>
      </c>
      <c r="C20" s="6">
        <v>95</v>
      </c>
      <c r="D20" s="51"/>
      <c r="E20">
        <f t="shared" si="0"/>
        <v>3</v>
      </c>
    </row>
    <row r="21" spans="1:5" x14ac:dyDescent="0.2">
      <c r="A21" s="40" t="s">
        <v>8</v>
      </c>
      <c r="B21" s="45">
        <v>3</v>
      </c>
      <c r="C21" s="6">
        <v>34</v>
      </c>
      <c r="D21" s="51"/>
      <c r="E21">
        <f t="shared" si="0"/>
        <v>3</v>
      </c>
    </row>
    <row r="22" spans="1:5" x14ac:dyDescent="0.2">
      <c r="A22" s="40" t="s">
        <v>105</v>
      </c>
      <c r="B22" s="45">
        <v>3</v>
      </c>
      <c r="C22" s="6">
        <v>16</v>
      </c>
      <c r="D22" s="51">
        <v>1</v>
      </c>
      <c r="E22">
        <f t="shared" si="0"/>
        <v>4</v>
      </c>
    </row>
    <row r="23" spans="1:5" x14ac:dyDescent="0.2">
      <c r="A23" s="40" t="s">
        <v>29</v>
      </c>
      <c r="B23" s="45">
        <v>3</v>
      </c>
      <c r="C23" s="6">
        <v>63</v>
      </c>
      <c r="D23" s="51">
        <v>1</v>
      </c>
      <c r="E23">
        <f t="shared" si="0"/>
        <v>4</v>
      </c>
    </row>
    <row r="24" spans="1:5" x14ac:dyDescent="0.2">
      <c r="A24" s="40" t="s">
        <v>35</v>
      </c>
      <c r="B24" s="49">
        <v>3</v>
      </c>
      <c r="C24" s="6">
        <v>57</v>
      </c>
      <c r="D24" s="51">
        <v>1</v>
      </c>
      <c r="E24">
        <f t="shared" si="0"/>
        <v>4</v>
      </c>
    </row>
    <row r="25" spans="1:5" x14ac:dyDescent="0.2">
      <c r="A25" s="40" t="s">
        <v>39</v>
      </c>
      <c r="B25" s="45">
        <v>3</v>
      </c>
      <c r="C25" s="6">
        <v>32</v>
      </c>
      <c r="D25" s="51">
        <v>1</v>
      </c>
      <c r="E25">
        <f t="shared" si="0"/>
        <v>4</v>
      </c>
    </row>
    <row r="26" spans="1:5" x14ac:dyDescent="0.2">
      <c r="A26" s="40" t="s">
        <v>50</v>
      </c>
      <c r="B26">
        <v>3</v>
      </c>
      <c r="C26" s="6">
        <v>58</v>
      </c>
      <c r="D26" s="51">
        <v>1</v>
      </c>
      <c r="E26">
        <f t="shared" si="0"/>
        <v>4</v>
      </c>
    </row>
    <row r="27" spans="1:5" x14ac:dyDescent="0.2">
      <c r="A27" s="40" t="s">
        <v>31</v>
      </c>
      <c r="B27" s="45">
        <v>4</v>
      </c>
      <c r="C27" s="6">
        <v>46</v>
      </c>
      <c r="D27" s="51"/>
      <c r="E27">
        <f t="shared" si="0"/>
        <v>4</v>
      </c>
    </row>
    <row r="28" spans="1:5" x14ac:dyDescent="0.2">
      <c r="A28" s="40" t="s">
        <v>36</v>
      </c>
      <c r="B28" s="49">
        <v>4</v>
      </c>
      <c r="C28" s="6">
        <v>39</v>
      </c>
      <c r="D28" s="51">
        <v>1</v>
      </c>
      <c r="E28">
        <f t="shared" si="0"/>
        <v>5</v>
      </c>
    </row>
    <row r="29" spans="1:5" x14ac:dyDescent="0.2">
      <c r="A29" s="40" t="s">
        <v>48</v>
      </c>
      <c r="B29">
        <v>4</v>
      </c>
      <c r="C29" s="6">
        <v>53</v>
      </c>
      <c r="D29" s="51">
        <v>1</v>
      </c>
      <c r="E29">
        <f t="shared" si="0"/>
        <v>5</v>
      </c>
    </row>
    <row r="30" spans="1:5" x14ac:dyDescent="0.2">
      <c r="A30" s="40" t="s">
        <v>109</v>
      </c>
      <c r="B30" s="43">
        <v>5</v>
      </c>
      <c r="C30" s="6">
        <v>36</v>
      </c>
      <c r="D30" s="51"/>
      <c r="E30">
        <f t="shared" si="0"/>
        <v>5</v>
      </c>
    </row>
    <row r="31" spans="1:5" x14ac:dyDescent="0.2">
      <c r="A31" s="40" t="s">
        <v>17</v>
      </c>
      <c r="B31" s="43">
        <v>5</v>
      </c>
      <c r="C31" s="6">
        <v>64</v>
      </c>
      <c r="D31" s="51"/>
      <c r="E31">
        <f t="shared" si="0"/>
        <v>5</v>
      </c>
    </row>
    <row r="32" spans="1:5" x14ac:dyDescent="0.2">
      <c r="A32" s="40" t="s">
        <v>19</v>
      </c>
      <c r="B32" s="43">
        <v>5</v>
      </c>
      <c r="C32" s="6">
        <v>70</v>
      </c>
      <c r="D32" s="51"/>
      <c r="E32">
        <f t="shared" si="0"/>
        <v>5</v>
      </c>
    </row>
    <row r="33" spans="1:5" x14ac:dyDescent="0.2">
      <c r="A33" s="40" t="s">
        <v>24</v>
      </c>
      <c r="B33" s="43">
        <v>5</v>
      </c>
      <c r="C33" s="6">
        <v>51</v>
      </c>
      <c r="D33" s="51"/>
      <c r="E33">
        <f t="shared" ref="E33:E49" si="1">SUM(B33+D33)</f>
        <v>5</v>
      </c>
    </row>
    <row r="34" spans="1:5" x14ac:dyDescent="0.2">
      <c r="A34" s="40" t="s">
        <v>26</v>
      </c>
      <c r="B34" s="43">
        <v>5</v>
      </c>
      <c r="C34" s="6">
        <v>43</v>
      </c>
      <c r="D34" s="51"/>
      <c r="E34">
        <f t="shared" si="1"/>
        <v>5</v>
      </c>
    </row>
    <row r="35" spans="1:5" x14ac:dyDescent="0.2">
      <c r="A35" s="40" t="s">
        <v>107</v>
      </c>
      <c r="B35" s="43">
        <v>5</v>
      </c>
      <c r="C35" s="6">
        <v>42</v>
      </c>
      <c r="D35" s="51">
        <v>1</v>
      </c>
      <c r="E35">
        <f t="shared" si="1"/>
        <v>6</v>
      </c>
    </row>
    <row r="36" spans="1:5" x14ac:dyDescent="0.2">
      <c r="A36" s="40" t="s">
        <v>98</v>
      </c>
      <c r="B36" s="50">
        <v>5</v>
      </c>
      <c r="C36" s="6">
        <v>37</v>
      </c>
      <c r="D36" s="51">
        <v>1</v>
      </c>
      <c r="E36">
        <f t="shared" si="1"/>
        <v>6</v>
      </c>
    </row>
    <row r="37" spans="1:5" x14ac:dyDescent="0.2">
      <c r="A37" s="40" t="s">
        <v>38</v>
      </c>
      <c r="B37" s="43">
        <v>5</v>
      </c>
      <c r="C37" s="6">
        <v>73</v>
      </c>
      <c r="D37" s="51">
        <v>1</v>
      </c>
      <c r="E37">
        <f t="shared" si="1"/>
        <v>6</v>
      </c>
    </row>
    <row r="38" spans="1:5" x14ac:dyDescent="0.2">
      <c r="A38" s="40" t="s">
        <v>42</v>
      </c>
      <c r="B38" s="47">
        <v>5</v>
      </c>
      <c r="C38" s="6">
        <v>61</v>
      </c>
      <c r="D38" s="51">
        <v>1</v>
      </c>
      <c r="E38">
        <f t="shared" si="1"/>
        <v>6</v>
      </c>
    </row>
    <row r="39" spans="1:5" x14ac:dyDescent="0.2">
      <c r="A39" s="40" t="s">
        <v>46</v>
      </c>
      <c r="B39" s="47">
        <v>5</v>
      </c>
      <c r="C39" s="6">
        <v>63</v>
      </c>
      <c r="D39" s="51">
        <v>1</v>
      </c>
      <c r="E39">
        <f t="shared" si="1"/>
        <v>6</v>
      </c>
    </row>
    <row r="40" spans="1:5" x14ac:dyDescent="0.2">
      <c r="A40" s="40" t="s">
        <v>52</v>
      </c>
      <c r="B40" s="41">
        <v>5</v>
      </c>
      <c r="C40" s="6">
        <v>35</v>
      </c>
      <c r="D40" s="51">
        <v>1</v>
      </c>
      <c r="E40">
        <f t="shared" si="1"/>
        <v>6</v>
      </c>
    </row>
    <row r="41" spans="1:5" x14ac:dyDescent="0.2">
      <c r="A41" s="40" t="s">
        <v>54</v>
      </c>
      <c r="B41" s="43">
        <v>5</v>
      </c>
      <c r="C41" s="6">
        <v>60</v>
      </c>
      <c r="D41" s="51">
        <v>1</v>
      </c>
      <c r="E41">
        <f t="shared" si="1"/>
        <v>6</v>
      </c>
    </row>
    <row r="42" spans="1:5" x14ac:dyDescent="0.2">
      <c r="A42" s="40" t="s">
        <v>12</v>
      </c>
      <c r="B42" s="43">
        <v>6</v>
      </c>
      <c r="C42" s="6">
        <v>61</v>
      </c>
      <c r="D42" s="51"/>
      <c r="E42">
        <f t="shared" si="1"/>
        <v>6</v>
      </c>
    </row>
    <row r="43" spans="1:5" x14ac:dyDescent="0.2">
      <c r="A43" s="40" t="s">
        <v>22</v>
      </c>
      <c r="B43" s="48">
        <v>6</v>
      </c>
      <c r="C43" s="6">
        <v>57</v>
      </c>
      <c r="D43" s="51">
        <v>1</v>
      </c>
      <c r="E43">
        <f t="shared" si="1"/>
        <v>7</v>
      </c>
    </row>
    <row r="44" spans="1:5" x14ac:dyDescent="0.2">
      <c r="A44" s="40" t="s">
        <v>25</v>
      </c>
      <c r="B44" s="43">
        <v>6</v>
      </c>
      <c r="C44" s="6">
        <v>59</v>
      </c>
      <c r="D44" s="51">
        <v>1</v>
      </c>
      <c r="E44">
        <f t="shared" si="1"/>
        <v>7</v>
      </c>
    </row>
    <row r="45" spans="1:5" x14ac:dyDescent="0.2">
      <c r="A45" s="40" t="s">
        <v>30</v>
      </c>
      <c r="B45" s="50">
        <v>6</v>
      </c>
      <c r="C45" s="6">
        <v>46</v>
      </c>
      <c r="D45" s="51">
        <v>1</v>
      </c>
      <c r="E45">
        <f t="shared" si="1"/>
        <v>7</v>
      </c>
    </row>
    <row r="46" spans="1:5" x14ac:dyDescent="0.2">
      <c r="A46" s="40" t="s">
        <v>43</v>
      </c>
      <c r="B46" s="41">
        <v>6</v>
      </c>
      <c r="C46" s="6">
        <v>43</v>
      </c>
      <c r="D46" s="51">
        <v>1</v>
      </c>
      <c r="E46">
        <f t="shared" si="1"/>
        <v>7</v>
      </c>
    </row>
    <row r="47" spans="1:5" x14ac:dyDescent="0.2">
      <c r="A47" s="40" t="s">
        <v>47</v>
      </c>
      <c r="B47" s="41">
        <v>6</v>
      </c>
      <c r="C47" s="6">
        <v>52</v>
      </c>
      <c r="D47" s="51">
        <v>1</v>
      </c>
      <c r="E47">
        <f t="shared" si="1"/>
        <v>7</v>
      </c>
    </row>
    <row r="48" spans="1:5" x14ac:dyDescent="0.2">
      <c r="A48" s="40" t="s">
        <v>53</v>
      </c>
      <c r="B48" s="43">
        <v>7</v>
      </c>
      <c r="C48" s="6">
        <v>56</v>
      </c>
      <c r="D48" s="51">
        <v>1</v>
      </c>
      <c r="E48">
        <f t="shared" si="1"/>
        <v>8</v>
      </c>
    </row>
    <row r="49" spans="1:5" x14ac:dyDescent="0.2">
      <c r="A49" s="40" t="s">
        <v>45</v>
      </c>
      <c r="B49" s="43">
        <v>10</v>
      </c>
      <c r="C49" s="6">
        <v>49</v>
      </c>
      <c r="D49" s="51">
        <v>1</v>
      </c>
      <c r="E49">
        <f t="shared" si="1"/>
        <v>11</v>
      </c>
    </row>
    <row r="50" spans="1:5" x14ac:dyDescent="0.2">
      <c r="C50" s="6"/>
    </row>
    <row r="51" spans="1:5" x14ac:dyDescent="0.2">
      <c r="C5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Progress</vt:lpstr>
      <vt:lpstr>Réponses quantitative</vt:lpstr>
      <vt:lpstr>Overall score (eff and incl)</vt:lpstr>
      <vt:lpstr>Analyse quantitative</vt:lpstr>
      <vt:lpstr>Pondération</vt:lpstr>
      <vt:lpstr>Inclusivity bonus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Kacen</dc:creator>
  <cp:lastModifiedBy>Microsoft Office User</cp:lastModifiedBy>
  <cp:lastPrinted>2019-03-29T14:43:52Z</cp:lastPrinted>
  <dcterms:created xsi:type="dcterms:W3CDTF">2019-03-18T09:47:35Z</dcterms:created>
  <dcterms:modified xsi:type="dcterms:W3CDTF">2020-09-09T09:14:36Z</dcterms:modified>
</cp:coreProperties>
</file>