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"/>
    </mc:Choice>
  </mc:AlternateContent>
  <xr:revisionPtr revIDLastSave="0" documentId="13_ncr:1_{409AF650-1779-433B-B77A-B9A603057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ategoria">Fatture!$C:$C</definedName>
    <definedName name="CDROM">Assoluti_Iva!$A$108:$C$115</definedName>
    <definedName name="Cliente">Fatture!$B:$B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Fattura">Fatture!$D:$D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I29" i="3"/>
  <c r="I28" i="3"/>
  <c r="I27" i="3"/>
  <c r="I26" i="3"/>
  <c r="I25" i="3"/>
  <c r="I24" i="3"/>
  <c r="I23" i="3"/>
  <c r="H5" i="3"/>
  <c r="H4" i="3"/>
  <c r="H3" i="3"/>
  <c r="H2" i="3"/>
  <c r="H8" i="3"/>
  <c r="H14" i="3"/>
  <c r="H13" i="3"/>
  <c r="H12" i="3"/>
  <c r="H11" i="3"/>
  <c r="H10" i="3"/>
  <c r="H9" i="3"/>
  <c r="I20" i="3"/>
  <c r="I19" i="3"/>
  <c r="I17" i="3"/>
  <c r="I18" i="3"/>
  <c r="C2" i="2" a="1"/>
  <c r="C2" i="2" s="1"/>
  <c r="C3" i="2" a="1"/>
  <c r="C3" i="2" s="1"/>
  <c r="C4" i="2" a="1"/>
  <c r="C4" i="2"/>
  <c r="C5" i="2" a="1"/>
  <c r="C5" i="2" s="1"/>
  <c r="C6" i="2" a="1"/>
  <c r="C6" i="2" s="1"/>
  <c r="C7" i="2" a="1"/>
  <c r="C7" i="2" s="1"/>
  <c r="C8" i="2" a="1"/>
  <c r="C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<sst xmlns="http://schemas.openxmlformats.org/spreadsheetml/2006/main" count="825" uniqueCount="574">
  <si>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</si>
  <si>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</si>
  <si>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</si>
  <si>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</si>
  <si>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</si>
  <si>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</si>
  <si>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</si>
  <si>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</si>
  <si>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</si>
  <si>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</si>
  <si>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</si>
  <si>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</si>
  <si>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</si>
  <si>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</si>
  <si>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</si>
  <si>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</si>
  <si>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</si>
  <si>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</si>
  <si>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</si>
  <si>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</si>
  <si>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</si>
  <si>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</si>
  <si>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</si>
  <si>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</si>
  <si>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</si>
  <si>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</si>
  <si>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</si>
  <si>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</si>
  <si>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</si>
  <si>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</si>
  <si>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</si>
  <si>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</si>
  <si>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</si>
  <si>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</si>
  <si>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</si>
  <si>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</si>
  <si>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</si>
  <si>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</si>
  <si>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</si>
  <si>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</si>
  <si>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</si>
  <si>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</si>
  <si>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</si>
  <si>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</si>
  <si>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</si>
  <si>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</si>
  <si>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</si>
  <si>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</si>
  <si>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</si>
  <si>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</si>
  <si>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</si>
  <si>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</si>
  <si>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</si>
  <si>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</si>
  <si>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</si>
  <si>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</si>
  <si>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</si>
  <si>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</si>
  <si>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</si>
  <si>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</si>
  <si>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</si>
  <si>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</si>
  <si>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</si>
  <si>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</si>
  <si>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</si>
  <si>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</si>
  <si>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</si>
  <si>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</si>
  <si>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</si>
  <si>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</si>
  <si>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</si>
  <si>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</si>
  <si>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</si>
  <si>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</si>
  <si>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</si>
  <si>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</si>
  <si>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</si>
  <si>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</si>
  <si>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</si>
  <si>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</si>
  <si>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</si>
  <si>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</si>
  <si>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</si>
  <si>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</si>
  <si>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</si>
  <si>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</si>
  <si>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</si>
  <si>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</si>
  <si>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</si>
  <si>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</si>
  <si>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</si>
  <si>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</si>
  <si>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</si>
  <si>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</si>
  <si>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</si>
  <si>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</si>
  <si>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</si>
  <si>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</si>
  <si>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</si>
  <si>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</si>
  <si>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</si>
  <si>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</si>
  <si>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</si>
  <si>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</si>
  <si>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</si>
  <si>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</si>
  <si>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</si>
  <si>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</si>
  <si>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</si>
  <si>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</si>
  <si>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</si>
  <si>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</si>
  <si>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</si>
  <si>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</si>
  <si>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</si>
  <si>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</si>
  <si>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</si>
  <si>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</si>
  <si>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</si>
  <si>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</si>
  <si>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</si>
  <si>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</si>
  <si>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</si>
  <si>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</si>
  <si>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</si>
  <si>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</si>
  <si>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</si>
  <si>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</si>
  <si>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</si>
  <si>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</si>
  <si>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</si>
  <si>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</si>
  <si>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</si>
  <si>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</si>
  <si>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</si>
  <si>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</si>
  <si>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</si>
  <si>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</si>
  <si>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</si>
  <si>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</si>
  <si>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</si>
  <si>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</si>
  <si>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</si>
  <si>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</si>
  <si>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</si>
  <si>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</si>
  <si>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</si>
  <si>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</si>
  <si>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</si>
  <si>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</si>
  <si>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</si>
  <si>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</si>
  <si>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</si>
  <si>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</si>
  <si>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</si>
  <si>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</si>
  <si>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</si>
  <si>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</si>
  <si>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</si>
  <si>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</si>
  <si>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</si>
  <si>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</si>
  <si>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</si>
  <si>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</si>
  <si>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</si>
  <si>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</si>
  <si>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</si>
  <si>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</si>
  <si>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</si>
  <si>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</si>
  <si>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</si>
  <si>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</si>
  <si>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</si>
  <si>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</si>
  <si>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</si>
  <si>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</si>
  <si>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</si>
  <si>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</si>
  <si>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</si>
  <si>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</si>
  <si>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</si>
  <si>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</si>
  <si>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</si>
  <si>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</si>
  <si>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</si>
  <si>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</si>
  <si>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</si>
  <si>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</si>
  <si>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</si>
  <si>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</si>
  <si>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</si>
  <si>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</si>
  <si>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</si>
  <si>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</si>
  <si>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</si>
  <si>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</si>
  <si>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</si>
  <si>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</si>
  <si>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</si>
  <si>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</si>
  <si>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</si>
  <si>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</si>
  <si>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</si>
  <si>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</si>
  <si>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</si>
  <si>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</si>
  <si>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</si>
  <si>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</si>
  <si>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</si>
  <si>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</si>
  <si>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</si>
  <si>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</si>
  <si>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</si>
  <si>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</si>
  <si>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</si>
  <si>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</si>
  <si>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</si>
  <si>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</si>
  <si>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</si>
  <si>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</si>
  <si>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</si>
  <si>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</si>
  <si>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</si>
  <si>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</si>
  <si>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</si>
  <si>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</si>
  <si>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</si>
  <si>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</si>
  <si>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</si>
  <si>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</si>
  <si>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</si>
  <si>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</si>
  <si>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</si>
  <si>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</si>
  <si>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</si>
  <si>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</si>
  <si>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</si>
  <si>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</si>
  <si>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</si>
  <si>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</si>
  <si>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</si>
  <si>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</si>
  <si>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</si>
  <si>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</si>
  <si>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</si>
  <si>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</si>
  <si>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</si>
  <si>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</si>
  <si>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</si>
  <si>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</si>
  <si>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</si>
  <si>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</si>
  <si>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</si>
  <si>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</si>
  <si>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</si>
  <si>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</si>
  <si>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</si>
  <si>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</si>
  <si>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</si>
  <si>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</si>
  <si>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</si>
  <si>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</si>
  <si>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</si>
  <si>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</si>
  <si>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</si>
  <si>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</si>
  <si>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</si>
  <si>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</si>
  <si>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</si>
  <si>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</si>
  <si>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</si>
  <si>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</si>
  <si>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</si>
  <si>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</si>
  <si>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</si>
  <si>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</si>
  <si>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</si>
  <si>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</si>
  <si>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</si>
  <si>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</si>
  <si>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</si>
  <si>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</si>
  <si>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</si>
  <si>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</si>
  <si>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</si>
  <si>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</si>
  <si>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</si>
  <si>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</si>
  <si>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</si>
  <si>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</si>
  <si>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</si>
  <si>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</si>
  <si>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</si>
  <si>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</si>
  <si>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</si>
  <si>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</si>
  <si>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</si>
  <si>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</si>
  <si>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</si>
  <si>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</si>
  <si>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</si>
  <si>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</si>
  <si>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</si>
  <si>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</si>
  <si>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</si>
  <si>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</si>
  <si>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</si>
  <si>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</si>
  <si>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</si>
  <si>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</si>
  <si>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</si>
  <si>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</si>
  <si>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</si>
  <si>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</si>
  <si>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</si>
  <si>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</si>
  <si>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</si>
  <si>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</si>
  <si>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</si>
  <si>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</si>
  <si>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</si>
  <si>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</si>
  <si>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</si>
  <si>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</si>
  <si>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</si>
  <si>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</si>
  <si>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</si>
  <si>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</si>
  <si>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</si>
  <si>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</si>
  <si>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</si>
  <si>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</si>
  <si>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</si>
  <si>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</si>
  <si>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</si>
  <si>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</si>
  <si>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</si>
  <si>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</si>
  <si>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</si>
  <si>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</si>
  <si>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</si>
  <si>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</si>
  <si>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</si>
  <si>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</si>
  <si>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</si>
  <si>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</si>
  <si>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</si>
  <si>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</si>
  <si>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</si>
  <si>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</si>
  <si>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</si>
  <si>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</si>
  <si>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</si>
  <si>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</si>
  <si>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</si>
  <si>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</si>
  <si>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</si>
  <si>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</si>
  <si>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</si>
  <si>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</si>
  <si>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</si>
  <si>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</si>
  <si>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</si>
  <si>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</si>
  <si>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</si>
  <si>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</si>
  <si>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</si>
  <si>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</si>
  <si>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</si>
  <si>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</si>
  <si>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</si>
  <si>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</si>
  <si>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</si>
  <si>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</si>
  <si>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</si>
  <si>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</si>
  <si>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</si>
  <si>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</si>
  <si>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</si>
  <si>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</si>
  <si>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</si>
  <si>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</si>
  <si>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</si>
  <si>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</si>
  <si>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</si>
  <si>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</si>
  <si>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</si>
  <si>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</si>
  <si>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</si>
  <si>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</si>
  <si>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</si>
  <si>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</si>
  <si>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</si>
  <si>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</si>
  <si>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</si>
  <si>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</si>
  <si>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</si>
  <si>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</si>
  <si>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</si>
  <si>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</si>
  <si>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</si>
  <si>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</si>
  <si>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</si>
  <si>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</si>
  <si>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</si>
  <si>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</si>
  <si>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</si>
  <si>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</si>
  <si>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</si>
  <si>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</si>
  <si>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</si>
  <si>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</si>
  <si>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</si>
  <si>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</si>
  <si>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</si>
  <si>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</si>
  <si>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</si>
  <si>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</si>
  <si>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</si>
  <si>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</si>
  <si>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</si>
  <si>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</si>
  <si>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</si>
  <si>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</si>
  <si>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</si>
  <si>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</si>
  <si>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</si>
  <si>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</si>
  <si>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</si>
  <si>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</si>
  <si>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</si>
  <si>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</si>
  <si>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</si>
  <si>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</si>
  <si>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</si>
  <si>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</si>
  <si>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</si>
  <si>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</si>
  <si>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</si>
  <si>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</si>
  <si>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</si>
  <si>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</si>
  <si>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</si>
  <si>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</si>
  <si>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</si>
  <si>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</si>
  <si>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</si>
  <si>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</si>
  <si>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</si>
  <si>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</si>
  <si>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</si>
  <si>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</si>
  <si>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</si>
  <si>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</si>
  <si>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</si>
  <si>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</si>
  <si>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</si>
  <si>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</si>
  <si>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</si>
  <si>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</si>
  <si>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</si>
  <si>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</si>
  <si>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</si>
  <si>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</si>
  <si>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</si>
  <si>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</si>
  <si>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</si>
  <si>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</si>
  <si>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</si>
  <si>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</si>
  <si>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</si>
  <si>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</si>
  <si>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</si>
  <si>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</si>
  <si>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</si>
  <si>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</si>
  <si>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</si>
  <si>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</si>
  <si>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</si>
  <si>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</si>
  <si>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</si>
  <si>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</si>
  <si>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</si>
  <si>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</si>
  <si>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</si>
  <si>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</si>
  <si>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</si>
  <si>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</si>
  <si>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</si>
  <si>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</si>
  <si>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</si>
  <si>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</si>
  <si>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</si>
  <si>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</si>
  <si>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</si>
  <si>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</si>
  <si>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</si>
  <si>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</si>
  <si>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</si>
  <si>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</si>
  <si>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</si>
  <si>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</si>
  <si>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</si>
  <si>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</si>
  <si>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</si>
  <si>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</si>
  <si>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</si>
  <si>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</si>
  <si>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</si>
  <si>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</si>
  <si>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</si>
  <si>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</si>
  <si>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</si>
  <si>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</si>
  <si>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</si>
  <si>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</si>
  <si>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</si>
  <si>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</si>
  <si>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</si>
  <si>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</si>
  <si>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</si>
  <si>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</si>
  <si>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</si>
  <si>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</si>
  <si>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</si>
  <si>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</si>
  <si>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</si>
  <si>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</si>
  <si>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</si>
  <si>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</si>
  <si>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</si>
  <si>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</si>
  <si>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</si>
  <si>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</si>
  <si>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</si>
  <si>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</si>
  <si>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</si>
  <si>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</si>
  <si>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</si>
  <si>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</si>
  <si>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</si>
  <si>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</si>
  <si>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</si>
  <si>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</si>
  <si>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</si>
  <si>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</si>
  <si>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</si>
  <si>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</si>
  <si>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</si>
  <si>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</si>
  <si>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</si>
  <si>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</si>
  <si>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</si>
  <si>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</si>
  <si>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</si>
  <si>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</si>
  <si>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</si>
  <si>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</si>
  <si>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</si>
  <si>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</si>
  <si>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</si>
  <si>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</si>
  <si>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</si>
  <si>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</si>
  <si>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</si>
  <si>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</si>
  <si>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</si>
  <si>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</si>
  <si>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</si>
  <si>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</si>
  <si>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Esito</t>
  </si>
  <si>
    <t>ESERCIZIO 4</t>
  </si>
  <si>
    <t>ESERCIZIO 5</t>
  </si>
  <si>
    <t>ESERCIZIO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</si>
</sst>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8" fillId="0" borderId="0" xfId="0" applyFont="1"/>
    <xf numFmtId="0" fontId="9" fillId="4" borderId="0" xfId="0" applyFont="1" applyFill="1"/>
  </cellXfs>
  <cellStyles count="1">
    <cellStyle name="Normale" xfId="0" builtinId="0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 array="1">_xlfn.IFS(Table_1[[#This Row],[Column2]]&lt;40,"respinto",Table_1[[#This Row],[Column2]]&lt;60,"sufficiente",Table_1[[#This Row],[Column2]]&lt;70,"discreto",Table_1[[#This Row],[Column2]]=70,"buono")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D2" sqref="D2:D33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1" t="s">
        <v>569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C2-(C2/1.2)</f>
        <v>46833.333333333314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C3-(C3/1.2)</f>
        <v>53833.333333333314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57333.333333333314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60166.666666666628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86833.333333333314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87833.333333333314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104333.33333333331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109333.33333333326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184666.66666666663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219333.33333333326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265666.66666666651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453166.66666666651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2309833.3333333321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27833.333333333314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33666.666666666657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33833.333333333314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43166.666666666657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44833.333333333314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45166.666666666657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48666.666666666657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48833.333333333314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51166.666666666657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73333.333333333314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81166.666666666628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94333.333333333314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133666.66666666663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263166.66666666651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11666.666666666664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17333.333333333328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21166.666666666657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29833.333333333314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33833.333333333314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35333.333333333314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40833.333333333314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41833.333333333314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42833.333333333314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44833.333333333314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52333.333333333314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54166.666666666628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57833.333333333314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79333.333333333314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247833.33333333326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16833.333333333328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6333.3333333333321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22833.333333333328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C67-(C67/1.2)</f>
        <v>83500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71333.333333333314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5666.6666666666642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3333.3333333333321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3833.3333333333321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16333.333333333328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41833.333333333314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2333.3333333333321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43166.666666666657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78166.666666666628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92666.666666666628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79333.333333333314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92666.666666666628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115833.33333333326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213166.66666666651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5833.3333333333321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29166.666666666657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45333.333333333314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48333.333333333314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98166.666666666628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123833.33333333326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45166.666666666657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105333.33333333326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666.66666666666652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833.33333333333303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6833.3333333333285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122833.33333333326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151666.66666666663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40166.666666666657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18666.666666666657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18833.333333333328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20166.666666666657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26666.666666666657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35833.333333333314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102333.33333333331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5666.6666666666642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5833.3333333333321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12833.333333333328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123666.66666666663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129666.66666666663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146333.33333333326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147166.66666666663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152166.66666666663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8666.6666666666642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C131-(C131/1.2)</f>
        <v>16166.666666666657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21833.333333333328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28166.666666666657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31666.666666666657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31833.333333333314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32833.333333333314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36666.666666666657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41666.666666666657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42833.333333333314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46333.333333333314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46666.666666666657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50833.333333333314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55833.333333333314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116833.33333333326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14833.333333333328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32666.666666666657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54833.333333333314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49166.666666666657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3166.6666666666661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4333.3333333333321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4666.6666666666642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9333.3333333333285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41666.666666666657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63666.666666666628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87333.333333333314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126166.66666666663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174166.66666666663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261333.33333333326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26333.333333333314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43333.333333333314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32166.666666666657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52333.333333333314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173333.33333333326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1666.6666666666661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1833.3333333333321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1666.6666666666661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4333.3333333333321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3666.6666666666642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4333.3333333333321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4166.6666666666642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4166.6666666666642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7666.6666666666642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6166.6666666666642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6166.6666666666642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C195-(C195/1.2)</f>
        <v>1833.3333333333321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7666.6666666666642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3166.6666666666661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2166.6666666666661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4333.3333333333321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4333.3333333333321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3333.3333333333321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8166.6666666666642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11333.333333333328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25166.666666666657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32833.333333333314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51666.666666666657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45166.666666666657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76333.333333333314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68666.666666666628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666.66666666666652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20833.333333333328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16333.333333333328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23333.333333333328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833.33333333333303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1833.3333333333321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2333.3333333333321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3833.3333333333321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27833.333333333314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15833.333333333328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10166.666666666664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148833.33333333326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164166.66666666663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49333.333333333314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114166.66666666663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189666.66666666663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222333.33333333326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67666.666666666628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32833.333333333314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43166.666666666657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107666.66666666663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43166.666666666657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43166.666666666657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45666.666666666657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197833.33333333326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138666.66666666663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C259-(C259/1.2)</f>
        <v>37833.333333333314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16333.333333333328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198333.33333333326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401166.66666666651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170166.66666666663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107666.66666666663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43166.666666666657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32166.666666666657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302333.33333333326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32166.666666666657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105333.33333333326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159166.66666666663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187666.66666666663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107666.66666666663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210833.33333333326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42666.666666666657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61833.333333333314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76166.666666666628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261833.33333333326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261833.33333333326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452666.66666666651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106666.66666666663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68833.333333333314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60166.666666666628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90666.666666666628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175666.66666666663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80333.333333333314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120333.33333333326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44833.333333333314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61833.333333333314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90166.666666666628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107333.33333333326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150333.33333333326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120333.33333333326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242833.33333333326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297666.66666666651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14166.666666666657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19166.666666666657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25333.333333333328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13666.666666666657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19166.666666666657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C323-(C323/1.2)</f>
        <v>13333.333333333328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38833.333333333314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49666.666666666657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79666.666666666628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104333.33333333331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126166.66666666663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Row],[Column2]]&lt;40,"respinto",Table_1[[#This Row],[Column2]]&lt;60,"sufficiente",Table_1[[#This Row],[Column2]]&lt;70,"discreto",Table_1[[#This Row],[Column2]]=70,"buono")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Row],[Column2]]&lt;40,"respinto",Table_1[[#This Row],[Column2]]&lt;60,"sufficiente",Table_1[[#This Row],[Column2]]&lt;70,"discreto",Table_1[[#This Row],[Column2]]=70,"buono")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Row],[Column2]]&lt;40,"respinto",Table_1[[#This Row],[Column2]]&lt;60,"sufficiente",Table_1[[#This Row],[Column2]]&lt;70,"discreto",Table_1[[#This Row],[Column2]]=70,"buono")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Row],[Column2]]&lt;40,"respinto",Table_1[[#This Row],[Column2]]&lt;60,"sufficiente",Table_1[[#This Row],[Column2]]&lt;70,"discreto",Table_1[[#This Row],[Column2]]=70,"buono")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Row],[Column2]]&lt;40,"respinto",Table_1[[#This Row],[Column2]]&lt;60,"sufficiente",Table_1[[#This Row],[Column2]]&lt;70,"discreto",Table_1[[#This Row],[Column2]]=70,"buono")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Row],[Column2]]&lt;40,"respinto",Table_1[[#This Row],[Column2]]&lt;60,"sufficiente",Table_1[[#This Row],[Column2]]&lt;70,"discreto",Table_1[[#This Row],[Column2]]=70,"buono")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Row],[Column2]]&lt;40,"respinto",Table_1[[#This Row],[Column2]]&lt;60,"sufficiente",Table_1[[#This Row],[Column2]]&lt;70,"discreto",Table_1[[#This Row],[Column2]]=70,"buono")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ignoredErrors>
    <ignoredError sqref="C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opLeftCell="A6" workbookViewId="0">
      <selection activeCell="I30" sqref="I30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3.21875" bestFit="1" customWidth="1"/>
    <col min="8" max="8" width="5.88671875" customWidth="1"/>
    <col min="9" max="9" width="14.6640625" bestFit="1" customWidth="1"/>
    <col min="10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6" t="s">
        <v>572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5" t="s">
        <v>499</v>
      </c>
      <c r="H2" s="4">
        <f>COUNTIF(Categoria,"=Abbigliamento")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5" t="s">
        <v>558</v>
      </c>
      <c r="H3" s="4">
        <f>COUNTIF(Categoria,"=Alimentari")</f>
        <v>5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5" t="s">
        <v>506</v>
      </c>
      <c r="H4" s="4">
        <f>COUNTIF(Categoria,"=Personale")</f>
        <v>4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5" t="s">
        <v>547</v>
      </c>
      <c r="H5" s="4">
        <f>COUNTIF(Categoria,"=Hardware")</f>
        <v>4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6" t="s">
        <v>571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5" t="s">
        <v>501</v>
      </c>
      <c r="H8">
        <f>COUNTIF(Cliente,"=H&amp;B")</f>
        <v>2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5" t="s">
        <v>507</v>
      </c>
      <c r="H9">
        <f>COUNTIF(Cliente,"=Allstate")</f>
        <v>1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5" t="s">
        <v>509</v>
      </c>
      <c r="H10">
        <f>COUNTIF(Cliente,"=Canon USA")</f>
        <v>1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5" t="s">
        <v>511</v>
      </c>
      <c r="H11">
        <f>COUNTIF(Cliente,"=America Online")</f>
        <v>1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5" t="s">
        <v>525</v>
      </c>
      <c r="H12">
        <f>COUNTIF(Cliente,"=Biobottoms")</f>
        <v>4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5" t="s">
        <v>528</v>
      </c>
      <c r="H13">
        <f>COUNTIF(Cliente,"=Epcot Center")</f>
        <v>2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5" t="s">
        <v>529</v>
      </c>
      <c r="H14">
        <f>COUNTIF(Cliente,"=Biergarten")</f>
        <v>1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6" t="s">
        <v>572</v>
      </c>
      <c r="H16" s="11"/>
    </row>
    <row r="17" spans="1:9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5" t="s">
        <v>499</v>
      </c>
      <c r="I17" s="14">
        <f>SUMIF(Categoria,"=Abbigliamento",Fattura)</f>
        <v>611780</v>
      </c>
    </row>
    <row r="18" spans="1:9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5" t="s">
        <v>558</v>
      </c>
      <c r="I18" s="14">
        <f>SUMIF(Categoria,"=Alimentari",Fattura)</f>
        <v>30860</v>
      </c>
    </row>
    <row r="19" spans="1:9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5" t="s">
        <v>506</v>
      </c>
      <c r="I19" s="14">
        <f>SUMIF(Categoria,"=Personale",Fattura)</f>
        <v>54000</v>
      </c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5" t="s">
        <v>547</v>
      </c>
      <c r="I20" s="14">
        <f>SUMIF(Categoria,"=Hardware",Fattura)</f>
        <v>6765600</v>
      </c>
    </row>
    <row r="21" spans="1:9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9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6" t="s">
        <v>573</v>
      </c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5" t="s">
        <v>501</v>
      </c>
      <c r="I23" s="14">
        <f>SUMIF(Cliente,"=H&amp;B",Fattura)</f>
        <v>73450</v>
      </c>
    </row>
    <row r="24" spans="1:9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5" t="s">
        <v>507</v>
      </c>
      <c r="I24" s="14">
        <f>SUMIF(Cliente,"=Allstate",Fattura)</f>
        <v>50800</v>
      </c>
    </row>
    <row r="25" spans="1:9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5" t="s">
        <v>509</v>
      </c>
      <c r="I25" s="14">
        <f>SUMIF(Cliente,"=Canon USA",Fattura)</f>
        <v>98450</v>
      </c>
    </row>
    <row r="26" spans="1:9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5" t="s">
        <v>511</v>
      </c>
      <c r="I26" s="14">
        <f>SUMIF(Cliente,"=America Online",Fattura)</f>
        <v>7950</v>
      </c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5" t="s">
        <v>525</v>
      </c>
      <c r="I27" s="14">
        <f>SUMIF(Cliente,"=Biobottoms",Fattura)</f>
        <v>283000</v>
      </c>
    </row>
    <row r="28" spans="1:9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5" t="s">
        <v>528</v>
      </c>
      <c r="I28" s="14">
        <f>SUMIF(Cliente,"=Epcot Center",Fattura)</f>
        <v>107700</v>
      </c>
    </row>
    <row r="29" spans="1:9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5" t="s">
        <v>529</v>
      </c>
      <c r="I29" s="14">
        <f>SUMIF(Cliente,"=Biergarten",Fattura)</f>
        <v>27270</v>
      </c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24</vt:i4>
      </vt:variant>
    </vt:vector>
  </HeadingPairs>
  <TitlesOfParts>
    <vt:vector size="27" baseType="lpstr">
      <vt:lpstr>Assoluti_Iva</vt:lpstr>
      <vt:lpstr>Giudizio</vt:lpstr>
      <vt:lpstr>Fatture</vt:lpstr>
      <vt:lpstr>ACCES</vt:lpstr>
      <vt:lpstr>CAB</vt:lpstr>
      <vt:lpstr>Categoria</vt:lpstr>
      <vt:lpstr>CDROM</vt:lpstr>
      <vt:lpstr>Cliente</vt:lpstr>
      <vt:lpstr>CONT</vt:lpstr>
      <vt:lpstr>CPU</vt:lpstr>
      <vt:lpstr>DATI</vt:lpstr>
      <vt:lpstr>Fattura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vlad bendo</cp:lastModifiedBy>
  <dcterms:created xsi:type="dcterms:W3CDTF">2005-04-12T12:35:30Z</dcterms:created>
  <dcterms:modified xsi:type="dcterms:W3CDTF">2024-10-01T17:24:44Z</dcterms:modified>
</cp:coreProperties>
</file>