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ladb\OneDrive\Desktop\ANALISI DATA\EPICODE\MODULO 1\"/>
    </mc:Choice>
  </mc:AlternateContent>
  <xr:revisionPtr revIDLastSave="0" documentId="13_ncr:1_{C18FDB88-4916-460C-9FEF-40DA5AEB4C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2" hidden="1">Fatture!$A$1:$E$80</definedName>
    <definedName name="ACCES">Assoluti_Iva!$A$193:$C$227</definedName>
    <definedName name="CAB">Assoluti_Iva!$A$315:$C$324</definedName>
    <definedName name="Categoria">Fatture!$C:$C</definedName>
    <definedName name="CDROM">Assoluti_Iva!$A$108:$C$115</definedName>
    <definedName name="Cliente">Fatture!$B:$B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Fattura">Fatture!$D:$D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Punteggio">Giudizio!$B:$B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N4" i="3" l="1"/>
  <c r="M4" i="3"/>
  <c r="I17" i="3"/>
  <c r="I24" i="3"/>
  <c r="I25" i="3"/>
  <c r="I26" i="3"/>
  <c r="I27" i="3"/>
  <c r="I28" i="3"/>
  <c r="I29" i="3"/>
  <c r="I23" i="3"/>
  <c r="I18" i="3"/>
  <c r="I19" i="3"/>
  <c r="I20" i="3"/>
  <c r="H9" i="3"/>
  <c r="H10" i="3"/>
  <c r="H11" i="3"/>
  <c r="H12" i="3"/>
  <c r="H13" i="3"/>
  <c r="H14" i="3"/>
  <c r="H8" i="3"/>
  <c r="H3" i="3"/>
  <c r="H4" i="3"/>
  <c r="H5" i="3"/>
  <c r="H2" i="3"/>
  <c r="D3" i="2"/>
  <c r="D4" i="2"/>
  <c r="D5" i="2"/>
  <c r="D6" i="2"/>
  <c r="D7" i="2"/>
  <c r="D8" i="2"/>
  <c r="D2" i="2"/>
  <c r="C4" i="2" a="1"/>
  <c r="C4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C2" i="2" a="1"/>
  <c r="C2" i="2" s="1"/>
  <c r="C3" i="2" a="1"/>
  <c r="C3" i="2" s="1"/>
  <c r="C5" i="2" a="1"/>
  <c r="C5" i="2" s="1"/>
  <c r="C6" i="2" a="1"/>
  <c r="C6" i="2" s="1"/>
  <c r="C7" i="2" a="1"/>
  <c r="C7" i="2" s="1"/>
  <c r="C8" i="2" a="1"/>
  <c r="C8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<sst xmlns="http://schemas.openxmlformats.org/spreadsheetml/2006/main" count="834" uniqueCount="582">
  <si>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</si>
  <si>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</si>
  <si>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</si>
  <si>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</si>
  <si>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</si>
  <si>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</si>
  <si>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</si>
  <si>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</si>
  <si>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</si>
  <si>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</si>
  <si>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</si>
  <si>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</si>
  <si>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</si>
  <si>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</si>
  <si>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</si>
  <si>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</si>
  <si>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</si>
  <si>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</si>
  <si>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</si>
  <si>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</si>
  <si>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</si>
  <si>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</si>
  <si>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</si>
  <si>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</si>
  <si>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</si>
  <si>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</si>
  <si>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</si>
  <si>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</si>
  <si>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</si>
  <si>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</si>
  <si>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</si>
  <si>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</si>
  <si>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</si>
  <si>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</si>
  <si>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</si>
  <si>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</si>
  <si>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</si>
  <si>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</si>
  <si>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</si>
  <si>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</si>
  <si>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</si>
  <si>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</si>
  <si>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</si>
  <si>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</si>
  <si>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</si>
  <si>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</si>
  <si>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</si>
  <si>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</si>
  <si>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</si>
  <si>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</si>
  <si>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</si>
  <si>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</si>
  <si>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</si>
  <si>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</si>
  <si>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</si>
  <si>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</si>
  <si>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</si>
  <si>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</si>
  <si>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</si>
  <si>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</si>
  <si>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</si>
  <si>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</si>
  <si>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</si>
  <si>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</si>
  <si>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</si>
  <si>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</si>
  <si>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</si>
  <si>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</si>
  <si>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</si>
  <si>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</si>
  <si>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</si>
  <si>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</si>
  <si>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</si>
  <si>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</si>
  <si>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</si>
  <si>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</si>
  <si>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</si>
  <si>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</si>
  <si>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</si>
  <si>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</si>
  <si>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</si>
  <si>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</si>
  <si>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</si>
  <si>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</si>
  <si>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</si>
  <si>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</si>
  <si>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</si>
  <si>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</si>
  <si>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</si>
  <si>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</si>
  <si>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</si>
  <si>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</si>
  <si>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</si>
  <si>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</si>
  <si>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</si>
  <si>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</si>
  <si>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</si>
  <si>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</si>
  <si>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</si>
  <si>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</si>
  <si>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</si>
  <si>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</si>
  <si>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</si>
  <si>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</si>
  <si>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</si>
  <si>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</si>
  <si>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</si>
  <si>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</si>
  <si>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</si>
  <si>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</si>
  <si>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</si>
  <si>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</si>
  <si>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</si>
  <si>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</si>
  <si>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</si>
  <si>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</si>
  <si>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</si>
  <si>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</si>
  <si>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</si>
  <si>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</si>
  <si>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</si>
  <si>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</si>
  <si>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</si>
  <si>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</si>
  <si>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</si>
  <si>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</si>
  <si>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</si>
  <si>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</si>
  <si>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</si>
  <si>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</si>
  <si>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</si>
  <si>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</si>
  <si>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</si>
  <si>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</si>
  <si>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</si>
  <si>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</si>
  <si>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</si>
  <si>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</si>
  <si>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</si>
  <si>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</si>
  <si>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</si>
  <si>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</si>
  <si>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</si>
  <si>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</si>
  <si>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</si>
  <si>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</si>
  <si>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</si>
  <si>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</si>
  <si>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</si>
  <si>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</si>
  <si>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</si>
  <si>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</si>
  <si>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</si>
  <si>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</si>
  <si>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</si>
  <si>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</si>
  <si>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</si>
  <si>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</si>
  <si>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</si>
  <si>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</si>
  <si>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</si>
  <si>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</si>
  <si>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</si>
  <si>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</si>
  <si>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</si>
  <si>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</si>
  <si>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</si>
  <si>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</si>
  <si>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</si>
  <si>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</si>
  <si>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</si>
  <si>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</si>
  <si>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</si>
  <si>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</si>
  <si>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</si>
  <si>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</si>
  <si>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</si>
  <si>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</si>
  <si>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</si>
  <si>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</si>
  <si>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</si>
  <si>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</si>
  <si>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</si>
  <si>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</si>
  <si>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</si>
  <si>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</si>
  <si>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</si>
  <si>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</si>
  <si>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</si>
  <si>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</si>
  <si>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</si>
  <si>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</si>
  <si>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</si>
  <si>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</si>
  <si>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</si>
  <si>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</si>
  <si>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</si>
  <si>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</si>
  <si>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</si>
  <si>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</si>
  <si>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</si>
  <si>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</si>
  <si>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</si>
  <si>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</si>
  <si>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</si>
  <si>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</si>
  <si>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</si>
  <si>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</si>
  <si>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</si>
  <si>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</si>
  <si>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</si>
  <si>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</si>
  <si>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</si>
  <si>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</si>
  <si>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</si>
  <si>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</si>
  <si>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</si>
  <si>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</si>
  <si>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</si>
  <si>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</si>
  <si>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</si>
  <si>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</si>
  <si>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</si>
  <si>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</si>
  <si>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</si>
  <si>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</si>
  <si>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</si>
  <si>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</si>
  <si>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</si>
  <si>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</si>
  <si>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</si>
  <si>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</si>
  <si>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</si>
  <si>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</si>
  <si>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</si>
  <si>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</si>
  <si>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</si>
  <si>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</si>
  <si>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</si>
  <si>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</si>
  <si>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</si>
  <si>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</si>
  <si>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</si>
  <si>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</si>
  <si>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</si>
  <si>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</si>
  <si>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</si>
  <si>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</si>
  <si>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</si>
  <si>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</si>
  <si>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</si>
  <si>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</si>
  <si>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</si>
  <si>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</si>
  <si>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</si>
  <si>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</si>
  <si>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</si>
  <si>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</si>
  <si>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</si>
  <si>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</si>
  <si>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</si>
  <si>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</si>
  <si>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</si>
  <si>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</si>
  <si>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</si>
  <si>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</si>
  <si>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</si>
  <si>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</si>
  <si>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</si>
  <si>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</si>
  <si>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</si>
  <si>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</si>
  <si>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</si>
  <si>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</si>
  <si>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</si>
  <si>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</si>
  <si>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</si>
  <si>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</si>
  <si>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</si>
  <si>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</si>
  <si>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</si>
  <si>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</si>
  <si>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</si>
  <si>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</si>
  <si>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</si>
  <si>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</si>
  <si>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</si>
  <si>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</si>
  <si>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</si>
  <si>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</si>
  <si>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</si>
  <si>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</si>
  <si>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</si>
  <si>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</si>
  <si>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</si>
  <si>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</si>
  <si>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</si>
  <si>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</si>
  <si>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</si>
  <si>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</si>
  <si>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</si>
  <si>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</si>
  <si>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</si>
  <si>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</si>
  <si>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</si>
  <si>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</si>
  <si>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</si>
  <si>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</si>
  <si>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</si>
  <si>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</si>
  <si>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</si>
  <si>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</si>
  <si>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</si>
  <si>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</si>
  <si>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</si>
  <si>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</si>
  <si>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</si>
  <si>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</si>
  <si>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</si>
  <si>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</si>
  <si>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</si>
  <si>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</si>
  <si>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</si>
  <si>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</si>
  <si>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</si>
  <si>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</si>
  <si>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</si>
  <si>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</si>
  <si>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</si>
  <si>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</si>
  <si>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</si>
  <si>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</si>
  <si>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</si>
  <si>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</si>
  <si>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</si>
  <si>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</si>
  <si>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</si>
  <si>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</si>
  <si>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</si>
  <si>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</si>
  <si>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</si>
  <si>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</si>
  <si>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</si>
  <si>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</si>
  <si>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</si>
  <si>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</si>
  <si>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</si>
  <si>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</si>
  <si>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</si>
  <si>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</si>
  <si>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</si>
  <si>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</si>
  <si>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</si>
  <si>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</si>
  <si>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</si>
  <si>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</si>
  <si>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</si>
  <si>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</si>
  <si>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</si>
  <si>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</si>
  <si>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</si>
  <si>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</si>
  <si>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</si>
  <si>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</si>
  <si>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</si>
  <si>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</si>
  <si>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</si>
  <si>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</si>
  <si>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</si>
  <si>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</si>
  <si>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</si>
  <si>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</si>
  <si>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</si>
  <si>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</si>
  <si>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</si>
  <si>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</si>
  <si>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</si>
  <si>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</si>
  <si>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</si>
  <si>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</si>
  <si>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</si>
  <si>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</si>
  <si>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</si>
  <si>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</si>
  <si>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</si>
  <si>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</si>
  <si>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</si>
  <si>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</si>
  <si>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</si>
  <si>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</si>
  <si>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</si>
  <si>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</si>
  <si>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</si>
  <si>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</si>
  <si>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</si>
  <si>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</si>
  <si>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</si>
  <si>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</si>
  <si>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</si>
  <si>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</si>
  <si>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</si>
  <si>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</si>
  <si>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</si>
  <si>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</si>
  <si>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</si>
  <si>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</si>
  <si>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</si>
  <si>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</si>
  <si>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</si>
  <si>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</si>
  <si>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</si>
  <si>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</si>
  <si>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</si>
  <si>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</si>
  <si>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</si>
  <si>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</si>
  <si>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</si>
  <si>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</si>
  <si>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</si>
  <si>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</si>
  <si>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</si>
  <si>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</si>
  <si>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</si>
  <si>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</si>
  <si>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</si>
  <si>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</si>
  <si>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</si>
  <si>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</si>
  <si>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</si>
  <si>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</si>
  <si>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</si>
  <si>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</si>
  <si>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</si>
  <si>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</si>
  <si>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</si>
  <si>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</si>
  <si>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</si>
  <si>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</si>
  <si>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</si>
  <si>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</si>
  <si>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</si>
  <si>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</si>
  <si>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</si>
  <si>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</si>
  <si>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</si>
  <si>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</si>
  <si>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</si>
  <si>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</si>
  <si>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</si>
  <si>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</si>
  <si>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</si>
  <si>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</si>
  <si>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</si>
  <si>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</si>
  <si>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</si>
  <si>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</si>
  <si>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</si>
  <si>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</si>
  <si>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</si>
  <si>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</si>
  <si>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</si>
  <si>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</si>
  <si>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</si>
  <si>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</si>
  <si>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</si>
  <si>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</si>
  <si>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</si>
  <si>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</si>
  <si>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</si>
  <si>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</si>
  <si>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</si>
  <si>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</si>
  <si>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</si>
  <si>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</si>
  <si>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</si>
  <si>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</si>
  <si>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</si>
  <si>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</si>
  <si>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</si>
  <si>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</si>
  <si>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</si>
  <si>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</si>
  <si>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</si>
  <si>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</si>
  <si>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</si>
  <si>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</si>
  <si>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</si>
  <si>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</si>
  <si>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</si>
  <si>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</si>
  <si>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</si>
  <si>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</si>
  <si>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</si>
  <si>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</si>
  <si>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</si>
  <si>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</si>
  <si>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</si>
  <si>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</si>
  <si>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</si>
  <si>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</si>
  <si>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</si>
  <si>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</si>
  <si>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</si>
  <si>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</si>
  <si>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</si>
  <si>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</si>
  <si>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</si>
  <si>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</si>
  <si>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</si>
  <si>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</si>
  <si>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</si>
  <si>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</si>
  <si>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</si>
  <si>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</si>
  <si>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</si>
  <si>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</si>
  <si>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</si>
  <si>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</si>
  <si>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</si>
  <si>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</si>
  <si>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</si>
  <si>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</si>
  <si>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</si>
  <si>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</si>
  <si>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</si>
  <si>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</si>
  <si>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</si>
  <si>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</si>
  <si>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</si>
  <si>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</si>
  <si>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</si>
  <si>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</si>
  <si>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</si>
  <si>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</si>
  <si>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</si>
  <si>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</si>
  <si>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</si>
  <si>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</si>
  <si>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</si>
  <si>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</si>
  <si>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</si>
  <si>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</si>
  <si>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</si>
  <si>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</si>
  <si>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</si>
  <si>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</si>
  <si>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</si>
  <si>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</si>
  <si>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</si>
  <si>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</si>
  <si>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</si>
  <si>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</si>
  <si>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</si>
  <si>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</si>
  <si>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</si>
  <si>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</si>
  <si>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</si>
  <si>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</si>
  <si>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</si>
  <si>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</si>
  <si>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</si>
  <si>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</si>
  <si>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</si>
  <si>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</si>
  <si>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</si>
  <si>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</si>
  <si>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</si>
  <si>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</si>
  <si>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</si>
  <si>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</si>
  <si>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Esito</t>
  </si>
  <si>
    <t>ESERCIZIO 4</t>
  </si>
  <si>
    <t>ESERCIZIO 5</t>
  </si>
  <si>
    <t>ESERCIZIO 6</t>
  </si>
  <si>
    <t>respinto</t>
  </si>
  <si>
    <t>sufficiente</t>
  </si>
  <si>
    <t>discreto</t>
  </si>
  <si>
    <t>buono</t>
  </si>
  <si>
    <t>ESERCIZIO 3</t>
  </si>
  <si>
    <t>CATEGORIA</t>
  </si>
  <si>
    <t>N. Fatture</t>
  </si>
  <si>
    <t>Importo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</si>
</sst>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9" formatCode="#,##0.00\ &quot;€&quot;"/>
  </numFmts>
  <fonts count="10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8" fillId="0" borderId="0" xfId="0" applyFont="1"/>
    <xf numFmtId="0" fontId="9" fillId="4" borderId="0" xfId="0" applyFont="1" applyFill="1"/>
    <xf numFmtId="0" fontId="0" fillId="4" borderId="0" xfId="0" applyFill="1"/>
    <xf numFmtId="0" fontId="0" fillId="5" borderId="0" xfId="0" applyFill="1"/>
    <xf numFmtId="169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0">
      <calculatedColumnFormula array="1">_xlfn.IFS(Table_1[[#This Row],[Column2]]&lt;40,"respinto",Table_1[[#This Row],[Column2]]&lt;60,"sufficiente",Table_1[[#This Row],[Column2]]&lt;70,"discreto",Table_1[[#This Row],[Column2]]=70,"buono")</calculatedColumnFormula>
    </tableColumn>
    <tableColumn id="4" xr3:uid="{14C6E499-244E-4B3D-9C47-AF6218BCD8F7}" name="Colonna1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2" activePane="bottomLeft" state="frozen"/>
      <selection pane="bottomLeft" activeCell="A17" sqref="A17:C18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4.6640625" bestFit="1" customWidth="1"/>
    <col min="5" max="5" width="89.664062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1" t="s">
        <v>569</v>
      </c>
      <c r="E1" s="1"/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C2-(C2/1.2)</f>
        <v>46833.333333333314</v>
      </c>
      <c r="E2" s="4" t="str">
        <f>_xlfn.CONCAT(A2,"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C3-(C3/1.2)</f>
        <v>53833.333333333314</v>
      </c>
      <c r="E3" s="4" t="str">
        <f t="shared" ref="E3:E66" si="1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57333.333333333314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60166.666666666628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86833.333333333314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87833.333333333314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104333.33333333331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109333.33333333326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111000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147000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184666.66666666663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219333.33333333326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265666.66666666651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453166.66666666651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682000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2309833.3333333321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27833.333333333314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33666.666666666657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33833.333333333314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39000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42000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43166.666666666657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44833.333333333314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45166.666666666657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48666.666666666657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48833.333333333314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51166.666666666657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73333.333333333314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81166.666666666628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94333.333333333314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133666.66666666663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263166.66666666651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11666.666666666664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17333.333333333328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21166.666666666657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27000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29833.333333333314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31000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31000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33833.333333333314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35333.333333333314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37000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40833.333333333314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41833.333333333314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42833.333333333314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44833.333333333314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52333.333333333314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54166.666666666628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57833.333333333314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61500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67000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78500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79333.333333333314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82000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88500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92000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247833.33333333326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16833.333333333328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6333.3333333333321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22833.333333333328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37000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C67-(C67/1.2)</f>
        <v>83500</v>
      </c>
      <c r="E67" s="4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71333.333333333314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93500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263000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5666.6666666666642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3333.3333333333321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3833.3333333333321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16333.333333333328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41833.333333333314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2500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2333.3333333333321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66500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43166.666666666657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54000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63000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78166.666666666628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92666.666666666628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79333.333333333314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79500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92666.666666666628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115833.33333333326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213166.66666666651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5833.3333333333321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29166.666666666657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45333.333333333314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33000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48333.333333333314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98166.666666666628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123833.33333333326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45166.666666666657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105333.33333333326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15000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666.66666666666652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833.33333333333303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6833.3333333333285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122833.33333333326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151666.66666666663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40166.666666666657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18666.666666666657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18833.333333333328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20166.666666666657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26666.666666666657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32500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35833.333333333314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53500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102333.33333333331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5000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5666.6666666666642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5833.3333333333321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12833.333333333328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120500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123666.66666666663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129666.66666666663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146333.33333333326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147166.66666666663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152166.66666666663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187500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5500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8666.6666666666642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C131-(C131/1.2)</f>
        <v>16166.666666666657</v>
      </c>
      <c r="E131" s="4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21833.333333333328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28166.666666666657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31666.666666666657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31833.333333333314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32833.333333333314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33500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36666.666666666657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41666.666666666657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42833.333333333314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46333.333333333314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46666.666666666657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50000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50833.333333333314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55833.333333333314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60000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71500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116833.33333333326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15000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11500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14833.333333333328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23000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32666.666666666657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54833.333333333314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49166.666666666657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3166.6666666666661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4333.3333333333321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4666.6666666666642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9333.3333333333285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36000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41666.666666666657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63666.666666666628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87333.333333333314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126166.66666666663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174166.66666666663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261333.33333333326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19500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26333.333333333314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43333.333333333314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32166.666666666657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45000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52333.333333333314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149000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173333.33333333326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1333.333333333333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1666.6666666666661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4000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1833.3333333333321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1666.6666666666661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4333.3333333333321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3666.6666666666642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10500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10500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4333.3333333333321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4166.6666666666642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4166.6666666666642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7666.6666666666642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6166.6666666666642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6166.6666666666642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C195-(C195/1.2)</f>
        <v>1833.3333333333321</v>
      </c>
      <c r="E195" s="4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7666.6666666666642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3166.6666666666661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2166.6666666666661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4333.3333333333321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4333.3333333333321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3333.3333333333321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8166.6666666666642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5500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11333.333333333328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5500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24500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25166.666666666657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32833.333333333314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51666.666666666657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45166.666666666657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76333.333333333314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68666.666666666628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134500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666.66666666666652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13500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20833.333333333328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16333.333333333328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23333.333333333328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833.33333333333303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1000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1500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1333.333333333333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1833.3333333333321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3500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2333.3333333333321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3833.3333333333321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8500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33000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27833.333333333314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15833.333333333328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23500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58500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69000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10166.666666666664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148833.33333333326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164166.66666666663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49333.333333333314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114166.66666666663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189666.66666666663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222333.33333333326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5000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5000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67666.666666666628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32833.333333333314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107500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107500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43166.666666666657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107666.66666666663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43166.666666666657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107500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146500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43166.666666666657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45666.666666666657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162500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80000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197833.33333333326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138666.66666666663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C259-(C259/1.2)</f>
        <v>37833.333333333314</v>
      </c>
      <c r="E259" s="4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16333.333333333328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198333.33333333326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50000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401166.66666666651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170166.66666666663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107666.66666666663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43166.666666666657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32166.666666666657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16000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99000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47000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302333.33333333326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32166.666666666657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109000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121500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105333.33333333326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40000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159166.66666666663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187666.66666666663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49500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107666.66666666663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119000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134500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98500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153000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210833.33333333326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42666.666666666657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61833.333333333314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76166.666666666628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107000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261833.33333333326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126000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261833.33333333326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452666.66666666651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106666.66666666663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42500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68833.333333333314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60166.666666666628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90666.666666666628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113000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175666.66666666663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80333.333333333314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120333.33333333326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44833.333333333314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61833.333333333314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77000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90166.666666666628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108000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107333.33333333326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150333.33333333326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120333.33333333326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242833.33333333326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297666.66666666651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14166.666666666657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14000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19166.666666666657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25333.333333333328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13666.666666666657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14000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19166.666666666657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25500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C323-(C323/1.2)</f>
        <v>13333.333333333328</v>
      </c>
      <c r="E323" s="4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17000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33000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38833.333333333314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46500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49666.666666666657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79666.666666666628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104333.33333333331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126166.66666666663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188000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254500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689000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1141666.666666666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1952000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H10" sqref="H10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570</v>
      </c>
      <c r="D1" s="6" t="s">
        <v>570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 cm="1">
        <f t="array" ref="C2">_xlfn.IFS(Table_1[[#This Row],[Column2]]&lt;40,"respinto",Table_1[[#This Row],[Column2]]&lt;60,"sufficiente",Table_1[[#This Row],[Column2]]&lt;70,"discreto",Table_1[[#This Row],[Column2]]=70,"buono")</f>
        <v>sufficiente</v>
      </c>
      <c r="D2" s="8" t="str">
        <f>VLOOKUP(Table_1[[#This Row],[Column2]],$F$2:$G$5,2)</f>
        <v>sufficiente</v>
      </c>
      <c r="E2" s="8"/>
      <c r="F2" s="8">
        <v>0</v>
      </c>
      <c r="G2" s="8" t="s">
        <v>574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 cm="1">
        <f t="array" ref="C3">_xlfn.IFS(Table_1[[#This Row],[Column2]]&lt;40,"respinto",Table_1[[#This Row],[Column2]]&lt;60,"sufficiente",Table_1[[#This Row],[Column2]]&lt;70,"discreto",Table_1[[#This Row],[Column2]]=70,"buono")</f>
        <v>discreto</v>
      </c>
      <c r="D3" s="8" t="str">
        <f>VLOOKUP(Table_1[[#This Row],[Column2]],$F$2:$G$5,2)</f>
        <v>discreto</v>
      </c>
      <c r="E3" s="8"/>
      <c r="F3" s="8">
        <v>40</v>
      </c>
      <c r="G3" s="8" t="s">
        <v>575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 cm="1">
        <f t="array" ref="C4">_xlfn.IFS(Table_1[[#This Row],[Column2]]&lt;40,"respinto",Table_1[[#This Row],[Column2]]&lt;60,"sufficiente",Table_1[[#This Row],[Column2]]&lt;70,"discreto",Table_1[[#This Row],[Column2]]=70,"buono")</f>
        <v>discreto</v>
      </c>
      <c r="D4" s="8" t="str">
        <f>VLOOKUP(Table_1[[#This Row],[Column2]],$F$2:$G$5,2)</f>
        <v>discreto</v>
      </c>
      <c r="E4" s="8"/>
      <c r="F4" s="8">
        <v>60</v>
      </c>
      <c r="G4" s="8" t="s">
        <v>576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 cm="1">
        <f t="array" ref="C5">_xlfn.IFS(Table_1[[#This Row],[Column2]]&lt;40,"respinto",Table_1[[#This Row],[Column2]]&lt;60,"sufficiente",Table_1[[#This Row],[Column2]]&lt;70,"discreto",Table_1[[#This Row],[Column2]]=70,"buono")</f>
        <v>sufficiente</v>
      </c>
      <c r="D5" s="8" t="str">
        <f>VLOOKUP(Table_1[[#This Row],[Column2]],$F$2:$G$5,2)</f>
        <v>sufficiente</v>
      </c>
      <c r="E5" s="8"/>
      <c r="F5" s="8">
        <v>70</v>
      </c>
      <c r="G5" s="8" t="s">
        <v>577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 cm="1">
        <f t="array" ref="C6">_xlfn.IFS(Table_1[[#This Row],[Column2]]&lt;40,"respinto",Table_1[[#This Row],[Column2]]&lt;60,"sufficiente",Table_1[[#This Row],[Column2]]&lt;70,"discreto",Table_1[[#This Row],[Column2]]=70,"buono")</f>
        <v>buono</v>
      </c>
      <c r="D6" s="8" t="str">
        <f>VLOOKUP(Table_1[[#This Row],[Column2]],$F$2:$G$5,2)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 cm="1">
        <f t="array" ref="C7">_xlfn.IFS(Table_1[[#This Row],[Column2]]&lt;40,"respinto",Table_1[[#This Row],[Column2]]&lt;60,"sufficiente",Table_1[[#This Row],[Column2]]&lt;70,"discreto",Table_1[[#This Row],[Column2]]=70,"buono")</f>
        <v>respinto</v>
      </c>
      <c r="D7" s="8" t="str">
        <f>VLOOKUP(Table_1[[#This Row],[Column2]],$F$2:$G$5,2)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 cm="1">
        <f t="array" ref="C8">_xlfn.IFS(Table_1[[#This Row],[Column2]]&lt;40,"respinto",Table_1[[#This Row],[Column2]]&lt;60,"sufficiente",Table_1[[#This Row],[Column2]]&lt;70,"discreto",Table_1[[#This Row],[Column2]]=70,"buono")</f>
        <v>respinto</v>
      </c>
      <c r="D8" s="8" t="str">
        <f>VLOOKUP(Table_1[[#This Row],[Column2]],$F$2:$G$5,2)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ignoredErrors>
    <ignoredError sqref="C1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L5" sqref="L5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13.21875" bestFit="1" customWidth="1"/>
    <col min="8" max="8" width="5.88671875" customWidth="1"/>
    <col min="9" max="9" width="14.6640625" bestFit="1" customWidth="1"/>
    <col min="10" max="11" width="8.6640625" customWidth="1"/>
    <col min="12" max="12" width="14.21875" bestFit="1" customWidth="1"/>
    <col min="13" max="13" width="8.6640625" customWidth="1"/>
    <col min="14" max="14" width="12.77734375" bestFit="1" customWidth="1"/>
    <col min="15" max="24" width="8.6640625" customWidth="1"/>
  </cols>
  <sheetData>
    <row r="1" spans="1:24" ht="13.5" customHeight="1" x14ac:dyDescent="0.3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6" t="s">
        <v>578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5" t="s">
        <v>499</v>
      </c>
      <c r="H2">
        <f>COUNTIF(Categoria,G2)</f>
        <v>11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s="15" t="s">
        <v>558</v>
      </c>
      <c r="H3">
        <f>COUNTIF(Categoria,G3)</f>
        <v>5</v>
      </c>
      <c r="L3" s="17" t="s">
        <v>579</v>
      </c>
      <c r="M3" s="17" t="s">
        <v>580</v>
      </c>
      <c r="N3" s="17" t="s">
        <v>581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s="15" t="s">
        <v>506</v>
      </c>
      <c r="H4">
        <f>COUNTIF(Categoria,G4)</f>
        <v>4</v>
      </c>
      <c r="L4" s="18" t="s">
        <v>521</v>
      </c>
      <c r="M4">
        <f>COUNTIF(C2:C80,L4)</f>
        <v>2</v>
      </c>
      <c r="N4" s="19">
        <f>SUMIF(C2:C80,L4,D2:D80)</f>
        <v>1569000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5" t="s">
        <v>547</v>
      </c>
      <c r="H5">
        <f>COUNTIF(Categoria,G5)</f>
        <v>4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16" t="s">
        <v>571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s="15" t="s">
        <v>501</v>
      </c>
      <c r="H8">
        <f>COUNTIF(Cliente,G8)</f>
        <v>2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s="15" t="s">
        <v>507</v>
      </c>
      <c r="H9">
        <f>COUNTIF(Cliente,G9)</f>
        <v>1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s="15" t="s">
        <v>509</v>
      </c>
      <c r="H10">
        <f>COUNTIF(Cliente,G10)</f>
        <v>1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5" t="s">
        <v>511</v>
      </c>
      <c r="H11">
        <f>COUNTIF(Cliente,G11)</f>
        <v>1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5" t="s">
        <v>525</v>
      </c>
      <c r="H12">
        <f>COUNTIF(Cliente,G12)</f>
        <v>4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s="15" t="s">
        <v>528</v>
      </c>
      <c r="H13">
        <f>COUNTIF(Cliente,G13)</f>
        <v>2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s="15" t="s">
        <v>529</v>
      </c>
      <c r="H14">
        <f>COUNTIF(Cliente,G14)</f>
        <v>1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s="16" t="s">
        <v>572</v>
      </c>
      <c r="H16" s="11"/>
    </row>
    <row r="17" spans="1:9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s="15" t="s">
        <v>499</v>
      </c>
      <c r="I17" s="14">
        <f>SUMIF(Categoria,G17,Fattura)</f>
        <v>611780</v>
      </c>
    </row>
    <row r="18" spans="1:9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s="15" t="s">
        <v>558</v>
      </c>
      <c r="I18" s="14">
        <f>SUMIF(Categoria,G18,Fattura)</f>
        <v>30860</v>
      </c>
    </row>
    <row r="19" spans="1:9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G19" s="15" t="s">
        <v>506</v>
      </c>
      <c r="I19" s="14">
        <f>SUMIF(Categoria,G19,Fattura)</f>
        <v>54000</v>
      </c>
    </row>
    <row r="20" spans="1:9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s="15" t="s">
        <v>547</v>
      </c>
      <c r="I20" s="14">
        <f>SUMIF(Categoria,G20,Fattura)</f>
        <v>6765600</v>
      </c>
    </row>
    <row r="21" spans="1:9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9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s="16" t="s">
        <v>573</v>
      </c>
    </row>
    <row r="23" spans="1:9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s="15" t="s">
        <v>501</v>
      </c>
      <c r="I23" s="14">
        <f>SUMIF(Cliente,G23,Fattura)</f>
        <v>73450</v>
      </c>
    </row>
    <row r="24" spans="1:9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s="15" t="s">
        <v>507</v>
      </c>
      <c r="I24" s="14">
        <f>SUMIF(Cliente,G24,Fattura)</f>
        <v>50800</v>
      </c>
    </row>
    <row r="25" spans="1:9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G25" s="15" t="s">
        <v>509</v>
      </c>
      <c r="I25" s="14">
        <f>SUMIF(Cliente,G25,Fattura)</f>
        <v>98450</v>
      </c>
    </row>
    <row r="26" spans="1:9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G26" s="15" t="s">
        <v>511</v>
      </c>
      <c r="I26" s="14">
        <f>SUMIF(Cliente,G26,Fattura)</f>
        <v>7950</v>
      </c>
    </row>
    <row r="27" spans="1:9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G27" s="15" t="s">
        <v>525</v>
      </c>
      <c r="I27" s="14">
        <f>SUMIF(Cliente,G27,Fattura)</f>
        <v>283000</v>
      </c>
    </row>
    <row r="28" spans="1:9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G28" s="15" t="s">
        <v>528</v>
      </c>
      <c r="I28" s="14">
        <f>SUMIF(Cliente,G28,Fattura)</f>
        <v>107700</v>
      </c>
    </row>
    <row r="29" spans="1:9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G29" s="15" t="s">
        <v>529</v>
      </c>
      <c r="I29" s="14">
        <f>SUMIF(Cliente,G29,Fattura)</f>
        <v>27270</v>
      </c>
    </row>
    <row r="30" spans="1:9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9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9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autoFilter ref="A1:E80" xr:uid="{00000000-0001-0000-0200-000000000000}"/>
  <dataValidations count="1">
    <dataValidation type="list" allowBlank="1" showInputMessage="1" showErrorMessage="1" sqref="L4" xr:uid="{CEA0FF59-0492-4DBA-B467-A6F8093F27F4}">
      <formula1>$C$2:$C$80</formula1>
    </dataValidation>
  </dataValidation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25</vt:i4>
      </vt:variant>
    </vt:vector>
  </HeadingPairs>
  <TitlesOfParts>
    <vt:vector size="28" baseType="lpstr">
      <vt:lpstr>Assoluti_Iva</vt:lpstr>
      <vt:lpstr>Giudizio</vt:lpstr>
      <vt:lpstr>Fatture</vt:lpstr>
      <vt:lpstr>ACCES</vt:lpstr>
      <vt:lpstr>CAB</vt:lpstr>
      <vt:lpstr>Categoria</vt:lpstr>
      <vt:lpstr>CDROM</vt:lpstr>
      <vt:lpstr>Cliente</vt:lpstr>
      <vt:lpstr>CONT</vt:lpstr>
      <vt:lpstr>CPU</vt:lpstr>
      <vt:lpstr>DATI</vt:lpstr>
      <vt:lpstr>Fattura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Punteggio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vlad bendo</cp:lastModifiedBy>
  <dcterms:created xsi:type="dcterms:W3CDTF">2005-04-12T12:35:30Z</dcterms:created>
  <dcterms:modified xsi:type="dcterms:W3CDTF">2024-10-01T18:43:03Z</dcterms:modified>
</cp:coreProperties>
</file>