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Lateral stability\Matlab codes\"/>
    </mc:Choice>
  </mc:AlternateContent>
  <bookViews>
    <workbookView xWindow="240" yWindow="240" windowWidth="18960" windowHeight="11760" tabRatio="716" activeTab="3"/>
  </bookViews>
  <sheets>
    <sheet name="VS Insole" sheetId="1" r:id="rId1"/>
    <sheet name="WS Insole" sheetId="5" r:id="rId2"/>
    <sheet name="XS Insole" sheetId="6" r:id="rId3"/>
    <sheet name="YS Insole" sheetId="7" r:id="rId4"/>
    <sheet name="Graphs" sheetId="8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2" i="6"/>
  <c r="R5" i="5"/>
  <c r="R8" i="5"/>
  <c r="R9" i="5"/>
  <c r="R12" i="5"/>
  <c r="R13" i="5"/>
  <c r="R16" i="5"/>
  <c r="R17" i="5"/>
  <c r="R20" i="5"/>
  <c r="R21" i="5"/>
  <c r="R24" i="5"/>
  <c r="R25" i="5"/>
  <c r="R28" i="5"/>
  <c r="R29" i="5"/>
  <c r="R32" i="5"/>
  <c r="R33" i="5"/>
  <c r="R36" i="5"/>
  <c r="R37" i="5"/>
  <c r="R40" i="5"/>
  <c r="R41" i="5"/>
  <c r="R44" i="5"/>
  <c r="R45" i="5"/>
  <c r="R48" i="5"/>
  <c r="R49" i="5"/>
  <c r="R52" i="5"/>
  <c r="R53" i="5"/>
  <c r="R56" i="5"/>
  <c r="R57" i="5"/>
  <c r="R60" i="5"/>
  <c r="R61" i="5"/>
  <c r="R64" i="5"/>
  <c r="R65" i="5"/>
  <c r="R68" i="5"/>
  <c r="R69" i="5"/>
  <c r="R72" i="5"/>
  <c r="R73" i="5"/>
  <c r="R76" i="5"/>
  <c r="R77" i="5"/>
  <c r="R80" i="5"/>
  <c r="R81" i="5"/>
  <c r="R84" i="5"/>
  <c r="R85" i="5"/>
  <c r="R88" i="5"/>
  <c r="R89" i="5"/>
  <c r="R92" i="5"/>
  <c r="R93" i="5"/>
  <c r="R96" i="5"/>
  <c r="R97" i="5"/>
  <c r="R100" i="5"/>
  <c r="R4" i="5"/>
  <c r="R3" i="5"/>
  <c r="R6" i="5"/>
  <c r="R7" i="5"/>
  <c r="R10" i="5"/>
  <c r="R11" i="5"/>
  <c r="R14" i="5"/>
  <c r="R15" i="5"/>
  <c r="R18" i="5"/>
  <c r="R19" i="5"/>
  <c r="R22" i="5"/>
  <c r="R23" i="5"/>
  <c r="R26" i="5"/>
  <c r="R27" i="5"/>
  <c r="R30" i="5"/>
  <c r="R31" i="5"/>
  <c r="R34" i="5"/>
  <c r="R35" i="5"/>
  <c r="R38" i="5"/>
  <c r="R39" i="5"/>
  <c r="R42" i="5"/>
  <c r="R43" i="5"/>
  <c r="R46" i="5"/>
  <c r="R47" i="5"/>
  <c r="R50" i="5"/>
  <c r="R51" i="5"/>
  <c r="R54" i="5"/>
  <c r="R55" i="5"/>
  <c r="R58" i="5"/>
  <c r="R59" i="5"/>
  <c r="R62" i="5"/>
  <c r="R63" i="5"/>
  <c r="R66" i="5"/>
  <c r="R67" i="5"/>
  <c r="R70" i="5"/>
  <c r="R71" i="5"/>
  <c r="R74" i="5"/>
  <c r="R75" i="5"/>
  <c r="R78" i="5"/>
  <c r="R79" i="5"/>
  <c r="R82" i="5"/>
  <c r="R83" i="5"/>
  <c r="R86" i="5"/>
  <c r="R87" i="5"/>
  <c r="R90" i="5"/>
  <c r="R91" i="5"/>
  <c r="R94" i="5"/>
  <c r="R95" i="5"/>
  <c r="R98" i="5"/>
  <c r="R99" i="5"/>
  <c r="R2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2" i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2" i="7"/>
  <c r="M100" i="5" l="1"/>
  <c r="L100" i="5"/>
  <c r="L97" i="5"/>
  <c r="M97" i="5" s="1"/>
  <c r="L96" i="5"/>
  <c r="L95" i="5"/>
  <c r="L94" i="5"/>
  <c r="L93" i="5"/>
  <c r="L92" i="5"/>
  <c r="L91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P2" i="5"/>
  <c r="M96" i="5"/>
  <c r="M95" i="5"/>
  <c r="M94" i="5"/>
  <c r="M93" i="5"/>
  <c r="M92" i="5"/>
  <c r="M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G55" i="5"/>
  <c r="G54" i="5"/>
  <c r="G53" i="5"/>
  <c r="G52" i="5"/>
  <c r="G51" i="5"/>
  <c r="G48" i="5"/>
  <c r="G47" i="5"/>
  <c r="G46" i="5"/>
  <c r="G45" i="5"/>
  <c r="G44" i="5"/>
  <c r="G41" i="5"/>
  <c r="G40" i="5"/>
  <c r="G39" i="5"/>
  <c r="G38" i="5"/>
  <c r="G37" i="5"/>
  <c r="F28" i="5"/>
  <c r="G34" i="5"/>
  <c r="G33" i="5"/>
  <c r="G32" i="5"/>
  <c r="G31" i="5"/>
  <c r="G30" i="5"/>
  <c r="H28" i="5"/>
  <c r="H35" i="5" s="1"/>
  <c r="I21" i="5"/>
  <c r="H21" i="5"/>
  <c r="G22" i="5"/>
  <c r="G21" i="5"/>
  <c r="G27" i="5"/>
  <c r="G26" i="5"/>
  <c r="G25" i="5"/>
  <c r="G24" i="5"/>
  <c r="G23" i="5"/>
  <c r="H15" i="5"/>
  <c r="G20" i="5"/>
  <c r="G19" i="5"/>
  <c r="G18" i="5"/>
  <c r="G17" i="5"/>
  <c r="G16" i="5"/>
  <c r="G15" i="5"/>
  <c r="G14" i="5"/>
  <c r="H16" i="5"/>
  <c r="I14" i="5"/>
  <c r="H8" i="5"/>
  <c r="I7" i="5"/>
  <c r="F13" i="5"/>
  <c r="F12" i="5"/>
  <c r="F11" i="5"/>
  <c r="F10" i="5"/>
  <c r="F9" i="5"/>
  <c r="F8" i="5"/>
  <c r="F7" i="5"/>
  <c r="G4" i="5"/>
  <c r="I3" i="5"/>
  <c r="H4" i="5" s="1"/>
  <c r="N2" i="5"/>
  <c r="N14" i="5"/>
  <c r="P14" i="5" s="1"/>
  <c r="G62" i="5"/>
  <c r="H62" i="5"/>
  <c r="I61" i="5" s="1"/>
  <c r="H61" i="5" s="1"/>
  <c r="I60" i="5" s="1"/>
  <c r="H60" i="5" s="1"/>
  <c r="I59" i="5" s="1"/>
  <c r="H59" i="5" s="1"/>
  <c r="I58" i="5" s="1"/>
  <c r="H58" i="5" s="1"/>
  <c r="I57" i="5" s="1"/>
  <c r="H57" i="5" s="1"/>
  <c r="I56" i="5" s="1"/>
  <c r="H56" i="5" s="1"/>
  <c r="G69" i="5"/>
  <c r="H69" i="5"/>
  <c r="I68" i="5" s="1"/>
  <c r="H68" i="5" s="1"/>
  <c r="I67" i="5" s="1"/>
  <c r="H67" i="5" s="1"/>
  <c r="I66" i="5" s="1"/>
  <c r="H66" i="5" s="1"/>
  <c r="I65" i="5" s="1"/>
  <c r="H65" i="5" s="1"/>
  <c r="I64" i="5" s="1"/>
  <c r="H64" i="5" s="1"/>
  <c r="I63" i="5" s="1"/>
  <c r="H63" i="5" s="1"/>
  <c r="G76" i="5"/>
  <c r="F75" i="5" s="1"/>
  <c r="H76" i="5"/>
  <c r="I75" i="5" s="1"/>
  <c r="H75" i="5" s="1"/>
  <c r="I74" i="5" s="1"/>
  <c r="H74" i="5" s="1"/>
  <c r="I73" i="5" s="1"/>
  <c r="H73" i="5" s="1"/>
  <c r="I72" i="5" s="1"/>
  <c r="H72" i="5" s="1"/>
  <c r="I71" i="5" s="1"/>
  <c r="H71" i="5" s="1"/>
  <c r="I70" i="5" s="1"/>
  <c r="H70" i="5" s="1"/>
  <c r="I35" i="5" l="1"/>
  <c r="H42" i="5"/>
  <c r="H9" i="5"/>
  <c r="H10" i="5" s="1"/>
  <c r="H11" i="5" s="1"/>
  <c r="H12" i="5" s="1"/>
  <c r="H13" i="5" s="1"/>
  <c r="I8" i="5"/>
  <c r="I28" i="5"/>
  <c r="N69" i="5"/>
  <c r="P69" i="5" s="1"/>
  <c r="F68" i="5"/>
  <c r="N62" i="5"/>
  <c r="P62" i="5" s="1"/>
  <c r="H29" i="5"/>
  <c r="H30" i="5" s="1"/>
  <c r="F35" i="5"/>
  <c r="F36" i="5" s="1"/>
  <c r="F29" i="5"/>
  <c r="G29" i="5" s="1"/>
  <c r="G28" i="5"/>
  <c r="N28" i="5" s="1"/>
  <c r="P28" i="5" s="1"/>
  <c r="N76" i="5"/>
  <c r="P76" i="5" s="1"/>
  <c r="L98" i="5"/>
  <c r="H43" i="5"/>
  <c r="H36" i="5"/>
  <c r="H31" i="5"/>
  <c r="I30" i="5"/>
  <c r="N30" i="5" s="1"/>
  <c r="P30" i="5" s="1"/>
  <c r="I29" i="5"/>
  <c r="N29" i="5" s="1"/>
  <c r="P29" i="5" s="1"/>
  <c r="H22" i="5"/>
  <c r="N21" i="5"/>
  <c r="I22" i="5"/>
  <c r="H17" i="5"/>
  <c r="I16" i="5"/>
  <c r="N16" i="5" s="1"/>
  <c r="P16" i="5" s="1"/>
  <c r="I15" i="5"/>
  <c r="N15" i="5" s="1"/>
  <c r="P15" i="5" s="1"/>
  <c r="G75" i="5"/>
  <c r="F74" i="5" s="1"/>
  <c r="F61" i="5"/>
  <c r="H49" i="1"/>
  <c r="P28" i="1"/>
  <c r="H50" i="1"/>
  <c r="G50" i="1"/>
  <c r="G49" i="1"/>
  <c r="H42" i="1"/>
  <c r="H48" i="1"/>
  <c r="H55" i="1"/>
  <c r="G55" i="1"/>
  <c r="G54" i="1" s="1"/>
  <c r="I54" i="1"/>
  <c r="H54" i="1" s="1"/>
  <c r="I35" i="1"/>
  <c r="I41" i="1"/>
  <c r="I40" i="1"/>
  <c r="I39" i="1"/>
  <c r="I38" i="1"/>
  <c r="I37" i="1"/>
  <c r="I36" i="1"/>
  <c r="G41" i="1"/>
  <c r="G40" i="1"/>
  <c r="G39" i="1"/>
  <c r="G38" i="1"/>
  <c r="G37" i="1"/>
  <c r="G36" i="1"/>
  <c r="G35" i="1"/>
  <c r="F41" i="1"/>
  <c r="F39" i="1"/>
  <c r="F37" i="1"/>
  <c r="F35" i="1"/>
  <c r="I33" i="1"/>
  <c r="F40" i="1" s="1"/>
  <c r="I32" i="1"/>
  <c r="I31" i="1"/>
  <c r="F38" i="1" s="1"/>
  <c r="I30" i="1"/>
  <c r="I29" i="1"/>
  <c r="F36" i="1" s="1"/>
  <c r="I28" i="1"/>
  <c r="N33" i="1"/>
  <c r="N29" i="1"/>
  <c r="N28" i="1"/>
  <c r="G34" i="1"/>
  <c r="N34" i="1" s="1"/>
  <c r="G33" i="1"/>
  <c r="G32" i="1"/>
  <c r="G31" i="1"/>
  <c r="N31" i="1" s="1"/>
  <c r="G30" i="1"/>
  <c r="I26" i="1"/>
  <c r="I25" i="1"/>
  <c r="I24" i="1"/>
  <c r="I23" i="1"/>
  <c r="I22" i="1"/>
  <c r="I21" i="1"/>
  <c r="G24" i="1"/>
  <c r="G27" i="1"/>
  <c r="N27" i="1" s="1"/>
  <c r="G26" i="1"/>
  <c r="G25" i="1"/>
  <c r="N25" i="1" s="1"/>
  <c r="G23" i="1"/>
  <c r="G22" i="1"/>
  <c r="N22" i="1" s="1"/>
  <c r="I19" i="1"/>
  <c r="I18" i="1"/>
  <c r="I17" i="1"/>
  <c r="I15" i="1"/>
  <c r="N100" i="1"/>
  <c r="N99" i="1"/>
  <c r="N98" i="1"/>
  <c r="N40" i="1"/>
  <c r="N38" i="1"/>
  <c r="N36" i="1"/>
  <c r="N32" i="1"/>
  <c r="N26" i="1"/>
  <c r="N24" i="1"/>
  <c r="N21" i="1"/>
  <c r="N14" i="1"/>
  <c r="N13" i="1"/>
  <c r="N11" i="1"/>
  <c r="N6" i="1"/>
  <c r="N5" i="1"/>
  <c r="N4" i="1"/>
  <c r="N3" i="1"/>
  <c r="P3" i="1" s="1"/>
  <c r="N2" i="1"/>
  <c r="G20" i="1"/>
  <c r="N20" i="1" s="1"/>
  <c r="G19" i="1"/>
  <c r="G18" i="1"/>
  <c r="N18" i="1" s="1"/>
  <c r="G17" i="1"/>
  <c r="N17" i="1" s="1"/>
  <c r="G16" i="1"/>
  <c r="N16" i="1" s="1"/>
  <c r="G15" i="1"/>
  <c r="I12" i="1"/>
  <c r="I9" i="1"/>
  <c r="I8" i="1"/>
  <c r="I7" i="1"/>
  <c r="N7" i="1" s="1"/>
  <c r="P7" i="1" s="1"/>
  <c r="G13" i="1"/>
  <c r="G12" i="1"/>
  <c r="N12" i="1" s="1"/>
  <c r="G10" i="1"/>
  <c r="N10" i="1" s="1"/>
  <c r="P10" i="1" s="1"/>
  <c r="G9" i="1"/>
  <c r="N9" i="1" s="1"/>
  <c r="G8" i="1"/>
  <c r="N8" i="1" s="1"/>
  <c r="P8" i="1" s="1"/>
  <c r="P6" i="1"/>
  <c r="P4" i="1"/>
  <c r="P2" i="1"/>
  <c r="P17" i="1" l="1"/>
  <c r="P16" i="1"/>
  <c r="P18" i="1"/>
  <c r="P20" i="1"/>
  <c r="P21" i="1"/>
  <c r="P26" i="1"/>
  <c r="P36" i="1"/>
  <c r="P40" i="1"/>
  <c r="N15" i="1"/>
  <c r="P22" i="1"/>
  <c r="P25" i="1"/>
  <c r="P27" i="1"/>
  <c r="P34" i="1"/>
  <c r="P29" i="1"/>
  <c r="H47" i="1"/>
  <c r="N48" i="1"/>
  <c r="P24" i="1"/>
  <c r="P32" i="1"/>
  <c r="P38" i="1"/>
  <c r="P31" i="1"/>
  <c r="P33" i="1"/>
  <c r="P14" i="1"/>
  <c r="N19" i="1"/>
  <c r="N30" i="1"/>
  <c r="P21" i="5"/>
  <c r="G68" i="5"/>
  <c r="F67" i="5" s="1"/>
  <c r="I42" i="5"/>
  <c r="H49" i="5"/>
  <c r="L99" i="5"/>
  <c r="M99" i="5" s="1"/>
  <c r="M98" i="5"/>
  <c r="G35" i="5"/>
  <c r="N35" i="5" s="1"/>
  <c r="F42" i="5"/>
  <c r="N75" i="5"/>
  <c r="N97" i="5"/>
  <c r="H44" i="5"/>
  <c r="I43" i="5"/>
  <c r="H37" i="5"/>
  <c r="I36" i="5"/>
  <c r="G36" i="5"/>
  <c r="H32" i="5"/>
  <c r="I31" i="5"/>
  <c r="N31" i="5" s="1"/>
  <c r="P31" i="5" s="1"/>
  <c r="H23" i="5"/>
  <c r="I23" i="5" s="1"/>
  <c r="N23" i="5" s="1"/>
  <c r="P23" i="5" s="1"/>
  <c r="N22" i="5"/>
  <c r="P22" i="5" s="1"/>
  <c r="H24" i="5"/>
  <c r="H25" i="5" s="1"/>
  <c r="H18" i="5"/>
  <c r="I17" i="5"/>
  <c r="N17" i="5" s="1"/>
  <c r="P17" i="5" s="1"/>
  <c r="G74" i="5"/>
  <c r="F73" i="5" s="1"/>
  <c r="G61" i="5"/>
  <c r="F60" i="5" s="1"/>
  <c r="G67" i="5"/>
  <c r="F66" i="5" s="1"/>
  <c r="N55" i="1"/>
  <c r="H46" i="1"/>
  <c r="N47" i="1"/>
  <c r="I53" i="1"/>
  <c r="H53" i="1" s="1"/>
  <c r="I52" i="1" s="1"/>
  <c r="H52" i="1" s="1"/>
  <c r="I51" i="1" s="1"/>
  <c r="H51" i="1" s="1"/>
  <c r="N54" i="1"/>
  <c r="G53" i="1"/>
  <c r="N37" i="1"/>
  <c r="N39" i="1"/>
  <c r="N41" i="1"/>
  <c r="N35" i="1"/>
  <c r="N23" i="1"/>
  <c r="P9" i="1"/>
  <c r="P13" i="1"/>
  <c r="P12" i="1"/>
  <c r="P11" i="1"/>
  <c r="P5" i="1"/>
  <c r="N2" i="7"/>
  <c r="P2" i="7"/>
  <c r="N3" i="7"/>
  <c r="P3" i="7"/>
  <c r="N4" i="7"/>
  <c r="N5" i="7"/>
  <c r="P5" i="7"/>
  <c r="N6" i="7"/>
  <c r="P6" i="7"/>
  <c r="N7" i="7"/>
  <c r="P7" i="7"/>
  <c r="N8" i="7"/>
  <c r="N9" i="7"/>
  <c r="P9" i="7"/>
  <c r="N10" i="7"/>
  <c r="P10" i="7"/>
  <c r="N11" i="7"/>
  <c r="P11" i="7"/>
  <c r="N12" i="7"/>
  <c r="N13" i="7"/>
  <c r="P13" i="7"/>
  <c r="N14" i="7"/>
  <c r="P14" i="7"/>
  <c r="N15" i="7"/>
  <c r="P15" i="7"/>
  <c r="N16" i="7"/>
  <c r="N17" i="7"/>
  <c r="P17" i="7"/>
  <c r="N18" i="7"/>
  <c r="P18" i="7"/>
  <c r="N19" i="7"/>
  <c r="P19" i="7"/>
  <c r="N20" i="7"/>
  <c r="N21" i="7"/>
  <c r="P21" i="7"/>
  <c r="N22" i="7"/>
  <c r="P22" i="7"/>
  <c r="N23" i="7"/>
  <c r="P23" i="7"/>
  <c r="N24" i="7"/>
  <c r="N25" i="7"/>
  <c r="P25" i="7"/>
  <c r="N26" i="7"/>
  <c r="P26" i="7"/>
  <c r="N27" i="7"/>
  <c r="P27" i="7"/>
  <c r="N28" i="7"/>
  <c r="N29" i="7"/>
  <c r="P29" i="7"/>
  <c r="N30" i="7"/>
  <c r="P30" i="7"/>
  <c r="N31" i="7"/>
  <c r="P31" i="7"/>
  <c r="N32" i="7"/>
  <c r="N33" i="7"/>
  <c r="P33" i="7"/>
  <c r="N34" i="7"/>
  <c r="P34" i="7"/>
  <c r="N35" i="7"/>
  <c r="P35" i="7"/>
  <c r="N36" i="7"/>
  <c r="N37" i="7"/>
  <c r="P37" i="7"/>
  <c r="N38" i="7"/>
  <c r="P38" i="7"/>
  <c r="N39" i="7"/>
  <c r="P39" i="7"/>
  <c r="N40" i="7"/>
  <c r="N41" i="7"/>
  <c r="P41" i="7"/>
  <c r="N42" i="7"/>
  <c r="P42" i="7"/>
  <c r="N43" i="7"/>
  <c r="P43" i="7"/>
  <c r="N44" i="7"/>
  <c r="N45" i="7"/>
  <c r="P45" i="7"/>
  <c r="N46" i="7"/>
  <c r="P46" i="7"/>
  <c r="N47" i="7"/>
  <c r="P47" i="7"/>
  <c r="N48" i="7"/>
  <c r="N49" i="7"/>
  <c r="P49" i="7"/>
  <c r="N50" i="7"/>
  <c r="P50" i="7"/>
  <c r="N51" i="7"/>
  <c r="P51" i="7"/>
  <c r="N52" i="7"/>
  <c r="N53" i="7"/>
  <c r="P53" i="7"/>
  <c r="N54" i="7"/>
  <c r="P54" i="7"/>
  <c r="N55" i="7"/>
  <c r="P55" i="7"/>
  <c r="P35" i="5" l="1"/>
  <c r="P52" i="7"/>
  <c r="P48" i="7"/>
  <c r="P44" i="7"/>
  <c r="P40" i="7"/>
  <c r="P36" i="7"/>
  <c r="P32" i="7"/>
  <c r="P28" i="7"/>
  <c r="P24" i="7"/>
  <c r="P20" i="7"/>
  <c r="P16" i="7"/>
  <c r="P12" i="7"/>
  <c r="P8" i="7"/>
  <c r="P4" i="7"/>
  <c r="P35" i="1"/>
  <c r="P39" i="1"/>
  <c r="G42" i="5"/>
  <c r="F49" i="5"/>
  <c r="F43" i="5"/>
  <c r="G43" i="5" s="1"/>
  <c r="N74" i="5"/>
  <c r="H50" i="5"/>
  <c r="I49" i="5"/>
  <c r="N68" i="5"/>
  <c r="P19" i="1"/>
  <c r="P23" i="1"/>
  <c r="P41" i="1"/>
  <c r="P37" i="1"/>
  <c r="P54" i="1"/>
  <c r="P47" i="1"/>
  <c r="P55" i="1"/>
  <c r="P75" i="5"/>
  <c r="N61" i="5"/>
  <c r="N67" i="5"/>
  <c r="P30" i="1"/>
  <c r="P48" i="1"/>
  <c r="P15" i="1"/>
  <c r="P97" i="5"/>
  <c r="H45" i="5"/>
  <c r="I44" i="5"/>
  <c r="N36" i="5"/>
  <c r="P36" i="5" s="1"/>
  <c r="H38" i="5"/>
  <c r="I37" i="5"/>
  <c r="N37" i="5" s="1"/>
  <c r="P37" i="5" s="1"/>
  <c r="H33" i="5"/>
  <c r="I32" i="5"/>
  <c r="N32" i="5" s="1"/>
  <c r="P32" i="5" s="1"/>
  <c r="I24" i="5"/>
  <c r="N24" i="5"/>
  <c r="P24" i="5" s="1"/>
  <c r="H26" i="5"/>
  <c r="I25" i="5"/>
  <c r="N25" i="5" s="1"/>
  <c r="P25" i="5" s="1"/>
  <c r="H19" i="5"/>
  <c r="I18" i="5"/>
  <c r="N18" i="5" s="1"/>
  <c r="P18" i="5" s="1"/>
  <c r="G60" i="5"/>
  <c r="F59" i="5" s="1"/>
  <c r="G66" i="5"/>
  <c r="F65" i="5" s="1"/>
  <c r="G73" i="5"/>
  <c r="F72" i="5" s="1"/>
  <c r="N53" i="1"/>
  <c r="N46" i="1"/>
  <c r="H45" i="1"/>
  <c r="G52" i="1"/>
  <c r="G97" i="1"/>
  <c r="N97" i="1" s="1"/>
  <c r="H96" i="1"/>
  <c r="G96" i="1"/>
  <c r="N96" i="1" s="1"/>
  <c r="H90" i="1"/>
  <c r="G90" i="1"/>
  <c r="N90" i="1" s="1"/>
  <c r="H83" i="1"/>
  <c r="G83" i="1"/>
  <c r="N83" i="1" s="1"/>
  <c r="H76" i="1"/>
  <c r="G76" i="1"/>
  <c r="N76" i="1" s="1"/>
  <c r="H69" i="1"/>
  <c r="G69" i="1"/>
  <c r="N69" i="1" s="1"/>
  <c r="H96" i="5"/>
  <c r="G96" i="5"/>
  <c r="N96" i="5" s="1"/>
  <c r="H90" i="5"/>
  <c r="G90" i="5"/>
  <c r="N90" i="5" s="1"/>
  <c r="H83" i="5"/>
  <c r="G83" i="5"/>
  <c r="N83" i="5" s="1"/>
  <c r="I95" i="5"/>
  <c r="H95" i="5"/>
  <c r="I94" i="5" s="1"/>
  <c r="H94" i="5" s="1"/>
  <c r="I93" i="5" s="1"/>
  <c r="H93" i="5" s="1"/>
  <c r="I92" i="5" s="1"/>
  <c r="H92" i="5" s="1"/>
  <c r="I91" i="5" s="1"/>
  <c r="H91" i="5" s="1"/>
  <c r="I89" i="5"/>
  <c r="H89" i="5"/>
  <c r="I88" i="5" s="1"/>
  <c r="H88" i="5" s="1"/>
  <c r="I87" i="5" s="1"/>
  <c r="H87" i="5" s="1"/>
  <c r="I86" i="5" s="1"/>
  <c r="H86" i="5" s="1"/>
  <c r="I85" i="5" s="1"/>
  <c r="H85" i="5" s="1"/>
  <c r="I84" i="5" s="1"/>
  <c r="H84" i="5" s="1"/>
  <c r="I82" i="5"/>
  <c r="H82" i="5"/>
  <c r="I81" i="5" s="1"/>
  <c r="H81" i="5" s="1"/>
  <c r="I80" i="5" s="1"/>
  <c r="H80" i="5" s="1"/>
  <c r="I79" i="5" s="1"/>
  <c r="H79" i="5" s="1"/>
  <c r="I78" i="5" s="1"/>
  <c r="H78" i="5" s="1"/>
  <c r="I77" i="5" s="1"/>
  <c r="H77" i="5" s="1"/>
  <c r="H62" i="1"/>
  <c r="G62" i="1"/>
  <c r="F61" i="1" s="1"/>
  <c r="I95" i="1"/>
  <c r="H95" i="1" s="1"/>
  <c r="I94" i="1" s="1"/>
  <c r="H94" i="1" s="1"/>
  <c r="I93" i="1" s="1"/>
  <c r="H93" i="1" s="1"/>
  <c r="I92" i="1" s="1"/>
  <c r="H92" i="1" s="1"/>
  <c r="I91" i="1" s="1"/>
  <c r="H91" i="1" s="1"/>
  <c r="F95" i="1"/>
  <c r="I89" i="1"/>
  <c r="H89" i="1" s="1"/>
  <c r="I88" i="1" s="1"/>
  <c r="H88" i="1" s="1"/>
  <c r="I87" i="1" s="1"/>
  <c r="H87" i="1" s="1"/>
  <c r="I86" i="1" s="1"/>
  <c r="H86" i="1" s="1"/>
  <c r="I85" i="1" s="1"/>
  <c r="H85" i="1" s="1"/>
  <c r="I84" i="1" s="1"/>
  <c r="H84" i="1" s="1"/>
  <c r="F89" i="1"/>
  <c r="F75" i="1"/>
  <c r="I75" i="1"/>
  <c r="H75" i="1" s="1"/>
  <c r="I74" i="1" s="1"/>
  <c r="H74" i="1" s="1"/>
  <c r="I73" i="1" s="1"/>
  <c r="H73" i="1" s="1"/>
  <c r="I72" i="1" s="1"/>
  <c r="H72" i="1" s="1"/>
  <c r="I71" i="1" s="1"/>
  <c r="H71" i="1" s="1"/>
  <c r="I70" i="1" s="1"/>
  <c r="H70" i="1" s="1"/>
  <c r="F82" i="1"/>
  <c r="I82" i="1"/>
  <c r="H82" i="1" s="1"/>
  <c r="I81" i="1" s="1"/>
  <c r="H81" i="1" s="1"/>
  <c r="I80" i="1" s="1"/>
  <c r="H80" i="1" s="1"/>
  <c r="I79" i="1" s="1"/>
  <c r="H79" i="1" s="1"/>
  <c r="I78" i="1" s="1"/>
  <c r="H78" i="1" s="1"/>
  <c r="I77" i="1" s="1"/>
  <c r="H77" i="1" s="1"/>
  <c r="I68" i="1"/>
  <c r="H68" i="1" s="1"/>
  <c r="I67" i="1" s="1"/>
  <c r="H67" i="1" s="1"/>
  <c r="I66" i="1" s="1"/>
  <c r="H66" i="1" s="1"/>
  <c r="I65" i="1" s="1"/>
  <c r="F68" i="1"/>
  <c r="I61" i="1"/>
  <c r="H61" i="1" s="1"/>
  <c r="I60" i="1" s="1"/>
  <c r="H60" i="1" s="1"/>
  <c r="I59" i="1" s="1"/>
  <c r="H59" i="1" s="1"/>
  <c r="I58" i="1" s="1"/>
  <c r="H58" i="1" s="1"/>
  <c r="I57" i="1" s="1"/>
  <c r="H57" i="1" s="1"/>
  <c r="I56" i="1" s="1"/>
  <c r="H56" i="1" s="1"/>
  <c r="N97" i="7"/>
  <c r="N98" i="7"/>
  <c r="P98" i="7"/>
  <c r="N99" i="7"/>
  <c r="N100" i="7"/>
  <c r="N98" i="5"/>
  <c r="N99" i="5"/>
  <c r="N100" i="5"/>
  <c r="N96" i="7"/>
  <c r="P96" i="7" s="1"/>
  <c r="N95" i="7"/>
  <c r="P95" i="7" s="1"/>
  <c r="N94" i="7"/>
  <c r="P94" i="7" s="1"/>
  <c r="N93" i="7"/>
  <c r="P93" i="7" s="1"/>
  <c r="N92" i="7"/>
  <c r="P92" i="7" s="1"/>
  <c r="N91" i="7"/>
  <c r="P91" i="7" s="1"/>
  <c r="N90" i="7"/>
  <c r="P90" i="7" s="1"/>
  <c r="N89" i="7"/>
  <c r="P89" i="7" s="1"/>
  <c r="N88" i="7"/>
  <c r="P88" i="7" s="1"/>
  <c r="N87" i="7"/>
  <c r="P87" i="7" s="1"/>
  <c r="N86" i="7"/>
  <c r="P86" i="7" s="1"/>
  <c r="N85" i="7"/>
  <c r="P85" i="7" s="1"/>
  <c r="N84" i="7"/>
  <c r="P84" i="7" s="1"/>
  <c r="N83" i="7"/>
  <c r="P83" i="7" s="1"/>
  <c r="N82" i="7"/>
  <c r="P82" i="7" s="1"/>
  <c r="N81" i="7"/>
  <c r="P81" i="7" s="1"/>
  <c r="N80" i="7"/>
  <c r="P80" i="7" s="1"/>
  <c r="N79" i="7"/>
  <c r="P79" i="7" s="1"/>
  <c r="N78" i="7"/>
  <c r="P78" i="7" s="1"/>
  <c r="N77" i="7"/>
  <c r="P77" i="7" s="1"/>
  <c r="N76" i="7"/>
  <c r="P76" i="7" s="1"/>
  <c r="N75" i="7"/>
  <c r="P75" i="7" s="1"/>
  <c r="N74" i="7"/>
  <c r="P74" i="7" s="1"/>
  <c r="N73" i="7"/>
  <c r="P73" i="7" s="1"/>
  <c r="N72" i="7"/>
  <c r="P72" i="7" s="1"/>
  <c r="N71" i="7"/>
  <c r="P71" i="7" s="1"/>
  <c r="N70" i="7"/>
  <c r="P70" i="7" s="1"/>
  <c r="N69" i="7"/>
  <c r="P69" i="7" s="1"/>
  <c r="N68" i="7"/>
  <c r="P68" i="7" s="1"/>
  <c r="N67" i="7"/>
  <c r="P67" i="7" s="1"/>
  <c r="N66" i="7"/>
  <c r="P66" i="7" s="1"/>
  <c r="N65" i="7"/>
  <c r="P65" i="7" s="1"/>
  <c r="N64" i="7"/>
  <c r="P64" i="7" s="1"/>
  <c r="N63" i="7"/>
  <c r="P63" i="7" s="1"/>
  <c r="N62" i="7"/>
  <c r="P62" i="7" s="1"/>
  <c r="N61" i="7"/>
  <c r="P61" i="7" s="1"/>
  <c r="N60" i="7"/>
  <c r="P60" i="7" s="1"/>
  <c r="N59" i="7"/>
  <c r="P59" i="7" s="1"/>
  <c r="N58" i="7"/>
  <c r="P58" i="7" s="1"/>
  <c r="N57" i="7"/>
  <c r="P57" i="7" s="1"/>
  <c r="N56" i="7"/>
  <c r="P76" i="1"/>
  <c r="P83" i="1"/>
  <c r="P90" i="1"/>
  <c r="P96" i="1"/>
  <c r="P97" i="1"/>
  <c r="P98" i="1"/>
  <c r="P99" i="1"/>
  <c r="P100" i="1"/>
  <c r="I64" i="1" l="1"/>
  <c r="H64" i="1" s="1"/>
  <c r="I63" i="1" s="1"/>
  <c r="H63" i="1" s="1"/>
  <c r="H65" i="1"/>
  <c r="G82" i="1"/>
  <c r="F81" i="1" s="1"/>
  <c r="G75" i="1"/>
  <c r="F74" i="1" s="1"/>
  <c r="F82" i="5"/>
  <c r="F89" i="5"/>
  <c r="F95" i="5"/>
  <c r="P53" i="1"/>
  <c r="P61" i="5"/>
  <c r="P68" i="5"/>
  <c r="H51" i="5"/>
  <c r="I50" i="5"/>
  <c r="N66" i="5"/>
  <c r="G89" i="1"/>
  <c r="F88" i="1" s="1"/>
  <c r="G95" i="1"/>
  <c r="F94" i="1" s="1"/>
  <c r="P83" i="5"/>
  <c r="P90" i="5"/>
  <c r="P96" i="5"/>
  <c r="P69" i="1"/>
  <c r="P46" i="1"/>
  <c r="P67" i="5"/>
  <c r="N60" i="5"/>
  <c r="P74" i="5"/>
  <c r="F50" i="5"/>
  <c r="N49" i="5"/>
  <c r="G49" i="5"/>
  <c r="N73" i="5"/>
  <c r="P100" i="5"/>
  <c r="P98" i="5"/>
  <c r="P99" i="5"/>
  <c r="H46" i="5"/>
  <c r="I45" i="5"/>
  <c r="H39" i="5"/>
  <c r="I38" i="5"/>
  <c r="N38" i="5" s="1"/>
  <c r="P38" i="5" s="1"/>
  <c r="H34" i="5"/>
  <c r="I33" i="5"/>
  <c r="N33" i="5" s="1"/>
  <c r="P33" i="5" s="1"/>
  <c r="H27" i="5"/>
  <c r="I26" i="5"/>
  <c r="N26" i="5" s="1"/>
  <c r="P26" i="5" s="1"/>
  <c r="H20" i="5"/>
  <c r="I19" i="5"/>
  <c r="N19" i="5"/>
  <c r="P19" i="5" s="1"/>
  <c r="G72" i="5"/>
  <c r="F71" i="5" s="1"/>
  <c r="G59" i="5"/>
  <c r="F58" i="5" s="1"/>
  <c r="G65" i="5"/>
  <c r="F64" i="5" s="1"/>
  <c r="N52" i="1"/>
  <c r="H44" i="1"/>
  <c r="N45" i="1"/>
  <c r="G51" i="1"/>
  <c r="N51" i="1" s="1"/>
  <c r="G61" i="1"/>
  <c r="F60" i="1" s="1"/>
  <c r="G68" i="1"/>
  <c r="F67" i="1" s="1"/>
  <c r="P100" i="7"/>
  <c r="P97" i="7"/>
  <c r="P99" i="7"/>
  <c r="P56" i="7"/>
  <c r="P51" i="1" l="1"/>
  <c r="P52" i="1"/>
  <c r="G50" i="5"/>
  <c r="N50" i="5" s="1"/>
  <c r="N59" i="5"/>
  <c r="N95" i="1"/>
  <c r="N89" i="1"/>
  <c r="N68" i="1"/>
  <c r="N65" i="5"/>
  <c r="G89" i="5"/>
  <c r="F88" i="5" s="1"/>
  <c r="N75" i="1"/>
  <c r="N82" i="1"/>
  <c r="P45" i="1"/>
  <c r="P73" i="5"/>
  <c r="P49" i="5"/>
  <c r="P60" i="5"/>
  <c r="N72" i="5"/>
  <c r="G94" i="1"/>
  <c r="F93" i="1" s="1"/>
  <c r="G88" i="1"/>
  <c r="F87" i="1" s="1"/>
  <c r="P66" i="5"/>
  <c r="H52" i="5"/>
  <c r="I51" i="5"/>
  <c r="N51" i="5" s="1"/>
  <c r="G95" i="5"/>
  <c r="F94" i="5" s="1"/>
  <c r="G82" i="5"/>
  <c r="F81" i="5" s="1"/>
  <c r="G74" i="1"/>
  <c r="F73" i="1" s="1"/>
  <c r="N74" i="1"/>
  <c r="G81" i="1"/>
  <c r="F80" i="1" s="1"/>
  <c r="N81" i="1"/>
  <c r="H47" i="5"/>
  <c r="I46" i="5"/>
  <c r="H40" i="5"/>
  <c r="I39" i="5"/>
  <c r="N39" i="5" s="1"/>
  <c r="P39" i="5" s="1"/>
  <c r="I34" i="5"/>
  <c r="N34" i="5" s="1"/>
  <c r="P34" i="5" s="1"/>
  <c r="I27" i="5"/>
  <c r="N27" i="5" s="1"/>
  <c r="P27" i="5" s="1"/>
  <c r="I20" i="5"/>
  <c r="N20" i="5" s="1"/>
  <c r="P20" i="5" s="1"/>
  <c r="G64" i="5"/>
  <c r="F63" i="5" s="1"/>
  <c r="G58" i="5"/>
  <c r="F57" i="5" s="1"/>
  <c r="G71" i="5"/>
  <c r="F70" i="5" s="1"/>
  <c r="H43" i="1"/>
  <c r="N44" i="1"/>
  <c r="G67" i="1"/>
  <c r="F66" i="1" s="1"/>
  <c r="G60" i="1"/>
  <c r="F59" i="1" s="1"/>
  <c r="P51" i="5" l="1"/>
  <c r="P50" i="5"/>
  <c r="P44" i="1"/>
  <c r="G80" i="1"/>
  <c r="F79" i="1" s="1"/>
  <c r="N73" i="1"/>
  <c r="G73" i="1"/>
  <c r="F72" i="1" s="1"/>
  <c r="N82" i="5"/>
  <c r="N95" i="5"/>
  <c r="H53" i="5"/>
  <c r="I52" i="5"/>
  <c r="N52" i="5" s="1"/>
  <c r="N88" i="1"/>
  <c r="N94" i="1"/>
  <c r="P72" i="5"/>
  <c r="N64" i="5"/>
  <c r="P75" i="1"/>
  <c r="N89" i="5"/>
  <c r="P68" i="1"/>
  <c r="P95" i="1"/>
  <c r="N58" i="5"/>
  <c r="P81" i="1"/>
  <c r="P74" i="1"/>
  <c r="N81" i="5"/>
  <c r="G81" i="5"/>
  <c r="F80" i="5" s="1"/>
  <c r="N94" i="5"/>
  <c r="G94" i="5"/>
  <c r="F93" i="5" s="1"/>
  <c r="G87" i="1"/>
  <c r="F86" i="1" s="1"/>
  <c r="G93" i="1"/>
  <c r="F92" i="1" s="1"/>
  <c r="N71" i="5"/>
  <c r="P82" i="1"/>
  <c r="G88" i="5"/>
  <c r="F87" i="5" s="1"/>
  <c r="P65" i="5"/>
  <c r="P89" i="1"/>
  <c r="P59" i="5"/>
  <c r="N67" i="1"/>
  <c r="H48" i="5"/>
  <c r="I48" i="5" s="1"/>
  <c r="I47" i="5"/>
  <c r="H41" i="5"/>
  <c r="I40" i="5"/>
  <c r="N40" i="5" s="1"/>
  <c r="P40" i="5" s="1"/>
  <c r="G57" i="5"/>
  <c r="F56" i="5" s="1"/>
  <c r="G70" i="5"/>
  <c r="N70" i="5" s="1"/>
  <c r="G63" i="5"/>
  <c r="N63" i="5" s="1"/>
  <c r="N42" i="1"/>
  <c r="N43" i="1"/>
  <c r="N49" i="1"/>
  <c r="N50" i="1"/>
  <c r="P73" i="1"/>
  <c r="G59" i="1"/>
  <c r="F58" i="1" s="1"/>
  <c r="G66" i="1"/>
  <c r="F65" i="1" s="1"/>
  <c r="P63" i="5" l="1"/>
  <c r="P70" i="5"/>
  <c r="P52" i="5"/>
  <c r="P42" i="1"/>
  <c r="P67" i="1"/>
  <c r="N88" i="5"/>
  <c r="N93" i="1"/>
  <c r="N87" i="1"/>
  <c r="G93" i="5"/>
  <c r="F92" i="5" s="1"/>
  <c r="G80" i="5"/>
  <c r="F79" i="5" s="1"/>
  <c r="N57" i="5"/>
  <c r="P58" i="5"/>
  <c r="P64" i="5"/>
  <c r="P88" i="1"/>
  <c r="N53" i="5"/>
  <c r="I53" i="5"/>
  <c r="H54" i="5"/>
  <c r="P95" i="5"/>
  <c r="G72" i="1"/>
  <c r="F71" i="1" s="1"/>
  <c r="N80" i="1"/>
  <c r="P43" i="1"/>
  <c r="N87" i="5"/>
  <c r="G87" i="5"/>
  <c r="F86" i="5" s="1"/>
  <c r="P71" i="5"/>
  <c r="G92" i="1"/>
  <c r="F91" i="1" s="1"/>
  <c r="G86" i="1"/>
  <c r="F85" i="1" s="1"/>
  <c r="P94" i="5"/>
  <c r="P81" i="5"/>
  <c r="N66" i="1"/>
  <c r="P89" i="5"/>
  <c r="P94" i="1"/>
  <c r="P82" i="5"/>
  <c r="G79" i="1"/>
  <c r="F78" i="1" s="1"/>
  <c r="N79" i="1"/>
  <c r="I41" i="5"/>
  <c r="N41" i="5" s="1"/>
  <c r="P41" i="5" s="1"/>
  <c r="G56" i="5"/>
  <c r="N56" i="5" s="1"/>
  <c r="P50" i="1"/>
  <c r="P49" i="1"/>
  <c r="G65" i="1"/>
  <c r="F64" i="1" s="1"/>
  <c r="G58" i="1"/>
  <c r="F57" i="1" s="1"/>
  <c r="P56" i="5" l="1"/>
  <c r="G78" i="1"/>
  <c r="F77" i="1" s="1"/>
  <c r="N78" i="1"/>
  <c r="N86" i="1"/>
  <c r="N92" i="1"/>
  <c r="G86" i="5"/>
  <c r="F85" i="5" s="1"/>
  <c r="P80" i="1"/>
  <c r="N72" i="1"/>
  <c r="P57" i="5"/>
  <c r="N80" i="5"/>
  <c r="N93" i="5"/>
  <c r="P93" i="1"/>
  <c r="P79" i="1"/>
  <c r="P66" i="1"/>
  <c r="G85" i="1"/>
  <c r="F84" i="1" s="1"/>
  <c r="G91" i="1"/>
  <c r="N91" i="1" s="1"/>
  <c r="P87" i="5"/>
  <c r="N65" i="1"/>
  <c r="G71" i="1"/>
  <c r="F70" i="1" s="1"/>
  <c r="H55" i="5"/>
  <c r="I54" i="5"/>
  <c r="N54" i="5" s="1"/>
  <c r="P53" i="5"/>
  <c r="N79" i="5"/>
  <c r="G79" i="5"/>
  <c r="F78" i="5" s="1"/>
  <c r="N92" i="5"/>
  <c r="G92" i="5"/>
  <c r="F91" i="5" s="1"/>
  <c r="P87" i="1"/>
  <c r="P88" i="5"/>
  <c r="N48" i="5"/>
  <c r="P48" i="5" s="1"/>
  <c r="G57" i="1"/>
  <c r="F56" i="1" s="1"/>
  <c r="G64" i="1"/>
  <c r="F63" i="1" s="1"/>
  <c r="P54" i="5" l="1"/>
  <c r="P91" i="1"/>
  <c r="G63" i="1"/>
  <c r="N63" i="1" s="1"/>
  <c r="N91" i="5"/>
  <c r="G91" i="5"/>
  <c r="N78" i="5"/>
  <c r="G78" i="5"/>
  <c r="F77" i="5" s="1"/>
  <c r="N71" i="1"/>
  <c r="N85" i="1"/>
  <c r="P93" i="5"/>
  <c r="P72" i="1"/>
  <c r="N86" i="5"/>
  <c r="P86" i="1"/>
  <c r="G77" i="1"/>
  <c r="N77" i="1"/>
  <c r="P92" i="5"/>
  <c r="P79" i="5"/>
  <c r="I55" i="5"/>
  <c r="N55" i="5" s="1"/>
  <c r="G70" i="1"/>
  <c r="N70" i="1" s="1"/>
  <c r="P65" i="1"/>
  <c r="G84" i="1"/>
  <c r="N84" i="1"/>
  <c r="P80" i="5"/>
  <c r="G85" i="5"/>
  <c r="F84" i="5" s="1"/>
  <c r="P92" i="1"/>
  <c r="P78" i="1"/>
  <c r="N64" i="1"/>
  <c r="N47" i="5"/>
  <c r="P47" i="5" s="1"/>
  <c r="G56" i="1"/>
  <c r="P70" i="1" l="1"/>
  <c r="P55" i="5"/>
  <c r="P63" i="1"/>
  <c r="P64" i="1"/>
  <c r="N85" i="5"/>
  <c r="P85" i="1"/>
  <c r="G77" i="5"/>
  <c r="N77" i="5"/>
  <c r="G84" i="5"/>
  <c r="N84" i="5" s="1"/>
  <c r="P84" i="1"/>
  <c r="P77" i="1"/>
  <c r="P86" i="5"/>
  <c r="P71" i="1"/>
  <c r="P78" i="5"/>
  <c r="P91" i="5"/>
  <c r="N46" i="5"/>
  <c r="P46" i="5" s="1"/>
  <c r="N62" i="1"/>
  <c r="N57" i="1"/>
  <c r="N60" i="1"/>
  <c r="N58" i="1"/>
  <c r="N56" i="1"/>
  <c r="N59" i="1"/>
  <c r="N61" i="1"/>
  <c r="P84" i="5" l="1"/>
  <c r="P58" i="1"/>
  <c r="P61" i="1"/>
  <c r="P56" i="1"/>
  <c r="P60" i="1"/>
  <c r="P62" i="1"/>
  <c r="P59" i="1"/>
  <c r="P57" i="1"/>
  <c r="P77" i="5"/>
  <c r="P85" i="5"/>
  <c r="N45" i="5"/>
  <c r="P45" i="5" s="1"/>
  <c r="N44" i="5" l="1"/>
  <c r="P44" i="5" s="1"/>
  <c r="N43" i="5" l="1"/>
  <c r="P43" i="5" s="1"/>
  <c r="N42" i="5"/>
  <c r="P42" i="5" s="1"/>
  <c r="N8" i="5" l="1"/>
  <c r="P8" i="5" s="1"/>
  <c r="N7" i="5" l="1"/>
  <c r="P7" i="5" s="1"/>
  <c r="G6" i="5" l="1"/>
  <c r="G5" i="5" l="1"/>
  <c r="N3" i="5" l="1"/>
  <c r="P3" i="5" s="1"/>
  <c r="I4" i="5" l="1"/>
  <c r="H5" i="5" s="1"/>
  <c r="N4" i="5" l="1"/>
  <c r="I5" i="5"/>
  <c r="N6" i="5" l="1"/>
  <c r="P6" i="5" s="1"/>
  <c r="H6" i="5"/>
  <c r="N5" i="5"/>
  <c r="P4" i="5"/>
  <c r="I13" i="5"/>
  <c r="N13" i="5" s="1"/>
  <c r="P13" i="5" s="1"/>
  <c r="I12" i="5"/>
  <c r="N12" i="5" s="1"/>
  <c r="P12" i="5" s="1"/>
  <c r="I10" i="5"/>
  <c r="N10" i="5" s="1"/>
  <c r="P10" i="5" s="1"/>
  <c r="I9" i="5"/>
  <c r="N9" i="5" s="1"/>
  <c r="P9" i="5" s="1"/>
  <c r="I11" i="5"/>
  <c r="N11" i="5" s="1"/>
  <c r="P11" i="5" s="1"/>
  <c r="P5" i="5" l="1"/>
</calcChain>
</file>

<file path=xl/sharedStrings.xml><?xml version="1.0" encoding="utf-8"?>
<sst xmlns="http://schemas.openxmlformats.org/spreadsheetml/2006/main" count="335" uniqueCount="17">
  <si>
    <t>Cell Number</t>
  </si>
  <si>
    <t>X1 (mm)</t>
  </si>
  <si>
    <t>X2 (mm)</t>
  </si>
  <si>
    <t>X3 (mm)</t>
  </si>
  <si>
    <t>Y1 (mm)</t>
  </si>
  <si>
    <t>Y2 (mm)</t>
  </si>
  <si>
    <t>Y3 (mm)</t>
  </si>
  <si>
    <t>X0 (mm)</t>
  </si>
  <si>
    <t>Y0 (mm)</t>
  </si>
  <si>
    <t>Calculated Area (mm^2)</t>
  </si>
  <si>
    <t>Centroid X (mm)</t>
  </si>
  <si>
    <t>Centroid Y (mm)</t>
  </si>
  <si>
    <t>Posterior Line Length (mm)</t>
  </si>
  <si>
    <t>Anterior Line Length (mm)</t>
  </si>
  <si>
    <t>Medial Line Length (mm)</t>
  </si>
  <si>
    <t>Lateral Line Length (mm)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</si>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</sst>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2" xfId="0" applyFont="1" applyBorder="1"/>
    <xf numFmtId="164" fontId="0" fillId="0" borderId="3" xfId="0" applyNumberFormat="1" applyFont="1" applyBorder="1"/>
    <xf numFmtId="164" fontId="0" fillId="0" borderId="3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Font="1" applyBorder="1"/>
    <xf numFmtId="164" fontId="0" fillId="0" borderId="6" xfId="0" applyNumberFormat="1" applyBorder="1"/>
    <xf numFmtId="0" fontId="0" fillId="0" borderId="7" xfId="0" applyFont="1" applyBorder="1"/>
    <xf numFmtId="164" fontId="0" fillId="0" borderId="8" xfId="0" applyNumberFormat="1" applyFont="1" applyBorder="1"/>
    <xf numFmtId="164" fontId="0" fillId="0" borderId="8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Font="1" applyBorder="1"/>
    <xf numFmtId="164" fontId="0" fillId="2" borderId="8" xfId="0" applyNumberFormat="1" applyFont="1" applyFill="1" applyBorder="1"/>
    <xf numFmtId="0" fontId="0" fillId="0" borderId="0" xfId="0" applyFont="1" applyBorder="1"/>
    <xf numFmtId="0" fontId="0" fillId="0" borderId="8" xfId="0" applyFont="1" applyBorder="1"/>
    <xf numFmtId="164" fontId="0" fillId="0" borderId="3" xfId="0" applyNumberFormat="1" applyFont="1" applyFill="1" applyBorder="1"/>
    <xf numFmtId="0" fontId="0" fillId="0" borderId="3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164" fontId="0" fillId="0" borderId="6" xfId="0" applyNumberFormat="1" applyFont="1" applyBorder="1" applyAlignment="1">
      <alignment horizontal="right" vertical="center" wrapText="1"/>
    </xf>
    <xf numFmtId="164" fontId="0" fillId="0" borderId="3" xfId="0" applyNumberFormat="1" applyFont="1" applyFill="1" applyBorder="1" applyAlignment="1">
      <alignment horizontal="right" vertical="center" wrapText="1"/>
    </xf>
    <xf numFmtId="164" fontId="0" fillId="0" borderId="3" xfId="0" applyNumberFormat="1" applyFont="1" applyBorder="1" applyAlignment="1">
      <alignment horizontal="right" vertical="center" wrapText="1"/>
    </xf>
    <xf numFmtId="164" fontId="0" fillId="0" borderId="4" xfId="0" applyNumberFormat="1" applyFont="1" applyBorder="1" applyAlignment="1">
      <alignment horizontal="right" vertical="center" wrapText="1"/>
    </xf>
    <xf numFmtId="164" fontId="0" fillId="0" borderId="8" xfId="0" applyNumberFormat="1" applyFont="1" applyFill="1" applyBorder="1" applyAlignment="1">
      <alignment horizontal="righ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164" fontId="0" fillId="0" borderId="9" xfId="0" applyNumberFormat="1" applyFont="1" applyBorder="1" applyAlignment="1">
      <alignment horizontal="right" vertical="center" wrapText="1"/>
    </xf>
    <xf numFmtId="164" fontId="0" fillId="0" borderId="0" xfId="0" applyNumberFormat="1" applyFont="1" applyFill="1" applyBorder="1"/>
    <xf numFmtId="164" fontId="0" fillId="0" borderId="8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164" fontId="0" fillId="0" borderId="4" xfId="0" applyNumberFormat="1" applyFill="1" applyBorder="1"/>
    <xf numFmtId="0" fontId="0" fillId="0" borderId="5" xfId="0" applyFont="1" applyFill="1" applyBorder="1"/>
    <xf numFmtId="0" fontId="0" fillId="0" borderId="0" xfId="0" applyFont="1" applyFill="1" applyBorder="1"/>
    <xf numFmtId="164" fontId="0" fillId="0" borderId="6" xfId="0" applyNumberFormat="1" applyFill="1" applyBorder="1"/>
    <xf numFmtId="0" fontId="0" fillId="0" borderId="7" xfId="0" applyFon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Font="1" applyBorder="1"/>
    <xf numFmtId="0" fontId="0" fillId="0" borderId="13" xfId="0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 vertical="center" wrapText="1"/>
    </xf>
    <xf numFmtId="0" fontId="0" fillId="0" borderId="13" xfId="0" applyFont="1" applyBorder="1"/>
    <xf numFmtId="164" fontId="0" fillId="0" borderId="13" xfId="0" applyNumberFormat="1" applyFont="1" applyFill="1" applyBorder="1" applyAlignment="1">
      <alignment horizontal="right" vertical="center" wrapText="1"/>
    </xf>
    <xf numFmtId="0" fontId="0" fillId="0" borderId="1" xfId="0" applyFont="1" applyBorder="1"/>
    <xf numFmtId="164" fontId="0" fillId="0" borderId="1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6" xfId="0" applyFont="1" applyBorder="1" applyAlignment="1">
      <alignment horizontal="center" vertical="center" wrapText="1"/>
    </xf>
    <xf numFmtId="164" fontId="0" fillId="0" borderId="15" xfId="0" applyNumberFormat="1" applyFont="1" applyBorder="1" applyAlignment="1">
      <alignment horizontal="right" vertical="center" wrapText="1"/>
    </xf>
    <xf numFmtId="164" fontId="0" fillId="0" borderId="16" xfId="0" applyNumberFormat="1" applyFont="1" applyBorder="1" applyAlignment="1">
      <alignment horizontal="right" vertical="center" wrapText="1"/>
    </xf>
    <xf numFmtId="164" fontId="0" fillId="0" borderId="17" xfId="0" applyNumberFormat="1" applyFont="1" applyBorder="1" applyAlignment="1">
      <alignment horizontal="right" vertical="center" wrapText="1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5" xfId="0" applyBorder="1"/>
    <xf numFmtId="164" fontId="0" fillId="0" borderId="13" xfId="0" applyNumberFormat="1" applyFont="1" applyBorder="1"/>
    <xf numFmtId="164" fontId="0" fillId="0" borderId="1" xfId="0" applyNumberFormat="1" applyFont="1" applyBorder="1"/>
    <xf numFmtId="164" fontId="0" fillId="0" borderId="13" xfId="0" applyNumberFormat="1" applyFont="1" applyBorder="1" applyAlignment="1">
      <alignment horizontal="right" vertical="center" wrapText="1"/>
    </xf>
    <xf numFmtId="164" fontId="0" fillId="0" borderId="19" xfId="0" applyNumberFormat="1" applyFont="1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right" vertical="center" wrapText="1"/>
    </xf>
    <xf numFmtId="164" fontId="0" fillId="0" borderId="1" xfId="0" applyNumberFormat="1" applyFill="1" applyBorder="1"/>
    <xf numFmtId="164" fontId="0" fillId="0" borderId="1" xfId="0" applyNumberFormat="1" applyBorder="1"/>
    <xf numFmtId="164" fontId="0" fillId="2" borderId="13" xfId="0" applyNumberFormat="1" applyFont="1" applyFill="1" applyBorder="1"/>
    <xf numFmtId="164" fontId="0" fillId="0" borderId="13" xfId="0" applyNumberFormat="1" applyFill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3" xfId="0" applyBorder="1"/>
    <xf numFmtId="164" fontId="0" fillId="0" borderId="11" xfId="0" applyNumberFormat="1" applyBorder="1"/>
    <xf numFmtId="0" fontId="0" fillId="0" borderId="1" xfId="0" applyBorder="1"/>
    <xf numFmtId="0" fontId="0" fillId="0" borderId="20" xfId="0" applyFont="1" applyBorder="1"/>
    <xf numFmtId="164" fontId="0" fillId="0" borderId="18" xfId="0" applyNumberFormat="1" applyFont="1" applyBorder="1"/>
    <xf numFmtId="164" fontId="0" fillId="2" borderId="18" xfId="0" applyNumberFormat="1" applyFont="1" applyFill="1" applyBorder="1"/>
    <xf numFmtId="164" fontId="0" fillId="0" borderId="18" xfId="0" applyNumberFormat="1" applyFill="1" applyBorder="1"/>
    <xf numFmtId="164" fontId="0" fillId="0" borderId="18" xfId="0" applyNumberFormat="1" applyBorder="1"/>
    <xf numFmtId="164" fontId="0" fillId="0" borderId="21" xfId="0" applyNumberFormat="1" applyBorder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Insole 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'VS Insole'!$F$56:$F$100</c:f>
              <c:numCache>
                <c:formatCode>0.0</c:formatCode>
                <c:ptCount val="45"/>
                <c:pt idx="0">
                  <c:v>57.900000000000006</c:v>
                </c:pt>
                <c:pt idx="1">
                  <c:v>48.300000000000004</c:v>
                </c:pt>
                <c:pt idx="2">
                  <c:v>38.700000000000003</c:v>
                </c:pt>
                <c:pt idx="3">
                  <c:v>28.9</c:v>
                </c:pt>
                <c:pt idx="4">
                  <c:v>19.299999999999997</c:v>
                </c:pt>
                <c:pt idx="5">
                  <c:v>9.6</c:v>
                </c:pt>
                <c:pt idx="6">
                  <c:v>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63.1</c:v>
                </c:pt>
                <c:pt idx="15">
                  <c:v>52.6</c:v>
                </c:pt>
                <c:pt idx="16">
                  <c:v>42.1</c:v>
                </c:pt>
                <c:pt idx="17">
                  <c:v>31.6</c:v>
                </c:pt>
                <c:pt idx="18">
                  <c:v>21</c:v>
                </c:pt>
                <c:pt idx="19">
                  <c:v>10.5</c:v>
                </c:pt>
                <c:pt idx="20">
                  <c:v>0</c:v>
                </c:pt>
                <c:pt idx="21">
                  <c:v>64.7</c:v>
                </c:pt>
                <c:pt idx="22">
                  <c:v>54.100000000000009</c:v>
                </c:pt>
                <c:pt idx="23">
                  <c:v>43.500000000000007</c:v>
                </c:pt>
                <c:pt idx="24">
                  <c:v>32.900000000000006</c:v>
                </c:pt>
                <c:pt idx="25">
                  <c:v>22.1</c:v>
                </c:pt>
                <c:pt idx="26">
                  <c:v>11.5</c:v>
                </c:pt>
                <c:pt idx="27">
                  <c:v>1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35</c:v>
                </c:pt>
                <c:pt idx="32">
                  <c:v>25</c:v>
                </c:pt>
                <c:pt idx="33">
                  <c:v>15</c:v>
                </c:pt>
                <c:pt idx="34">
                  <c:v>5</c:v>
                </c:pt>
                <c:pt idx="35">
                  <c:v>62.7</c:v>
                </c:pt>
                <c:pt idx="36">
                  <c:v>52.5</c:v>
                </c:pt>
                <c:pt idx="37">
                  <c:v>42.7</c:v>
                </c:pt>
                <c:pt idx="38">
                  <c:v>32.9</c:v>
                </c:pt>
                <c:pt idx="39">
                  <c:v>22.9</c:v>
                </c:pt>
                <c:pt idx="40">
                  <c:v>10.9</c:v>
                </c:pt>
                <c:pt idx="41">
                  <c:v>53</c:v>
                </c:pt>
                <c:pt idx="42">
                  <c:v>44</c:v>
                </c:pt>
                <c:pt idx="43">
                  <c:v>35.1</c:v>
                </c:pt>
                <c:pt idx="44">
                  <c:v>20</c:v>
                </c:pt>
              </c:numCache>
            </c:numRef>
          </c:xVal>
          <c:yVal>
            <c:numRef>
              <c:f>'VS Insole'!$J$56:$J$100</c:f>
              <c:numCache>
                <c:formatCode>0.0</c:formatCode>
                <c:ptCount val="45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152.30000000000001</c:v>
                </c:pt>
                <c:pt idx="8">
                  <c:v>152.30000000000001</c:v>
                </c:pt>
                <c:pt idx="9">
                  <c:v>152.30000000000001</c:v>
                </c:pt>
                <c:pt idx="10">
                  <c:v>152.30000000000001</c:v>
                </c:pt>
                <c:pt idx="11">
                  <c:v>152.30000000000001</c:v>
                </c:pt>
                <c:pt idx="12">
                  <c:v>152.30000000000001</c:v>
                </c:pt>
                <c:pt idx="13">
                  <c:v>152.30000000000001</c:v>
                </c:pt>
                <c:pt idx="14">
                  <c:v>167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193.5</c:v>
                </c:pt>
                <c:pt idx="29">
                  <c:v>193.5</c:v>
                </c:pt>
                <c:pt idx="30">
                  <c:v>193.5</c:v>
                </c:pt>
                <c:pt idx="31">
                  <c:v>193.5</c:v>
                </c:pt>
                <c:pt idx="32">
                  <c:v>193.5</c:v>
                </c:pt>
                <c:pt idx="33">
                  <c:v>193.5</c:v>
                </c:pt>
                <c:pt idx="34">
                  <c:v>193.5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222.8</c:v>
                </c:pt>
                <c:pt idx="42">
                  <c:v>222.8</c:v>
                </c:pt>
                <c:pt idx="43">
                  <c:v>222.8</c:v>
                </c:pt>
                <c:pt idx="44">
                  <c:v>222.8</c:v>
                </c:pt>
              </c:numCache>
            </c:numRef>
          </c:yVal>
          <c:smooth val="0"/>
        </c:ser>
        <c:ser>
          <c:idx val="1"/>
          <c:order val="1"/>
          <c:tx>
            <c:v>Point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'VS Insole'!$G$56:$G$100</c:f>
              <c:numCache>
                <c:formatCode>0.0</c:formatCode>
                <c:ptCount val="45"/>
                <c:pt idx="0">
                  <c:v>67.5</c:v>
                </c:pt>
                <c:pt idx="1">
                  <c:v>57.900000000000006</c:v>
                </c:pt>
                <c:pt idx="2">
                  <c:v>48.300000000000004</c:v>
                </c:pt>
                <c:pt idx="3">
                  <c:v>38.700000000000003</c:v>
                </c:pt>
                <c:pt idx="4">
                  <c:v>28.9</c:v>
                </c:pt>
                <c:pt idx="5">
                  <c:v>19.299999999999997</c:v>
                </c:pt>
                <c:pt idx="6">
                  <c:v>9.6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73.7</c:v>
                </c:pt>
                <c:pt idx="15">
                  <c:v>63.1</c:v>
                </c:pt>
                <c:pt idx="16">
                  <c:v>52.6</c:v>
                </c:pt>
                <c:pt idx="17">
                  <c:v>42.1</c:v>
                </c:pt>
                <c:pt idx="18">
                  <c:v>31.6</c:v>
                </c:pt>
                <c:pt idx="19">
                  <c:v>21</c:v>
                </c:pt>
                <c:pt idx="20">
                  <c:v>10.5</c:v>
                </c:pt>
                <c:pt idx="21">
                  <c:v>75.600000000000009</c:v>
                </c:pt>
                <c:pt idx="22">
                  <c:v>64.7</c:v>
                </c:pt>
                <c:pt idx="23">
                  <c:v>54.100000000000009</c:v>
                </c:pt>
                <c:pt idx="24">
                  <c:v>43.500000000000007</c:v>
                </c:pt>
                <c:pt idx="25">
                  <c:v>32.900000000000006</c:v>
                </c:pt>
                <c:pt idx="26">
                  <c:v>22.1</c:v>
                </c:pt>
                <c:pt idx="27">
                  <c:v>11.5</c:v>
                </c:pt>
                <c:pt idx="28">
                  <c:v>75</c:v>
                </c:pt>
                <c:pt idx="29">
                  <c:v>65</c:v>
                </c:pt>
                <c:pt idx="30">
                  <c:v>55</c:v>
                </c:pt>
                <c:pt idx="31">
                  <c:v>45</c:v>
                </c:pt>
                <c:pt idx="32">
                  <c:v>35</c:v>
                </c:pt>
                <c:pt idx="33">
                  <c:v>25</c:v>
                </c:pt>
                <c:pt idx="34">
                  <c:v>15</c:v>
                </c:pt>
                <c:pt idx="35">
                  <c:v>74.400000000000006</c:v>
                </c:pt>
                <c:pt idx="36">
                  <c:v>62.7</c:v>
                </c:pt>
                <c:pt idx="37">
                  <c:v>52.5</c:v>
                </c:pt>
                <c:pt idx="38">
                  <c:v>42.7</c:v>
                </c:pt>
                <c:pt idx="39">
                  <c:v>32.9</c:v>
                </c:pt>
                <c:pt idx="40">
                  <c:v>22.9</c:v>
                </c:pt>
                <c:pt idx="41">
                  <c:v>69.5</c:v>
                </c:pt>
                <c:pt idx="42">
                  <c:v>53</c:v>
                </c:pt>
                <c:pt idx="43">
                  <c:v>44</c:v>
                </c:pt>
                <c:pt idx="44">
                  <c:v>35.1</c:v>
                </c:pt>
              </c:numCache>
            </c:numRef>
          </c:xVal>
          <c:yVal>
            <c:numRef>
              <c:f>'VS Insole'!$K$56:$K$100</c:f>
              <c:numCache>
                <c:formatCode>0.0</c:formatCode>
                <c:ptCount val="45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152.30000000000001</c:v>
                </c:pt>
                <c:pt idx="8">
                  <c:v>152.30000000000001</c:v>
                </c:pt>
                <c:pt idx="9">
                  <c:v>152.30000000000001</c:v>
                </c:pt>
                <c:pt idx="10">
                  <c:v>152.30000000000001</c:v>
                </c:pt>
                <c:pt idx="11">
                  <c:v>152.30000000000001</c:v>
                </c:pt>
                <c:pt idx="12">
                  <c:v>152.30000000000001</c:v>
                </c:pt>
                <c:pt idx="13">
                  <c:v>152.30000000000001</c:v>
                </c:pt>
                <c:pt idx="14">
                  <c:v>167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193.5</c:v>
                </c:pt>
                <c:pt idx="29">
                  <c:v>193.5</c:v>
                </c:pt>
                <c:pt idx="30">
                  <c:v>193.5</c:v>
                </c:pt>
                <c:pt idx="31">
                  <c:v>193.5</c:v>
                </c:pt>
                <c:pt idx="32">
                  <c:v>193.5</c:v>
                </c:pt>
                <c:pt idx="33">
                  <c:v>193.5</c:v>
                </c:pt>
                <c:pt idx="34">
                  <c:v>193.5</c:v>
                </c:pt>
                <c:pt idx="35">
                  <c:v>208</c:v>
                </c:pt>
                <c:pt idx="36">
                  <c:v>208</c:v>
                </c:pt>
                <c:pt idx="37">
                  <c:v>208</c:v>
                </c:pt>
                <c:pt idx="38">
                  <c:v>208</c:v>
                </c:pt>
                <c:pt idx="39">
                  <c:v>208</c:v>
                </c:pt>
                <c:pt idx="40">
                  <c:v>208</c:v>
                </c:pt>
                <c:pt idx="41">
                  <c:v>222.8</c:v>
                </c:pt>
                <c:pt idx="42">
                  <c:v>222.8</c:v>
                </c:pt>
                <c:pt idx="43">
                  <c:v>222.8</c:v>
                </c:pt>
                <c:pt idx="44">
                  <c:v>222.8</c:v>
                </c:pt>
              </c:numCache>
            </c:numRef>
          </c:yVal>
          <c:smooth val="0"/>
        </c:ser>
        <c:ser>
          <c:idx val="2"/>
          <c:order val="2"/>
          <c:tx>
            <c:v>Point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'VS Insole'!$H$56:$H$100</c:f>
              <c:numCache>
                <c:formatCode>0.0</c:formatCode>
                <c:ptCount val="4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73.7</c:v>
                </c:pt>
                <c:pt idx="8">
                  <c:v>63.1</c:v>
                </c:pt>
                <c:pt idx="9">
                  <c:v>52.6</c:v>
                </c:pt>
                <c:pt idx="10">
                  <c:v>42.1</c:v>
                </c:pt>
                <c:pt idx="11">
                  <c:v>31.6</c:v>
                </c:pt>
                <c:pt idx="12">
                  <c:v>21</c:v>
                </c:pt>
                <c:pt idx="13">
                  <c:v>10.5</c:v>
                </c:pt>
                <c:pt idx="14">
                  <c:v>75.600000000000009</c:v>
                </c:pt>
                <c:pt idx="15">
                  <c:v>64.7</c:v>
                </c:pt>
                <c:pt idx="16">
                  <c:v>54.100000000000009</c:v>
                </c:pt>
                <c:pt idx="17">
                  <c:v>43.500000000000007</c:v>
                </c:pt>
                <c:pt idx="18">
                  <c:v>32.900000000000006</c:v>
                </c:pt>
                <c:pt idx="19">
                  <c:v>22.1</c:v>
                </c:pt>
                <c:pt idx="20">
                  <c:v>11.5</c:v>
                </c:pt>
                <c:pt idx="21">
                  <c:v>75</c:v>
                </c:pt>
                <c:pt idx="22">
                  <c:v>65</c:v>
                </c:pt>
                <c:pt idx="23">
                  <c:v>55</c:v>
                </c:pt>
                <c:pt idx="24">
                  <c:v>45</c:v>
                </c:pt>
                <c:pt idx="25">
                  <c:v>35</c:v>
                </c:pt>
                <c:pt idx="26">
                  <c:v>25</c:v>
                </c:pt>
                <c:pt idx="27">
                  <c:v>15</c:v>
                </c:pt>
                <c:pt idx="28">
                  <c:v>74.400000000000006</c:v>
                </c:pt>
                <c:pt idx="29">
                  <c:v>65.400000000000006</c:v>
                </c:pt>
                <c:pt idx="30">
                  <c:v>56.300000000000004</c:v>
                </c:pt>
                <c:pt idx="31">
                  <c:v>47.2</c:v>
                </c:pt>
                <c:pt idx="32">
                  <c:v>38.1</c:v>
                </c:pt>
                <c:pt idx="33">
                  <c:v>29</c:v>
                </c:pt>
                <c:pt idx="34">
                  <c:v>19.899999999999999</c:v>
                </c:pt>
                <c:pt idx="35">
                  <c:v>69.5</c:v>
                </c:pt>
                <c:pt idx="36">
                  <c:v>61.5</c:v>
                </c:pt>
                <c:pt idx="37">
                  <c:v>53</c:v>
                </c:pt>
                <c:pt idx="38">
                  <c:v>44</c:v>
                </c:pt>
                <c:pt idx="39">
                  <c:v>35.1</c:v>
                </c:pt>
                <c:pt idx="40">
                  <c:v>26.6</c:v>
                </c:pt>
                <c:pt idx="41">
                  <c:v>63.2</c:v>
                </c:pt>
                <c:pt idx="42">
                  <c:v>56</c:v>
                </c:pt>
                <c:pt idx="43">
                  <c:v>47.2</c:v>
                </c:pt>
                <c:pt idx="44">
                  <c:v>38.5</c:v>
                </c:pt>
              </c:numCache>
            </c:numRef>
          </c:xVal>
          <c:yVal>
            <c:numRef>
              <c:f>'VS Insole'!$L$56:$L$100</c:f>
              <c:numCache>
                <c:formatCode>0.0</c:formatCode>
                <c:ptCount val="45"/>
                <c:pt idx="0">
                  <c:v>152.30000000000001</c:v>
                </c:pt>
                <c:pt idx="1">
                  <c:v>152.30000000000001</c:v>
                </c:pt>
                <c:pt idx="2">
                  <c:v>152.30000000000001</c:v>
                </c:pt>
                <c:pt idx="3">
                  <c:v>152.30000000000001</c:v>
                </c:pt>
                <c:pt idx="4">
                  <c:v>152.30000000000001</c:v>
                </c:pt>
                <c:pt idx="5">
                  <c:v>152.30000000000001</c:v>
                </c:pt>
                <c:pt idx="6">
                  <c:v>152.30000000000001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193.5</c:v>
                </c:pt>
                <c:pt idx="22">
                  <c:v>193.5</c:v>
                </c:pt>
                <c:pt idx="23">
                  <c:v>193.5</c:v>
                </c:pt>
                <c:pt idx="24">
                  <c:v>193.5</c:v>
                </c:pt>
                <c:pt idx="25">
                  <c:v>193.5</c:v>
                </c:pt>
                <c:pt idx="26">
                  <c:v>193.5</c:v>
                </c:pt>
                <c:pt idx="27">
                  <c:v>193.5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222.8</c:v>
                </c:pt>
                <c:pt idx="36">
                  <c:v>222.8</c:v>
                </c:pt>
                <c:pt idx="37">
                  <c:v>222.8</c:v>
                </c:pt>
                <c:pt idx="38">
                  <c:v>222.8</c:v>
                </c:pt>
                <c:pt idx="39">
                  <c:v>222.8</c:v>
                </c:pt>
                <c:pt idx="40">
                  <c:v>222.8</c:v>
                </c:pt>
                <c:pt idx="41">
                  <c:v>231</c:v>
                </c:pt>
                <c:pt idx="42">
                  <c:v>238</c:v>
                </c:pt>
                <c:pt idx="43">
                  <c:v>239.1</c:v>
                </c:pt>
                <c:pt idx="44">
                  <c:v>238</c:v>
                </c:pt>
              </c:numCache>
            </c:numRef>
          </c:yVal>
          <c:smooth val="0"/>
        </c:ser>
        <c:ser>
          <c:idx val="3"/>
          <c:order val="3"/>
          <c:tx>
            <c:v>Point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'VS Insole'!$I$56:$I$100</c:f>
              <c:numCache>
                <c:formatCode>0.0</c:formatCode>
                <c:ptCount val="4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63.1</c:v>
                </c:pt>
                <c:pt idx="8">
                  <c:v>52.6</c:v>
                </c:pt>
                <c:pt idx="9">
                  <c:v>42.1</c:v>
                </c:pt>
                <c:pt idx="10">
                  <c:v>31.6</c:v>
                </c:pt>
                <c:pt idx="11">
                  <c:v>21</c:v>
                </c:pt>
                <c:pt idx="12">
                  <c:v>10.5</c:v>
                </c:pt>
                <c:pt idx="13">
                  <c:v>0</c:v>
                </c:pt>
                <c:pt idx="14">
                  <c:v>64.7</c:v>
                </c:pt>
                <c:pt idx="15">
                  <c:v>54.100000000000009</c:v>
                </c:pt>
                <c:pt idx="16">
                  <c:v>43.500000000000007</c:v>
                </c:pt>
                <c:pt idx="17">
                  <c:v>32.900000000000006</c:v>
                </c:pt>
                <c:pt idx="18">
                  <c:v>22.1</c:v>
                </c:pt>
                <c:pt idx="19">
                  <c:v>11.5</c:v>
                </c:pt>
                <c:pt idx="20">
                  <c:v>1</c:v>
                </c:pt>
                <c:pt idx="21">
                  <c:v>65</c:v>
                </c:pt>
                <c:pt idx="22">
                  <c:v>55</c:v>
                </c:pt>
                <c:pt idx="23">
                  <c:v>45</c:v>
                </c:pt>
                <c:pt idx="24">
                  <c:v>35</c:v>
                </c:pt>
                <c:pt idx="25">
                  <c:v>25</c:v>
                </c:pt>
                <c:pt idx="26">
                  <c:v>15</c:v>
                </c:pt>
                <c:pt idx="27">
                  <c:v>5</c:v>
                </c:pt>
                <c:pt idx="28">
                  <c:v>65.400000000000006</c:v>
                </c:pt>
                <c:pt idx="29">
                  <c:v>56.300000000000004</c:v>
                </c:pt>
                <c:pt idx="30">
                  <c:v>47.2</c:v>
                </c:pt>
                <c:pt idx="31">
                  <c:v>38.1</c:v>
                </c:pt>
                <c:pt idx="32">
                  <c:v>29</c:v>
                </c:pt>
                <c:pt idx="33">
                  <c:v>19.899999999999999</c:v>
                </c:pt>
                <c:pt idx="34">
                  <c:v>10.9</c:v>
                </c:pt>
                <c:pt idx="35">
                  <c:v>61.5</c:v>
                </c:pt>
                <c:pt idx="36">
                  <c:v>53</c:v>
                </c:pt>
                <c:pt idx="37">
                  <c:v>44</c:v>
                </c:pt>
                <c:pt idx="38">
                  <c:v>35.1</c:v>
                </c:pt>
                <c:pt idx="39">
                  <c:v>26.6</c:v>
                </c:pt>
                <c:pt idx="40">
                  <c:v>20</c:v>
                </c:pt>
                <c:pt idx="41">
                  <c:v>56</c:v>
                </c:pt>
                <c:pt idx="42">
                  <c:v>47.2</c:v>
                </c:pt>
                <c:pt idx="43">
                  <c:v>38.5</c:v>
                </c:pt>
                <c:pt idx="44">
                  <c:v>28</c:v>
                </c:pt>
              </c:numCache>
            </c:numRef>
          </c:xVal>
          <c:yVal>
            <c:numRef>
              <c:f>'VS Insole'!$M$56:$M$100</c:f>
              <c:numCache>
                <c:formatCode>0.0</c:formatCode>
                <c:ptCount val="45"/>
                <c:pt idx="0">
                  <c:v>152.30000000000001</c:v>
                </c:pt>
                <c:pt idx="1">
                  <c:v>152.30000000000001</c:v>
                </c:pt>
                <c:pt idx="2">
                  <c:v>152.30000000000001</c:v>
                </c:pt>
                <c:pt idx="3">
                  <c:v>152.30000000000001</c:v>
                </c:pt>
                <c:pt idx="4">
                  <c:v>152.30000000000001</c:v>
                </c:pt>
                <c:pt idx="5">
                  <c:v>152.30000000000001</c:v>
                </c:pt>
                <c:pt idx="6">
                  <c:v>152.30000000000001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193.5</c:v>
                </c:pt>
                <c:pt idx="22">
                  <c:v>193.5</c:v>
                </c:pt>
                <c:pt idx="23">
                  <c:v>193.5</c:v>
                </c:pt>
                <c:pt idx="24">
                  <c:v>193.5</c:v>
                </c:pt>
                <c:pt idx="25">
                  <c:v>193.5</c:v>
                </c:pt>
                <c:pt idx="26">
                  <c:v>193.5</c:v>
                </c:pt>
                <c:pt idx="27">
                  <c:v>193.5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222.8</c:v>
                </c:pt>
                <c:pt idx="36">
                  <c:v>222.8</c:v>
                </c:pt>
                <c:pt idx="37">
                  <c:v>222.8</c:v>
                </c:pt>
                <c:pt idx="38">
                  <c:v>222.8</c:v>
                </c:pt>
                <c:pt idx="39">
                  <c:v>222.8</c:v>
                </c:pt>
                <c:pt idx="40">
                  <c:v>222.8</c:v>
                </c:pt>
                <c:pt idx="41">
                  <c:v>238</c:v>
                </c:pt>
                <c:pt idx="42">
                  <c:v>239.1</c:v>
                </c:pt>
                <c:pt idx="43">
                  <c:v>238</c:v>
                </c:pt>
                <c:pt idx="44">
                  <c:v>231</c:v>
                </c:pt>
              </c:numCache>
            </c:numRef>
          </c:yVal>
          <c:smooth val="0"/>
        </c:ser>
        <c:ser>
          <c:idx val="4"/>
          <c:order val="4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'VS Insole'!$O$56:$O$100</c:f>
              <c:numCache>
                <c:formatCode>0.0</c:formatCode>
                <c:ptCount val="45"/>
                <c:pt idx="0">
                  <c:v>-63.857823129251791</c:v>
                </c:pt>
                <c:pt idx="1">
                  <c:v>-54.056462585034048</c:v>
                </c:pt>
                <c:pt idx="2">
                  <c:v>-44.255102040816318</c:v>
                </c:pt>
                <c:pt idx="3">
                  <c:v>-34.402020202020211</c:v>
                </c:pt>
                <c:pt idx="4">
                  <c:v>-24.553061224489799</c:v>
                </c:pt>
                <c:pt idx="5">
                  <c:v>-14.726395939086297</c:v>
                </c:pt>
                <c:pt idx="6">
                  <c:v>-4.9006802721088443</c:v>
                </c:pt>
                <c:pt idx="7">
                  <c:v>-66.716504854369077</c:v>
                </c:pt>
                <c:pt idx="8">
                  <c:v>-56.436585365853624</c:v>
                </c:pt>
                <c:pt idx="9">
                  <c:v>-46.184552845528444</c:v>
                </c:pt>
                <c:pt idx="10">
                  <c:v>-35.932520325203264</c:v>
                </c:pt>
                <c:pt idx="11">
                  <c:v>-25.65631067961165</c:v>
                </c:pt>
                <c:pt idx="12">
                  <c:v>-15.3780487804878</c:v>
                </c:pt>
                <c:pt idx="13">
                  <c:v>-5.1260162601625998</c:v>
                </c:pt>
                <c:pt idx="14">
                  <c:v>-69.279069767441698</c:v>
                </c:pt>
                <c:pt idx="15">
                  <c:v>-58.62622432859407</c:v>
                </c:pt>
                <c:pt idx="16">
                  <c:v>-48.076145339652463</c:v>
                </c:pt>
                <c:pt idx="17">
                  <c:v>-37.526066350710863</c:v>
                </c:pt>
                <c:pt idx="18">
                  <c:v>-26.901869158878522</c:v>
                </c:pt>
                <c:pt idx="19">
                  <c:v>-16.275829383886251</c:v>
                </c:pt>
                <c:pt idx="20">
                  <c:v>-5.75</c:v>
                </c:pt>
                <c:pt idx="21">
                  <c:v>-70.076076555024031</c:v>
                </c:pt>
                <c:pt idx="22">
                  <c:v>-59.697087378640724</c:v>
                </c:pt>
                <c:pt idx="23">
                  <c:v>-49.394174757281597</c:v>
                </c:pt>
                <c:pt idx="24">
                  <c:v>-39.091262135922335</c:v>
                </c:pt>
                <c:pt idx="25">
                  <c:v>-28.733974358974333</c:v>
                </c:pt>
                <c:pt idx="26">
                  <c:v>-18.384466019417488</c:v>
                </c:pt>
                <c:pt idx="27">
                  <c:v>-8.1097560975609753</c:v>
                </c:pt>
                <c:pt idx="28">
                  <c:v>-69.950877192982475</c:v>
                </c:pt>
                <c:pt idx="29">
                  <c:v>-60.418324607329943</c:v>
                </c:pt>
                <c:pt idx="30">
                  <c:v>-50.861256544502531</c:v>
                </c:pt>
                <c:pt idx="31">
                  <c:v>-41.304188481675403</c:v>
                </c:pt>
                <c:pt idx="32">
                  <c:v>-31.747120418848159</c:v>
                </c:pt>
                <c:pt idx="33">
                  <c:v>-22.190052356020956</c:v>
                </c:pt>
                <c:pt idx="34">
                  <c:v>-12.652631578947371</c:v>
                </c:pt>
                <c:pt idx="35">
                  <c:v>-67.120473773265545</c:v>
                </c:pt>
                <c:pt idx="36">
                  <c:v>-57.430303030303037</c:v>
                </c:pt>
                <c:pt idx="37">
                  <c:v>-48.043617021276646</c:v>
                </c:pt>
                <c:pt idx="38">
                  <c:v>-38.660962566844887</c:v>
                </c:pt>
                <c:pt idx="39">
                  <c:v>-29.335135135135136</c:v>
                </c:pt>
                <c:pt idx="40">
                  <c:v>-19.790322580645157</c:v>
                </c:pt>
                <c:pt idx="41">
                  <c:v>-59.691149243621396</c:v>
                </c:pt>
                <c:pt idx="42">
                  <c:v>-49.998721924631091</c:v>
                </c:pt>
                <c:pt idx="43">
                  <c:v>-41.238855381316249</c:v>
                </c:pt>
                <c:pt idx="44">
                  <c:v>-30.925611791592846</c:v>
                </c:pt>
              </c:numCache>
            </c:numRef>
          </c:xVal>
          <c:yVal>
            <c:numRef>
              <c:f>'VS Insole'!$P$56:$P$100</c:f>
              <c:numCache>
                <c:formatCode>0.0</c:formatCode>
                <c:ptCount val="45"/>
                <c:pt idx="0">
                  <c:v>145.19863945578257</c:v>
                </c:pt>
                <c:pt idx="1">
                  <c:v>145.19863945578237</c:v>
                </c:pt>
                <c:pt idx="2">
                  <c:v>145.19863945578228</c:v>
                </c:pt>
                <c:pt idx="3">
                  <c:v>145.17407407407413</c:v>
                </c:pt>
                <c:pt idx="4">
                  <c:v>145.19863945578237</c:v>
                </c:pt>
                <c:pt idx="5">
                  <c:v>145.18629441624367</c:v>
                </c:pt>
                <c:pt idx="6">
                  <c:v>145.19863945578231</c:v>
                </c:pt>
                <c:pt idx="7">
                  <c:v>159.72135922330119</c:v>
                </c:pt>
                <c:pt idx="8">
                  <c:v>159.7097560975609</c:v>
                </c:pt>
                <c:pt idx="9">
                  <c:v>159.7097560975609</c:v>
                </c:pt>
                <c:pt idx="10">
                  <c:v>159.70975609756104</c:v>
                </c:pt>
                <c:pt idx="11">
                  <c:v>159.72135922330094</c:v>
                </c:pt>
                <c:pt idx="12">
                  <c:v>159.70975609756093</c:v>
                </c:pt>
                <c:pt idx="13">
                  <c:v>159.70975609756093</c:v>
                </c:pt>
                <c:pt idx="14">
                  <c:v>173.53023255813929</c:v>
                </c:pt>
                <c:pt idx="15">
                  <c:v>173.51026856240136</c:v>
                </c:pt>
                <c:pt idx="16">
                  <c:v>173.51026856240122</c:v>
                </c:pt>
                <c:pt idx="17">
                  <c:v>173.51026856240119</c:v>
                </c:pt>
                <c:pt idx="18">
                  <c:v>173.52024922118378</c:v>
                </c:pt>
                <c:pt idx="19">
                  <c:v>173.51026856240111</c:v>
                </c:pt>
                <c:pt idx="20">
                  <c:v>173.5</c:v>
                </c:pt>
                <c:pt idx="21">
                  <c:v>186.65311004784698</c:v>
                </c:pt>
                <c:pt idx="22">
                  <c:v>186.68446601941739</c:v>
                </c:pt>
                <c:pt idx="23">
                  <c:v>186.68446601941753</c:v>
                </c:pt>
                <c:pt idx="24">
                  <c:v>186.68446601941741</c:v>
                </c:pt>
                <c:pt idx="25">
                  <c:v>186.66346153846138</c:v>
                </c:pt>
                <c:pt idx="26">
                  <c:v>186.68446601941753</c:v>
                </c:pt>
                <c:pt idx="27">
                  <c:v>186.69512195121951</c:v>
                </c:pt>
                <c:pt idx="28">
                  <c:v>200.62280701754386</c:v>
                </c:pt>
                <c:pt idx="29">
                  <c:v>200.63612565445055</c:v>
                </c:pt>
                <c:pt idx="30">
                  <c:v>200.63612565445018</c:v>
                </c:pt>
                <c:pt idx="31">
                  <c:v>200.6361256544503</c:v>
                </c:pt>
                <c:pt idx="32">
                  <c:v>200.6361256544503</c:v>
                </c:pt>
                <c:pt idx="33">
                  <c:v>200.6361256544503</c:v>
                </c:pt>
                <c:pt idx="34">
                  <c:v>200.62280701754381</c:v>
                </c:pt>
                <c:pt idx="35">
                  <c:v>214.93671742808769</c:v>
                </c:pt>
                <c:pt idx="36">
                  <c:v>215.17575757575756</c:v>
                </c:pt>
                <c:pt idx="37">
                  <c:v>215.29503546099295</c:v>
                </c:pt>
                <c:pt idx="38">
                  <c:v>215.28128342245967</c:v>
                </c:pt>
                <c:pt idx="39">
                  <c:v>215.20000000000005</c:v>
                </c:pt>
                <c:pt idx="40">
                  <c:v>214.68387096774191</c:v>
                </c:pt>
                <c:pt idx="41">
                  <c:v>228.02033566644042</c:v>
                </c:pt>
                <c:pt idx="42">
                  <c:v>230.68060332675512</c:v>
                </c:pt>
                <c:pt idx="43">
                  <c:v>230.61322391587831</c:v>
                </c:pt>
                <c:pt idx="44">
                  <c:v>228.18356572426379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57008"/>
        <c:axId val="186027440"/>
      </c:scatterChart>
      <c:valAx>
        <c:axId val="184557008"/>
        <c:scaling>
          <c:orientation val="minMax"/>
          <c:max val="10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7440"/>
        <c:crosses val="autoZero"/>
        <c:crossBetween val="midCat"/>
      </c:valAx>
      <c:valAx>
        <c:axId val="186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5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Insole 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'WS Insole'!$F$56:$F$100</c:f>
              <c:numCache>
                <c:formatCode>0.0</c:formatCode>
                <c:ptCount val="4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65.2</c:v>
                </c:pt>
                <c:pt idx="8">
                  <c:v>54.4</c:v>
                </c:pt>
                <c:pt idx="9">
                  <c:v>43.5</c:v>
                </c:pt>
                <c:pt idx="10">
                  <c:v>32.700000000000003</c:v>
                </c:pt>
                <c:pt idx="11">
                  <c:v>21.8</c:v>
                </c:pt>
                <c:pt idx="12">
                  <c:v>10.9</c:v>
                </c:pt>
                <c:pt idx="13">
                  <c:v>0</c:v>
                </c:pt>
                <c:pt idx="14">
                  <c:v>66.2</c:v>
                </c:pt>
                <c:pt idx="15">
                  <c:v>55.1</c:v>
                </c:pt>
                <c:pt idx="16">
                  <c:v>44</c:v>
                </c:pt>
                <c:pt idx="17">
                  <c:v>33</c:v>
                </c:pt>
                <c:pt idx="18">
                  <c:v>22</c:v>
                </c:pt>
                <c:pt idx="19">
                  <c:v>11</c:v>
                </c:pt>
                <c:pt idx="20">
                  <c:v>0</c:v>
                </c:pt>
                <c:pt idx="21">
                  <c:v>68.2</c:v>
                </c:pt>
                <c:pt idx="22">
                  <c:v>57</c:v>
                </c:pt>
                <c:pt idx="23">
                  <c:v>45.7</c:v>
                </c:pt>
                <c:pt idx="24">
                  <c:v>34.5</c:v>
                </c:pt>
                <c:pt idx="25">
                  <c:v>23.4</c:v>
                </c:pt>
                <c:pt idx="26">
                  <c:v>12.2</c:v>
                </c:pt>
                <c:pt idx="27">
                  <c:v>1</c:v>
                </c:pt>
                <c:pt idx="28">
                  <c:v>70.400000000000006</c:v>
                </c:pt>
                <c:pt idx="29">
                  <c:v>59.6</c:v>
                </c:pt>
                <c:pt idx="30">
                  <c:v>48.7</c:v>
                </c:pt>
                <c:pt idx="31">
                  <c:v>37.700000000000003</c:v>
                </c:pt>
                <c:pt idx="32">
                  <c:v>26.8</c:v>
                </c:pt>
                <c:pt idx="33">
                  <c:v>15.9</c:v>
                </c:pt>
                <c:pt idx="34">
                  <c:v>4.9000000000000004</c:v>
                </c:pt>
                <c:pt idx="35">
                  <c:v>67</c:v>
                </c:pt>
                <c:pt idx="36">
                  <c:v>56</c:v>
                </c:pt>
                <c:pt idx="37">
                  <c:v>45.4</c:v>
                </c:pt>
                <c:pt idx="38">
                  <c:v>34.799999999999997</c:v>
                </c:pt>
                <c:pt idx="39">
                  <c:v>24.1</c:v>
                </c:pt>
                <c:pt idx="40">
                  <c:v>11.1</c:v>
                </c:pt>
                <c:pt idx="41">
                  <c:v>55.7</c:v>
                </c:pt>
                <c:pt idx="42">
                  <c:v>46.5</c:v>
                </c:pt>
                <c:pt idx="43">
                  <c:v>37</c:v>
                </c:pt>
                <c:pt idx="44">
                  <c:v>20.9</c:v>
                </c:pt>
              </c:numCache>
            </c:numRef>
          </c:xVal>
          <c:yVal>
            <c:numRef>
              <c:f>'WS Insole'!$J$56:$J$100</c:f>
              <c:numCache>
                <c:formatCode>0.0</c:formatCode>
                <c:ptCount val="45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161.1</c:v>
                </c:pt>
                <c:pt idx="8">
                  <c:v>161.1</c:v>
                </c:pt>
                <c:pt idx="9">
                  <c:v>161.1</c:v>
                </c:pt>
                <c:pt idx="10">
                  <c:v>161.1</c:v>
                </c:pt>
                <c:pt idx="11">
                  <c:v>161.1</c:v>
                </c:pt>
                <c:pt idx="12">
                  <c:v>161.1</c:v>
                </c:pt>
                <c:pt idx="13">
                  <c:v>161.1</c:v>
                </c:pt>
                <c:pt idx="14">
                  <c:v>175.2</c:v>
                </c:pt>
                <c:pt idx="15">
                  <c:v>175.2</c:v>
                </c:pt>
                <c:pt idx="16">
                  <c:v>175.2</c:v>
                </c:pt>
                <c:pt idx="17">
                  <c:v>175.2</c:v>
                </c:pt>
                <c:pt idx="18">
                  <c:v>175.2</c:v>
                </c:pt>
                <c:pt idx="19">
                  <c:v>175.2</c:v>
                </c:pt>
                <c:pt idx="20">
                  <c:v>175.2</c:v>
                </c:pt>
                <c:pt idx="21">
                  <c:v>189.2</c:v>
                </c:pt>
                <c:pt idx="22">
                  <c:v>189.2</c:v>
                </c:pt>
                <c:pt idx="23">
                  <c:v>189.2</c:v>
                </c:pt>
                <c:pt idx="24">
                  <c:v>189.2</c:v>
                </c:pt>
                <c:pt idx="25">
                  <c:v>189.2</c:v>
                </c:pt>
                <c:pt idx="26">
                  <c:v>189.2</c:v>
                </c:pt>
                <c:pt idx="27">
                  <c:v>189.2</c:v>
                </c:pt>
                <c:pt idx="28">
                  <c:v>203.7</c:v>
                </c:pt>
                <c:pt idx="29">
                  <c:v>203.7</c:v>
                </c:pt>
                <c:pt idx="30">
                  <c:v>203.7</c:v>
                </c:pt>
                <c:pt idx="31">
                  <c:v>203.7</c:v>
                </c:pt>
                <c:pt idx="32">
                  <c:v>203.7</c:v>
                </c:pt>
                <c:pt idx="33">
                  <c:v>203.7</c:v>
                </c:pt>
                <c:pt idx="34">
                  <c:v>203.7</c:v>
                </c:pt>
                <c:pt idx="35">
                  <c:v>218.7</c:v>
                </c:pt>
                <c:pt idx="36">
                  <c:v>218.7</c:v>
                </c:pt>
                <c:pt idx="37">
                  <c:v>218.7</c:v>
                </c:pt>
                <c:pt idx="38">
                  <c:v>218.7</c:v>
                </c:pt>
                <c:pt idx="39">
                  <c:v>218.7</c:v>
                </c:pt>
                <c:pt idx="40">
                  <c:v>218.7</c:v>
                </c:pt>
                <c:pt idx="41">
                  <c:v>233.7</c:v>
                </c:pt>
                <c:pt idx="42">
                  <c:v>233.7</c:v>
                </c:pt>
                <c:pt idx="43">
                  <c:v>233.7</c:v>
                </c:pt>
                <c:pt idx="44">
                  <c:v>233.7</c:v>
                </c:pt>
              </c:numCache>
            </c:numRef>
          </c:yVal>
          <c:smooth val="0"/>
        </c:ser>
        <c:ser>
          <c:idx val="1"/>
          <c:order val="1"/>
          <c:tx>
            <c:v>Point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'WS Insole'!$G$56:$G$100</c:f>
              <c:numCache>
                <c:formatCode>0.0</c:formatCode>
                <c:ptCount val="45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76.100000000000009</c:v>
                </c:pt>
                <c:pt idx="8">
                  <c:v>65.2</c:v>
                </c:pt>
                <c:pt idx="9">
                  <c:v>54.4</c:v>
                </c:pt>
                <c:pt idx="10">
                  <c:v>43.5</c:v>
                </c:pt>
                <c:pt idx="11">
                  <c:v>32.700000000000003</c:v>
                </c:pt>
                <c:pt idx="12">
                  <c:v>21.8</c:v>
                </c:pt>
                <c:pt idx="13">
                  <c:v>10.9</c:v>
                </c:pt>
                <c:pt idx="14">
                  <c:v>77.2</c:v>
                </c:pt>
                <c:pt idx="15">
                  <c:v>66.2</c:v>
                </c:pt>
                <c:pt idx="16">
                  <c:v>55.1</c:v>
                </c:pt>
                <c:pt idx="17">
                  <c:v>44</c:v>
                </c:pt>
                <c:pt idx="18">
                  <c:v>33</c:v>
                </c:pt>
                <c:pt idx="19">
                  <c:v>22</c:v>
                </c:pt>
                <c:pt idx="20">
                  <c:v>11</c:v>
                </c:pt>
                <c:pt idx="21">
                  <c:v>79.400000000000006</c:v>
                </c:pt>
                <c:pt idx="22">
                  <c:v>68.2</c:v>
                </c:pt>
                <c:pt idx="23">
                  <c:v>57</c:v>
                </c:pt>
                <c:pt idx="24">
                  <c:v>45.7</c:v>
                </c:pt>
                <c:pt idx="25">
                  <c:v>34.5</c:v>
                </c:pt>
                <c:pt idx="26">
                  <c:v>23.4</c:v>
                </c:pt>
                <c:pt idx="27">
                  <c:v>12.2</c:v>
                </c:pt>
                <c:pt idx="28">
                  <c:v>81.2</c:v>
                </c:pt>
                <c:pt idx="29">
                  <c:v>70.400000000000006</c:v>
                </c:pt>
                <c:pt idx="30">
                  <c:v>59.6</c:v>
                </c:pt>
                <c:pt idx="31">
                  <c:v>48.7</c:v>
                </c:pt>
                <c:pt idx="32">
                  <c:v>37.700000000000003</c:v>
                </c:pt>
                <c:pt idx="33">
                  <c:v>26.8</c:v>
                </c:pt>
                <c:pt idx="34">
                  <c:v>15.9</c:v>
                </c:pt>
                <c:pt idx="35">
                  <c:v>78.3</c:v>
                </c:pt>
                <c:pt idx="36">
                  <c:v>67</c:v>
                </c:pt>
                <c:pt idx="37">
                  <c:v>56</c:v>
                </c:pt>
                <c:pt idx="38">
                  <c:v>45.4</c:v>
                </c:pt>
                <c:pt idx="39">
                  <c:v>34.799999999999997</c:v>
                </c:pt>
                <c:pt idx="40">
                  <c:v>24.1</c:v>
                </c:pt>
                <c:pt idx="41">
                  <c:v>72.900000000000006</c:v>
                </c:pt>
                <c:pt idx="42">
                  <c:v>55.7</c:v>
                </c:pt>
                <c:pt idx="43">
                  <c:v>46.5</c:v>
                </c:pt>
                <c:pt idx="44">
                  <c:v>37</c:v>
                </c:pt>
              </c:numCache>
            </c:numRef>
          </c:xVal>
          <c:yVal>
            <c:numRef>
              <c:f>'WS Insole'!$K$56:$K$100</c:f>
              <c:numCache>
                <c:formatCode>0.0</c:formatCode>
                <c:ptCount val="45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161.1</c:v>
                </c:pt>
                <c:pt idx="8">
                  <c:v>161.1</c:v>
                </c:pt>
                <c:pt idx="9">
                  <c:v>161.1</c:v>
                </c:pt>
                <c:pt idx="10">
                  <c:v>161.1</c:v>
                </c:pt>
                <c:pt idx="11">
                  <c:v>161.1</c:v>
                </c:pt>
                <c:pt idx="12">
                  <c:v>161.1</c:v>
                </c:pt>
                <c:pt idx="13">
                  <c:v>161.1</c:v>
                </c:pt>
                <c:pt idx="14">
                  <c:v>175.2</c:v>
                </c:pt>
                <c:pt idx="15">
                  <c:v>175.2</c:v>
                </c:pt>
                <c:pt idx="16">
                  <c:v>175.2</c:v>
                </c:pt>
                <c:pt idx="17">
                  <c:v>175.2</c:v>
                </c:pt>
                <c:pt idx="18">
                  <c:v>175.2</c:v>
                </c:pt>
                <c:pt idx="19">
                  <c:v>175.2</c:v>
                </c:pt>
                <c:pt idx="20">
                  <c:v>175.2</c:v>
                </c:pt>
                <c:pt idx="21">
                  <c:v>189.2</c:v>
                </c:pt>
                <c:pt idx="22">
                  <c:v>189.2</c:v>
                </c:pt>
                <c:pt idx="23">
                  <c:v>189.2</c:v>
                </c:pt>
                <c:pt idx="24">
                  <c:v>189.2</c:v>
                </c:pt>
                <c:pt idx="25">
                  <c:v>189.2</c:v>
                </c:pt>
                <c:pt idx="26">
                  <c:v>189.2</c:v>
                </c:pt>
                <c:pt idx="27">
                  <c:v>189.2</c:v>
                </c:pt>
                <c:pt idx="28">
                  <c:v>203.7</c:v>
                </c:pt>
                <c:pt idx="29">
                  <c:v>203.7</c:v>
                </c:pt>
                <c:pt idx="30">
                  <c:v>203.7</c:v>
                </c:pt>
                <c:pt idx="31">
                  <c:v>203.7</c:v>
                </c:pt>
                <c:pt idx="32">
                  <c:v>203.7</c:v>
                </c:pt>
                <c:pt idx="33">
                  <c:v>203.7</c:v>
                </c:pt>
                <c:pt idx="34">
                  <c:v>203.7</c:v>
                </c:pt>
                <c:pt idx="35">
                  <c:v>218.7</c:v>
                </c:pt>
                <c:pt idx="36">
                  <c:v>218.7</c:v>
                </c:pt>
                <c:pt idx="37">
                  <c:v>218.7</c:v>
                </c:pt>
                <c:pt idx="38">
                  <c:v>218.7</c:v>
                </c:pt>
                <c:pt idx="39">
                  <c:v>218.7</c:v>
                </c:pt>
                <c:pt idx="40">
                  <c:v>218.7</c:v>
                </c:pt>
                <c:pt idx="41">
                  <c:v>233.7</c:v>
                </c:pt>
                <c:pt idx="42">
                  <c:v>233.7</c:v>
                </c:pt>
                <c:pt idx="43">
                  <c:v>233.7</c:v>
                </c:pt>
                <c:pt idx="44">
                  <c:v>233.7</c:v>
                </c:pt>
              </c:numCache>
            </c:numRef>
          </c:yVal>
          <c:smooth val="0"/>
        </c:ser>
        <c:ser>
          <c:idx val="2"/>
          <c:order val="2"/>
          <c:tx>
            <c:v>Point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'WS Insole'!$H$56:$H$100</c:f>
              <c:numCache>
                <c:formatCode>0.0</c:formatCode>
                <c:ptCount val="45"/>
                <c:pt idx="0">
                  <c:v>76.100000000000009</c:v>
                </c:pt>
                <c:pt idx="1">
                  <c:v>65.2</c:v>
                </c:pt>
                <c:pt idx="2">
                  <c:v>54.4</c:v>
                </c:pt>
                <c:pt idx="3">
                  <c:v>43.5</c:v>
                </c:pt>
                <c:pt idx="4">
                  <c:v>32.700000000000003</c:v>
                </c:pt>
                <c:pt idx="5">
                  <c:v>21.8</c:v>
                </c:pt>
                <c:pt idx="6">
                  <c:v>10.9</c:v>
                </c:pt>
                <c:pt idx="7">
                  <c:v>77.2</c:v>
                </c:pt>
                <c:pt idx="8">
                  <c:v>66.2</c:v>
                </c:pt>
                <c:pt idx="9">
                  <c:v>55.1</c:v>
                </c:pt>
                <c:pt idx="10">
                  <c:v>44</c:v>
                </c:pt>
                <c:pt idx="11">
                  <c:v>33</c:v>
                </c:pt>
                <c:pt idx="12">
                  <c:v>22</c:v>
                </c:pt>
                <c:pt idx="13">
                  <c:v>11</c:v>
                </c:pt>
                <c:pt idx="14">
                  <c:v>79.400000000000006</c:v>
                </c:pt>
                <c:pt idx="15">
                  <c:v>68.2</c:v>
                </c:pt>
                <c:pt idx="16">
                  <c:v>57</c:v>
                </c:pt>
                <c:pt idx="17">
                  <c:v>45.7</c:v>
                </c:pt>
                <c:pt idx="18">
                  <c:v>34.5</c:v>
                </c:pt>
                <c:pt idx="19">
                  <c:v>23.4</c:v>
                </c:pt>
                <c:pt idx="20">
                  <c:v>12.2</c:v>
                </c:pt>
                <c:pt idx="21">
                  <c:v>81.2</c:v>
                </c:pt>
                <c:pt idx="22">
                  <c:v>70.400000000000006</c:v>
                </c:pt>
                <c:pt idx="23">
                  <c:v>59.6</c:v>
                </c:pt>
                <c:pt idx="24">
                  <c:v>48.7</c:v>
                </c:pt>
                <c:pt idx="25">
                  <c:v>37.700000000000003</c:v>
                </c:pt>
                <c:pt idx="26">
                  <c:v>26.8</c:v>
                </c:pt>
                <c:pt idx="27">
                  <c:v>15.9</c:v>
                </c:pt>
                <c:pt idx="28">
                  <c:v>78.300000000000011</c:v>
                </c:pt>
                <c:pt idx="29">
                  <c:v>69.100000000000009</c:v>
                </c:pt>
                <c:pt idx="30">
                  <c:v>59.300000000000004</c:v>
                </c:pt>
                <c:pt idx="31">
                  <c:v>49.800000000000004</c:v>
                </c:pt>
                <c:pt idx="32">
                  <c:v>40.300000000000004</c:v>
                </c:pt>
                <c:pt idx="33">
                  <c:v>30.400000000000002</c:v>
                </c:pt>
                <c:pt idx="34">
                  <c:v>20.6</c:v>
                </c:pt>
                <c:pt idx="35">
                  <c:v>72.900000000000006</c:v>
                </c:pt>
                <c:pt idx="36">
                  <c:v>64.7</c:v>
                </c:pt>
                <c:pt idx="37">
                  <c:v>55.7</c:v>
                </c:pt>
                <c:pt idx="38">
                  <c:v>46.5</c:v>
                </c:pt>
                <c:pt idx="39">
                  <c:v>37</c:v>
                </c:pt>
                <c:pt idx="40">
                  <c:v>27.9</c:v>
                </c:pt>
                <c:pt idx="41">
                  <c:v>67</c:v>
                </c:pt>
                <c:pt idx="42">
                  <c:v>58.9</c:v>
                </c:pt>
                <c:pt idx="43">
                  <c:v>50</c:v>
                </c:pt>
                <c:pt idx="44">
                  <c:v>40.9</c:v>
                </c:pt>
              </c:numCache>
            </c:numRef>
          </c:xVal>
          <c:yVal>
            <c:numRef>
              <c:f>'WS Insole'!$L$56:$L$100</c:f>
              <c:numCache>
                <c:formatCode>0.0</c:formatCode>
                <c:ptCount val="45"/>
                <c:pt idx="0">
                  <c:v>161.1</c:v>
                </c:pt>
                <c:pt idx="1">
                  <c:v>161.1</c:v>
                </c:pt>
                <c:pt idx="2">
                  <c:v>161.1</c:v>
                </c:pt>
                <c:pt idx="3">
                  <c:v>161.1</c:v>
                </c:pt>
                <c:pt idx="4">
                  <c:v>161.1</c:v>
                </c:pt>
                <c:pt idx="5">
                  <c:v>161.1</c:v>
                </c:pt>
                <c:pt idx="6">
                  <c:v>161.1</c:v>
                </c:pt>
                <c:pt idx="7">
                  <c:v>175.2</c:v>
                </c:pt>
                <c:pt idx="8">
                  <c:v>175.2</c:v>
                </c:pt>
                <c:pt idx="9">
                  <c:v>175.2</c:v>
                </c:pt>
                <c:pt idx="10">
                  <c:v>175.2</c:v>
                </c:pt>
                <c:pt idx="11">
                  <c:v>175.2</c:v>
                </c:pt>
                <c:pt idx="12">
                  <c:v>175.2</c:v>
                </c:pt>
                <c:pt idx="13">
                  <c:v>175.2</c:v>
                </c:pt>
                <c:pt idx="14">
                  <c:v>189.2</c:v>
                </c:pt>
                <c:pt idx="15">
                  <c:v>189.2</c:v>
                </c:pt>
                <c:pt idx="16">
                  <c:v>189.2</c:v>
                </c:pt>
                <c:pt idx="17">
                  <c:v>189.2</c:v>
                </c:pt>
                <c:pt idx="18">
                  <c:v>189.2</c:v>
                </c:pt>
                <c:pt idx="19">
                  <c:v>189.2</c:v>
                </c:pt>
                <c:pt idx="20">
                  <c:v>189.2</c:v>
                </c:pt>
                <c:pt idx="21">
                  <c:v>203.7</c:v>
                </c:pt>
                <c:pt idx="22">
                  <c:v>203.7</c:v>
                </c:pt>
                <c:pt idx="23">
                  <c:v>203.7</c:v>
                </c:pt>
                <c:pt idx="24">
                  <c:v>203.7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218.7</c:v>
                </c:pt>
                <c:pt idx="29">
                  <c:v>218.7</c:v>
                </c:pt>
                <c:pt idx="30">
                  <c:v>218.7</c:v>
                </c:pt>
                <c:pt idx="31">
                  <c:v>218.7</c:v>
                </c:pt>
                <c:pt idx="32">
                  <c:v>218.7</c:v>
                </c:pt>
                <c:pt idx="33">
                  <c:v>218.7</c:v>
                </c:pt>
                <c:pt idx="34">
                  <c:v>218.7</c:v>
                </c:pt>
                <c:pt idx="35">
                  <c:v>233.7</c:v>
                </c:pt>
                <c:pt idx="36">
                  <c:v>233.7</c:v>
                </c:pt>
                <c:pt idx="37">
                  <c:v>233.7</c:v>
                </c:pt>
                <c:pt idx="38">
                  <c:v>233.7</c:v>
                </c:pt>
                <c:pt idx="39">
                  <c:v>233.7</c:v>
                </c:pt>
                <c:pt idx="40">
                  <c:v>233.7</c:v>
                </c:pt>
                <c:pt idx="41">
                  <c:v>242.89999999999998</c:v>
                </c:pt>
                <c:pt idx="42">
                  <c:v>249.79999999999998</c:v>
                </c:pt>
                <c:pt idx="43">
                  <c:v>251.6</c:v>
                </c:pt>
                <c:pt idx="44">
                  <c:v>240.6</c:v>
                </c:pt>
              </c:numCache>
            </c:numRef>
          </c:yVal>
          <c:smooth val="0"/>
        </c:ser>
        <c:ser>
          <c:idx val="3"/>
          <c:order val="3"/>
          <c:tx>
            <c:v>Point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'WS Insole'!$I$56:$I$100</c:f>
              <c:numCache>
                <c:formatCode>0.0</c:formatCode>
                <c:ptCount val="45"/>
                <c:pt idx="0">
                  <c:v>65.2</c:v>
                </c:pt>
                <c:pt idx="1">
                  <c:v>54.4</c:v>
                </c:pt>
                <c:pt idx="2">
                  <c:v>43.5</c:v>
                </c:pt>
                <c:pt idx="3">
                  <c:v>32.700000000000003</c:v>
                </c:pt>
                <c:pt idx="4">
                  <c:v>21.8</c:v>
                </c:pt>
                <c:pt idx="5">
                  <c:v>10.9</c:v>
                </c:pt>
                <c:pt idx="6">
                  <c:v>0</c:v>
                </c:pt>
                <c:pt idx="7">
                  <c:v>66.2</c:v>
                </c:pt>
                <c:pt idx="8">
                  <c:v>55.1</c:v>
                </c:pt>
                <c:pt idx="9">
                  <c:v>44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  <c:pt idx="14">
                  <c:v>68.2</c:v>
                </c:pt>
                <c:pt idx="15">
                  <c:v>57</c:v>
                </c:pt>
                <c:pt idx="16">
                  <c:v>45.7</c:v>
                </c:pt>
                <c:pt idx="17">
                  <c:v>34.5</c:v>
                </c:pt>
                <c:pt idx="18">
                  <c:v>23.4</c:v>
                </c:pt>
                <c:pt idx="19">
                  <c:v>12.2</c:v>
                </c:pt>
                <c:pt idx="20">
                  <c:v>1</c:v>
                </c:pt>
                <c:pt idx="21">
                  <c:v>70.400000000000006</c:v>
                </c:pt>
                <c:pt idx="22">
                  <c:v>59.6</c:v>
                </c:pt>
                <c:pt idx="23">
                  <c:v>48.7</c:v>
                </c:pt>
                <c:pt idx="24">
                  <c:v>37.700000000000003</c:v>
                </c:pt>
                <c:pt idx="25">
                  <c:v>26.8</c:v>
                </c:pt>
                <c:pt idx="26">
                  <c:v>15.9</c:v>
                </c:pt>
                <c:pt idx="27">
                  <c:v>4.9000000000000004</c:v>
                </c:pt>
                <c:pt idx="28">
                  <c:v>69.100000000000009</c:v>
                </c:pt>
                <c:pt idx="29">
                  <c:v>59.300000000000004</c:v>
                </c:pt>
                <c:pt idx="30">
                  <c:v>49.800000000000004</c:v>
                </c:pt>
                <c:pt idx="31">
                  <c:v>40.300000000000004</c:v>
                </c:pt>
                <c:pt idx="32">
                  <c:v>30.400000000000002</c:v>
                </c:pt>
                <c:pt idx="33">
                  <c:v>20.6</c:v>
                </c:pt>
                <c:pt idx="34">
                  <c:v>11.1</c:v>
                </c:pt>
                <c:pt idx="35">
                  <c:v>64.7</c:v>
                </c:pt>
                <c:pt idx="36">
                  <c:v>55.7</c:v>
                </c:pt>
                <c:pt idx="37">
                  <c:v>46.5</c:v>
                </c:pt>
                <c:pt idx="38">
                  <c:v>37</c:v>
                </c:pt>
                <c:pt idx="39">
                  <c:v>27.9</c:v>
                </c:pt>
                <c:pt idx="40">
                  <c:v>20.9</c:v>
                </c:pt>
                <c:pt idx="41">
                  <c:v>58.9</c:v>
                </c:pt>
                <c:pt idx="42">
                  <c:v>50</c:v>
                </c:pt>
                <c:pt idx="43">
                  <c:v>40.9</c:v>
                </c:pt>
                <c:pt idx="44">
                  <c:v>29.8</c:v>
                </c:pt>
              </c:numCache>
            </c:numRef>
          </c:xVal>
          <c:yVal>
            <c:numRef>
              <c:f>'WS Insole'!$M$56:$M$100</c:f>
              <c:numCache>
                <c:formatCode>0.0</c:formatCode>
                <c:ptCount val="45"/>
                <c:pt idx="0">
                  <c:v>161.1</c:v>
                </c:pt>
                <c:pt idx="1">
                  <c:v>161.1</c:v>
                </c:pt>
                <c:pt idx="2">
                  <c:v>161.1</c:v>
                </c:pt>
                <c:pt idx="3">
                  <c:v>161.1</c:v>
                </c:pt>
                <c:pt idx="4">
                  <c:v>161.1</c:v>
                </c:pt>
                <c:pt idx="5">
                  <c:v>161.1</c:v>
                </c:pt>
                <c:pt idx="6">
                  <c:v>161.1</c:v>
                </c:pt>
                <c:pt idx="7">
                  <c:v>175.2</c:v>
                </c:pt>
                <c:pt idx="8">
                  <c:v>175.2</c:v>
                </c:pt>
                <c:pt idx="9">
                  <c:v>175.2</c:v>
                </c:pt>
                <c:pt idx="10">
                  <c:v>175.2</c:v>
                </c:pt>
                <c:pt idx="11">
                  <c:v>175.2</c:v>
                </c:pt>
                <c:pt idx="12">
                  <c:v>175.2</c:v>
                </c:pt>
                <c:pt idx="13">
                  <c:v>175.2</c:v>
                </c:pt>
                <c:pt idx="14">
                  <c:v>189.2</c:v>
                </c:pt>
                <c:pt idx="15">
                  <c:v>189.2</c:v>
                </c:pt>
                <c:pt idx="16">
                  <c:v>189.2</c:v>
                </c:pt>
                <c:pt idx="17">
                  <c:v>189.2</c:v>
                </c:pt>
                <c:pt idx="18">
                  <c:v>189.2</c:v>
                </c:pt>
                <c:pt idx="19">
                  <c:v>189.2</c:v>
                </c:pt>
                <c:pt idx="20">
                  <c:v>189.2</c:v>
                </c:pt>
                <c:pt idx="21">
                  <c:v>203.7</c:v>
                </c:pt>
                <c:pt idx="22">
                  <c:v>203.7</c:v>
                </c:pt>
                <c:pt idx="23">
                  <c:v>203.7</c:v>
                </c:pt>
                <c:pt idx="24">
                  <c:v>203.7</c:v>
                </c:pt>
                <c:pt idx="25">
                  <c:v>203.7</c:v>
                </c:pt>
                <c:pt idx="26">
                  <c:v>203.7</c:v>
                </c:pt>
                <c:pt idx="27">
                  <c:v>203.7</c:v>
                </c:pt>
                <c:pt idx="28">
                  <c:v>218.7</c:v>
                </c:pt>
                <c:pt idx="29">
                  <c:v>218.7</c:v>
                </c:pt>
                <c:pt idx="30">
                  <c:v>218.7</c:v>
                </c:pt>
                <c:pt idx="31">
                  <c:v>218.7</c:v>
                </c:pt>
                <c:pt idx="32">
                  <c:v>218.7</c:v>
                </c:pt>
                <c:pt idx="33">
                  <c:v>218.7</c:v>
                </c:pt>
                <c:pt idx="34">
                  <c:v>218.7</c:v>
                </c:pt>
                <c:pt idx="35">
                  <c:v>233.7</c:v>
                </c:pt>
                <c:pt idx="36">
                  <c:v>233.7</c:v>
                </c:pt>
                <c:pt idx="37">
                  <c:v>233.7</c:v>
                </c:pt>
                <c:pt idx="38">
                  <c:v>233.7</c:v>
                </c:pt>
                <c:pt idx="39">
                  <c:v>233.7</c:v>
                </c:pt>
                <c:pt idx="40">
                  <c:v>233.7</c:v>
                </c:pt>
                <c:pt idx="41">
                  <c:v>249.79999999999998</c:v>
                </c:pt>
                <c:pt idx="42">
                  <c:v>251.6</c:v>
                </c:pt>
                <c:pt idx="43">
                  <c:v>249.79999999999998</c:v>
                </c:pt>
                <c:pt idx="44">
                  <c:v>242.89999999999998</c:v>
                </c:pt>
              </c:numCache>
            </c:numRef>
          </c:yVal>
          <c:smooth val="0"/>
        </c:ser>
        <c:ser>
          <c:idx val="4"/>
          <c:order val="4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'WS Insole'!$O$56:$O$100</c:f>
              <c:numCache>
                <c:formatCode>0.0</c:formatCode>
                <c:ptCount val="45"/>
                <c:pt idx="0">
                  <c:v>-67.865550239234324</c:v>
                </c:pt>
                <c:pt idx="1">
                  <c:v>-57.430769230769315</c:v>
                </c:pt>
                <c:pt idx="2">
                  <c:v>-47.003349282296618</c:v>
                </c:pt>
                <c:pt idx="3">
                  <c:v>-36.569871794871794</c:v>
                </c:pt>
                <c:pt idx="4">
                  <c:v>-26.141148325358852</c:v>
                </c:pt>
                <c:pt idx="5">
                  <c:v>-15.684688995215316</c:v>
                </c:pt>
                <c:pt idx="6">
                  <c:v>-5.2282296650717708</c:v>
                </c:pt>
                <c:pt idx="7">
                  <c:v>-71.175799086757905</c:v>
                </c:pt>
                <c:pt idx="8">
                  <c:v>-60.226940639269351</c:v>
                </c:pt>
                <c:pt idx="9">
                  <c:v>-49.25090909090909</c:v>
                </c:pt>
                <c:pt idx="10">
                  <c:v>-38.300611620795067</c:v>
                </c:pt>
                <c:pt idx="11">
                  <c:v>-27.375190258751896</c:v>
                </c:pt>
                <c:pt idx="12">
                  <c:v>-16.425114155251137</c:v>
                </c:pt>
                <c:pt idx="13">
                  <c:v>-5.4750380517503796</c:v>
                </c:pt>
                <c:pt idx="14">
                  <c:v>-72.753153153153249</c:v>
                </c:pt>
                <c:pt idx="15">
                  <c:v>-61.62645739910311</c:v>
                </c:pt>
                <c:pt idx="16">
                  <c:v>-50.452678571428635</c:v>
                </c:pt>
                <c:pt idx="17">
                  <c:v>-39.302402402402386</c:v>
                </c:pt>
                <c:pt idx="18">
                  <c:v>-28.226093514328813</c:v>
                </c:pt>
                <c:pt idx="19">
                  <c:v>-17.151951951951951</c:v>
                </c:pt>
                <c:pt idx="20">
                  <c:v>-6.0516516516516496</c:v>
                </c:pt>
                <c:pt idx="21">
                  <c:v>-74.793939393939311</c:v>
                </c:pt>
                <c:pt idx="22">
                  <c:v>-63.792727272727348</c:v>
                </c:pt>
                <c:pt idx="23">
                  <c:v>-52.741591591591543</c:v>
                </c:pt>
                <c:pt idx="24">
                  <c:v>-41.645345345345355</c:v>
                </c:pt>
                <c:pt idx="25">
                  <c:v>-30.595000000000002</c:v>
                </c:pt>
                <c:pt idx="26">
                  <c:v>-19.566968325791866</c:v>
                </c:pt>
                <c:pt idx="27">
                  <c:v>-8.4942942942942992</c:v>
                </c:pt>
                <c:pt idx="28">
                  <c:v>-74.777999999999949</c:v>
                </c:pt>
                <c:pt idx="29">
                  <c:v>-64.606472491909287</c:v>
                </c:pt>
                <c:pt idx="30">
                  <c:v>-54.345424836601318</c:v>
                </c:pt>
                <c:pt idx="31">
                  <c:v>-44.102439024390229</c:v>
                </c:pt>
                <c:pt idx="32">
                  <c:v>-33.775160256410238</c:v>
                </c:pt>
                <c:pt idx="33">
                  <c:v>-23.388244766505625</c:v>
                </c:pt>
                <c:pt idx="34">
                  <c:v>-13.058536585365854</c:v>
                </c:pt>
                <c:pt idx="35">
                  <c:v>-70.82700854700856</c:v>
                </c:pt>
                <c:pt idx="36">
                  <c:v>-60.871666666666634</c:v>
                </c:pt>
                <c:pt idx="37">
                  <c:v>-50.895286195286204</c:v>
                </c:pt>
                <c:pt idx="38">
                  <c:v>-40.909950248756218</c:v>
                </c:pt>
                <c:pt idx="39">
                  <c:v>-30.909595959595983</c:v>
                </c:pt>
                <c:pt idx="40">
                  <c:v>-20.660000000000018</c:v>
                </c:pt>
                <c:pt idx="41">
                  <c:v>-62.909844559585416</c:v>
                </c:pt>
                <c:pt idx="42">
                  <c:v>-52.697038855066367</c:v>
                </c:pt>
                <c:pt idx="43">
                  <c:v>-43.658812000602943</c:v>
                </c:pt>
                <c:pt idx="44">
                  <c:v>-31.674278215223101</c:v>
                </c:pt>
              </c:numCache>
            </c:numRef>
          </c:xVal>
          <c:yVal>
            <c:numRef>
              <c:f>'WS Insole'!$P$56:$P$100</c:f>
              <c:numCache>
                <c:formatCode>0.0</c:formatCode>
                <c:ptCount val="45"/>
                <c:pt idx="0">
                  <c:v>153.65837320574127</c:v>
                </c:pt>
                <c:pt idx="1">
                  <c:v>153.64679487179521</c:v>
                </c:pt>
                <c:pt idx="2">
                  <c:v>153.65837320574153</c:v>
                </c:pt>
                <c:pt idx="3">
                  <c:v>153.6467948717949</c:v>
                </c:pt>
                <c:pt idx="4">
                  <c:v>153.65837320574155</c:v>
                </c:pt>
                <c:pt idx="5">
                  <c:v>153.65837320574167</c:v>
                </c:pt>
                <c:pt idx="6">
                  <c:v>153.65837320574167</c:v>
                </c:pt>
                <c:pt idx="7">
                  <c:v>168.16073059360721</c:v>
                </c:pt>
                <c:pt idx="8">
                  <c:v>168.18219178082157</c:v>
                </c:pt>
                <c:pt idx="9">
                  <c:v>168.17136363636376</c:v>
                </c:pt>
                <c:pt idx="10">
                  <c:v>168.17155963302719</c:v>
                </c:pt>
                <c:pt idx="11">
                  <c:v>168.16073059360744</c:v>
                </c:pt>
                <c:pt idx="12">
                  <c:v>168.16073059360733</c:v>
                </c:pt>
                <c:pt idx="13">
                  <c:v>168.16073059360733</c:v>
                </c:pt>
                <c:pt idx="14">
                  <c:v>182.22102102102107</c:v>
                </c:pt>
                <c:pt idx="15">
                  <c:v>182.21046337817629</c:v>
                </c:pt>
                <c:pt idx="16">
                  <c:v>182.22083333333345</c:v>
                </c:pt>
                <c:pt idx="17">
                  <c:v>182.22102102102096</c:v>
                </c:pt>
                <c:pt idx="18">
                  <c:v>182.21055806938173</c:v>
                </c:pt>
                <c:pt idx="19">
                  <c:v>182.2210210210209</c:v>
                </c:pt>
                <c:pt idx="20">
                  <c:v>182.22102102102096</c:v>
                </c:pt>
                <c:pt idx="21">
                  <c:v>196.40606060606018</c:v>
                </c:pt>
                <c:pt idx="22">
                  <c:v>196.40606060606098</c:v>
                </c:pt>
                <c:pt idx="23">
                  <c:v>196.40645645645608</c:v>
                </c:pt>
                <c:pt idx="24">
                  <c:v>196.42822822822833</c:v>
                </c:pt>
                <c:pt idx="25">
                  <c:v>196.42803030303028</c:v>
                </c:pt>
                <c:pt idx="26">
                  <c:v>196.41719457013588</c:v>
                </c:pt>
                <c:pt idx="27">
                  <c:v>196.42822822822822</c:v>
                </c:pt>
                <c:pt idx="28">
                  <c:v>211</c:v>
                </c:pt>
                <c:pt idx="29">
                  <c:v>211.07864077669862</c:v>
                </c:pt>
                <c:pt idx="30">
                  <c:v>211.02843137254897</c:v>
                </c:pt>
                <c:pt idx="31">
                  <c:v>211.01707317073163</c:v>
                </c:pt>
                <c:pt idx="32">
                  <c:v>211.07980769230772</c:v>
                </c:pt>
                <c:pt idx="33">
                  <c:v>211.06714975845398</c:v>
                </c:pt>
                <c:pt idx="34">
                  <c:v>211.01707317073189</c:v>
                </c:pt>
                <c:pt idx="35">
                  <c:v>225.80256410256408</c:v>
                </c:pt>
                <c:pt idx="36">
                  <c:v>225.95000000000007</c:v>
                </c:pt>
                <c:pt idx="37">
                  <c:v>226.02323232323243</c:v>
                </c:pt>
                <c:pt idx="38">
                  <c:v>226.06318407960194</c:v>
                </c:pt>
                <c:pt idx="39">
                  <c:v>225.99797979797987</c:v>
                </c:pt>
                <c:pt idx="40">
                  <c:v>225.45000000000013</c:v>
                </c:pt>
                <c:pt idx="41">
                  <c:v>239.40034542314336</c:v>
                </c:pt>
                <c:pt idx="42">
                  <c:v>242.21631657794882</c:v>
                </c:pt>
                <c:pt idx="43">
                  <c:v>242.0850821649322</c:v>
                </c:pt>
                <c:pt idx="44">
                  <c:v>237.60879265091927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2752"/>
        <c:axId val="185630600"/>
      </c:scatterChart>
      <c:valAx>
        <c:axId val="185422752"/>
        <c:scaling>
          <c:orientation val="minMax"/>
          <c:max val="10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0600"/>
        <c:crosses val="autoZero"/>
        <c:crossBetween val="midCat"/>
      </c:valAx>
      <c:valAx>
        <c:axId val="1856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Insole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'XS Insole'!$F$56:$F$100</c:f>
              <c:numCache>
                <c:formatCode>0.0</c:formatCode>
                <c:ptCount val="45"/>
                <c:pt idx="0">
                  <c:v>64</c:v>
                </c:pt>
                <c:pt idx="1">
                  <c:v>53.400000000000006</c:v>
                </c:pt>
                <c:pt idx="2">
                  <c:v>42.7</c:v>
                </c:pt>
                <c:pt idx="3">
                  <c:v>31.8</c:v>
                </c:pt>
                <c:pt idx="4">
                  <c:v>21.1</c:v>
                </c:pt>
                <c:pt idx="5">
                  <c:v>10.5</c:v>
                </c:pt>
                <c:pt idx="6">
                  <c:v>0</c:v>
                </c:pt>
                <c:pt idx="7">
                  <c:v>66.7</c:v>
                </c:pt>
                <c:pt idx="8">
                  <c:v>55.6</c:v>
                </c:pt>
                <c:pt idx="9">
                  <c:v>44.5</c:v>
                </c:pt>
                <c:pt idx="10">
                  <c:v>33.299999999999997</c:v>
                </c:pt>
                <c:pt idx="11">
                  <c:v>22.2</c:v>
                </c:pt>
                <c:pt idx="12">
                  <c:v>11.1</c:v>
                </c:pt>
                <c:pt idx="13">
                  <c:v>0</c:v>
                </c:pt>
                <c:pt idx="14">
                  <c:v>70.099999999999994</c:v>
                </c:pt>
                <c:pt idx="15">
                  <c:v>58.4</c:v>
                </c:pt>
                <c:pt idx="16">
                  <c:v>46.8</c:v>
                </c:pt>
                <c:pt idx="17">
                  <c:v>35.099999999999994</c:v>
                </c:pt>
                <c:pt idx="18">
                  <c:v>23.299999999999997</c:v>
                </c:pt>
                <c:pt idx="19">
                  <c:v>11.6</c:v>
                </c:pt>
                <c:pt idx="20">
                  <c:v>0</c:v>
                </c:pt>
                <c:pt idx="21">
                  <c:v>73</c:v>
                </c:pt>
                <c:pt idx="22">
                  <c:v>61.1</c:v>
                </c:pt>
                <c:pt idx="23">
                  <c:v>49.1</c:v>
                </c:pt>
                <c:pt idx="24">
                  <c:v>37.1</c:v>
                </c:pt>
                <c:pt idx="25">
                  <c:v>25.1</c:v>
                </c:pt>
                <c:pt idx="26">
                  <c:v>13.2</c:v>
                </c:pt>
                <c:pt idx="27">
                  <c:v>1.2</c:v>
                </c:pt>
                <c:pt idx="28">
                  <c:v>71.900000000000006</c:v>
                </c:pt>
                <c:pt idx="29">
                  <c:v>60.7</c:v>
                </c:pt>
                <c:pt idx="30">
                  <c:v>49.6</c:v>
                </c:pt>
                <c:pt idx="31">
                  <c:v>38.5</c:v>
                </c:pt>
                <c:pt idx="32">
                  <c:v>27.4</c:v>
                </c:pt>
                <c:pt idx="33">
                  <c:v>16.3</c:v>
                </c:pt>
                <c:pt idx="34">
                  <c:v>5.2</c:v>
                </c:pt>
                <c:pt idx="35">
                  <c:v>69.900000000000006</c:v>
                </c:pt>
                <c:pt idx="36">
                  <c:v>58.6</c:v>
                </c:pt>
                <c:pt idx="37">
                  <c:v>47.5</c:v>
                </c:pt>
                <c:pt idx="38">
                  <c:v>36.4</c:v>
                </c:pt>
                <c:pt idx="39">
                  <c:v>25.2</c:v>
                </c:pt>
                <c:pt idx="40">
                  <c:v>12</c:v>
                </c:pt>
                <c:pt idx="41">
                  <c:v>58.8</c:v>
                </c:pt>
                <c:pt idx="42">
                  <c:v>49</c:v>
                </c:pt>
                <c:pt idx="43">
                  <c:v>39</c:v>
                </c:pt>
                <c:pt idx="44">
                  <c:v>22</c:v>
                </c:pt>
              </c:numCache>
            </c:numRef>
          </c:xVal>
          <c:yVal>
            <c:numRef>
              <c:f>'XS Insole'!$J$56:$J$100</c:f>
              <c:numCache>
                <c:formatCode>0.0</c:formatCode>
                <c:ptCount val="45"/>
                <c:pt idx="0">
                  <c:v>154.69999999999999</c:v>
                </c:pt>
                <c:pt idx="1">
                  <c:v>154.69999999999999</c:v>
                </c:pt>
                <c:pt idx="2">
                  <c:v>154.69999999999999</c:v>
                </c:pt>
                <c:pt idx="3">
                  <c:v>154.69999999999999</c:v>
                </c:pt>
                <c:pt idx="4">
                  <c:v>154.69999999999999</c:v>
                </c:pt>
                <c:pt idx="5">
                  <c:v>154.69999999999999</c:v>
                </c:pt>
                <c:pt idx="6">
                  <c:v>154.69999999999999</c:v>
                </c:pt>
                <c:pt idx="7">
                  <c:v>170.7</c:v>
                </c:pt>
                <c:pt idx="8">
                  <c:v>170.7</c:v>
                </c:pt>
                <c:pt idx="9">
                  <c:v>170.7</c:v>
                </c:pt>
                <c:pt idx="10">
                  <c:v>170.7</c:v>
                </c:pt>
                <c:pt idx="11">
                  <c:v>170.7</c:v>
                </c:pt>
                <c:pt idx="12">
                  <c:v>170.7</c:v>
                </c:pt>
                <c:pt idx="13">
                  <c:v>170.7</c:v>
                </c:pt>
                <c:pt idx="14">
                  <c:v>185.7</c:v>
                </c:pt>
                <c:pt idx="15">
                  <c:v>185.7</c:v>
                </c:pt>
                <c:pt idx="16">
                  <c:v>185.7</c:v>
                </c:pt>
                <c:pt idx="17">
                  <c:v>185.7</c:v>
                </c:pt>
                <c:pt idx="18">
                  <c:v>185.7</c:v>
                </c:pt>
                <c:pt idx="19">
                  <c:v>185.7</c:v>
                </c:pt>
                <c:pt idx="20">
                  <c:v>185.7</c:v>
                </c:pt>
                <c:pt idx="21">
                  <c:v>200.7</c:v>
                </c:pt>
                <c:pt idx="22">
                  <c:v>200.7</c:v>
                </c:pt>
                <c:pt idx="23">
                  <c:v>200.7</c:v>
                </c:pt>
                <c:pt idx="24">
                  <c:v>200.7</c:v>
                </c:pt>
                <c:pt idx="25">
                  <c:v>200.7</c:v>
                </c:pt>
                <c:pt idx="26">
                  <c:v>200.7</c:v>
                </c:pt>
                <c:pt idx="27">
                  <c:v>200.7</c:v>
                </c:pt>
                <c:pt idx="28">
                  <c:v>215.7</c:v>
                </c:pt>
                <c:pt idx="29">
                  <c:v>215.7</c:v>
                </c:pt>
                <c:pt idx="30">
                  <c:v>215.7</c:v>
                </c:pt>
                <c:pt idx="31">
                  <c:v>215.7</c:v>
                </c:pt>
                <c:pt idx="32">
                  <c:v>215.7</c:v>
                </c:pt>
                <c:pt idx="33">
                  <c:v>215.7</c:v>
                </c:pt>
                <c:pt idx="34">
                  <c:v>215.7</c:v>
                </c:pt>
                <c:pt idx="35">
                  <c:v>231.7</c:v>
                </c:pt>
                <c:pt idx="36">
                  <c:v>231.7</c:v>
                </c:pt>
                <c:pt idx="37">
                  <c:v>231.7</c:v>
                </c:pt>
                <c:pt idx="38">
                  <c:v>231.7</c:v>
                </c:pt>
                <c:pt idx="39">
                  <c:v>231.7</c:v>
                </c:pt>
                <c:pt idx="40">
                  <c:v>231.7</c:v>
                </c:pt>
                <c:pt idx="41">
                  <c:v>247.7</c:v>
                </c:pt>
                <c:pt idx="42">
                  <c:v>247.7</c:v>
                </c:pt>
                <c:pt idx="43">
                  <c:v>247.7</c:v>
                </c:pt>
                <c:pt idx="44">
                  <c:v>247.7</c:v>
                </c:pt>
              </c:numCache>
            </c:numRef>
          </c:yVal>
          <c:smooth val="0"/>
        </c:ser>
        <c:ser>
          <c:idx val="1"/>
          <c:order val="1"/>
          <c:tx>
            <c:v>Point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'XS Insole'!$G$56:$G$100</c:f>
              <c:numCache>
                <c:formatCode>0.0</c:formatCode>
                <c:ptCount val="45"/>
                <c:pt idx="0">
                  <c:v>74.599999999999994</c:v>
                </c:pt>
                <c:pt idx="1">
                  <c:v>64</c:v>
                </c:pt>
                <c:pt idx="2">
                  <c:v>53.400000000000006</c:v>
                </c:pt>
                <c:pt idx="3">
                  <c:v>42.7</c:v>
                </c:pt>
                <c:pt idx="4">
                  <c:v>31.8</c:v>
                </c:pt>
                <c:pt idx="5">
                  <c:v>21.1</c:v>
                </c:pt>
                <c:pt idx="6">
                  <c:v>10.5</c:v>
                </c:pt>
                <c:pt idx="7">
                  <c:v>77.7</c:v>
                </c:pt>
                <c:pt idx="8">
                  <c:v>66.7</c:v>
                </c:pt>
                <c:pt idx="9">
                  <c:v>55.6</c:v>
                </c:pt>
                <c:pt idx="10">
                  <c:v>44.5</c:v>
                </c:pt>
                <c:pt idx="11">
                  <c:v>33.299999999999997</c:v>
                </c:pt>
                <c:pt idx="12">
                  <c:v>22.2</c:v>
                </c:pt>
                <c:pt idx="13">
                  <c:v>11.1</c:v>
                </c:pt>
                <c:pt idx="14">
                  <c:v>81.8</c:v>
                </c:pt>
                <c:pt idx="15">
                  <c:v>70.099999999999994</c:v>
                </c:pt>
                <c:pt idx="16">
                  <c:v>58.4</c:v>
                </c:pt>
                <c:pt idx="17">
                  <c:v>46.8</c:v>
                </c:pt>
                <c:pt idx="18">
                  <c:v>35.099999999999994</c:v>
                </c:pt>
                <c:pt idx="19">
                  <c:v>23.299999999999997</c:v>
                </c:pt>
                <c:pt idx="20">
                  <c:v>11.6</c:v>
                </c:pt>
                <c:pt idx="21">
                  <c:v>85</c:v>
                </c:pt>
                <c:pt idx="22">
                  <c:v>73</c:v>
                </c:pt>
                <c:pt idx="23">
                  <c:v>61.1</c:v>
                </c:pt>
                <c:pt idx="24">
                  <c:v>49.1</c:v>
                </c:pt>
                <c:pt idx="25">
                  <c:v>37.1</c:v>
                </c:pt>
                <c:pt idx="26">
                  <c:v>25.1</c:v>
                </c:pt>
                <c:pt idx="27">
                  <c:v>13.2</c:v>
                </c:pt>
                <c:pt idx="28">
                  <c:v>83</c:v>
                </c:pt>
                <c:pt idx="29">
                  <c:v>71.900000000000006</c:v>
                </c:pt>
                <c:pt idx="30">
                  <c:v>60.7</c:v>
                </c:pt>
                <c:pt idx="31">
                  <c:v>49.6</c:v>
                </c:pt>
                <c:pt idx="32">
                  <c:v>38.5</c:v>
                </c:pt>
                <c:pt idx="33">
                  <c:v>27.4</c:v>
                </c:pt>
                <c:pt idx="34">
                  <c:v>16.3</c:v>
                </c:pt>
                <c:pt idx="35">
                  <c:v>82</c:v>
                </c:pt>
                <c:pt idx="36">
                  <c:v>69.900000000000006</c:v>
                </c:pt>
                <c:pt idx="37">
                  <c:v>58.6</c:v>
                </c:pt>
                <c:pt idx="38">
                  <c:v>47.5</c:v>
                </c:pt>
                <c:pt idx="39">
                  <c:v>36.4</c:v>
                </c:pt>
                <c:pt idx="40">
                  <c:v>25.2</c:v>
                </c:pt>
                <c:pt idx="41">
                  <c:v>77</c:v>
                </c:pt>
                <c:pt idx="42">
                  <c:v>58.8</c:v>
                </c:pt>
                <c:pt idx="43">
                  <c:v>49</c:v>
                </c:pt>
                <c:pt idx="44">
                  <c:v>39</c:v>
                </c:pt>
              </c:numCache>
            </c:numRef>
          </c:xVal>
          <c:yVal>
            <c:numRef>
              <c:f>'XS Insole'!$K$56:$K$100</c:f>
              <c:numCache>
                <c:formatCode>0.0</c:formatCode>
                <c:ptCount val="45"/>
                <c:pt idx="0">
                  <c:v>154.69999999999999</c:v>
                </c:pt>
                <c:pt idx="1">
                  <c:v>154.69999999999999</c:v>
                </c:pt>
                <c:pt idx="2">
                  <c:v>154.69999999999999</c:v>
                </c:pt>
                <c:pt idx="3">
                  <c:v>154.69999999999999</c:v>
                </c:pt>
                <c:pt idx="4">
                  <c:v>154.69999999999999</c:v>
                </c:pt>
                <c:pt idx="5">
                  <c:v>154.69999999999999</c:v>
                </c:pt>
                <c:pt idx="6">
                  <c:v>154.69999999999999</c:v>
                </c:pt>
                <c:pt idx="7">
                  <c:v>170.7</c:v>
                </c:pt>
                <c:pt idx="8">
                  <c:v>170.7</c:v>
                </c:pt>
                <c:pt idx="9">
                  <c:v>170.7</c:v>
                </c:pt>
                <c:pt idx="10">
                  <c:v>170.7</c:v>
                </c:pt>
                <c:pt idx="11">
                  <c:v>170.7</c:v>
                </c:pt>
                <c:pt idx="12">
                  <c:v>170.7</c:v>
                </c:pt>
                <c:pt idx="13">
                  <c:v>170.7</c:v>
                </c:pt>
                <c:pt idx="14">
                  <c:v>185.7</c:v>
                </c:pt>
                <c:pt idx="15">
                  <c:v>185.7</c:v>
                </c:pt>
                <c:pt idx="16">
                  <c:v>185.7</c:v>
                </c:pt>
                <c:pt idx="17">
                  <c:v>185.7</c:v>
                </c:pt>
                <c:pt idx="18">
                  <c:v>185.7</c:v>
                </c:pt>
                <c:pt idx="19">
                  <c:v>185.7</c:v>
                </c:pt>
                <c:pt idx="20">
                  <c:v>185.7</c:v>
                </c:pt>
                <c:pt idx="21">
                  <c:v>200.7</c:v>
                </c:pt>
                <c:pt idx="22">
                  <c:v>200.7</c:v>
                </c:pt>
                <c:pt idx="23">
                  <c:v>200.7</c:v>
                </c:pt>
                <c:pt idx="24">
                  <c:v>200.7</c:v>
                </c:pt>
                <c:pt idx="25">
                  <c:v>200.7</c:v>
                </c:pt>
                <c:pt idx="26">
                  <c:v>200.7</c:v>
                </c:pt>
                <c:pt idx="27">
                  <c:v>200.7</c:v>
                </c:pt>
                <c:pt idx="28">
                  <c:v>215.7</c:v>
                </c:pt>
                <c:pt idx="29">
                  <c:v>215.7</c:v>
                </c:pt>
                <c:pt idx="30">
                  <c:v>215.7</c:v>
                </c:pt>
                <c:pt idx="31">
                  <c:v>215.7</c:v>
                </c:pt>
                <c:pt idx="32">
                  <c:v>215.7</c:v>
                </c:pt>
                <c:pt idx="33">
                  <c:v>215.7</c:v>
                </c:pt>
                <c:pt idx="34">
                  <c:v>215.7</c:v>
                </c:pt>
                <c:pt idx="35">
                  <c:v>231.7</c:v>
                </c:pt>
                <c:pt idx="36">
                  <c:v>231.7</c:v>
                </c:pt>
                <c:pt idx="37">
                  <c:v>231.7</c:v>
                </c:pt>
                <c:pt idx="38">
                  <c:v>231.7</c:v>
                </c:pt>
                <c:pt idx="39">
                  <c:v>231.7</c:v>
                </c:pt>
                <c:pt idx="40">
                  <c:v>231.7</c:v>
                </c:pt>
                <c:pt idx="41">
                  <c:v>247.7</c:v>
                </c:pt>
                <c:pt idx="42">
                  <c:v>247.7</c:v>
                </c:pt>
                <c:pt idx="43">
                  <c:v>247.7</c:v>
                </c:pt>
                <c:pt idx="44">
                  <c:v>247.7</c:v>
                </c:pt>
              </c:numCache>
            </c:numRef>
          </c:yVal>
          <c:smooth val="0"/>
        </c:ser>
        <c:ser>
          <c:idx val="2"/>
          <c:order val="2"/>
          <c:tx>
            <c:v>Point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'XS Insole'!$H$56:$H$100</c:f>
              <c:numCache>
                <c:formatCode>0.0</c:formatCode>
                <c:ptCount val="45"/>
                <c:pt idx="0">
                  <c:v>77.7</c:v>
                </c:pt>
                <c:pt idx="1">
                  <c:v>66.7</c:v>
                </c:pt>
                <c:pt idx="2">
                  <c:v>55.6</c:v>
                </c:pt>
                <c:pt idx="3">
                  <c:v>44.5</c:v>
                </c:pt>
                <c:pt idx="4">
                  <c:v>33.299999999999997</c:v>
                </c:pt>
                <c:pt idx="5">
                  <c:v>22.2</c:v>
                </c:pt>
                <c:pt idx="6">
                  <c:v>11.1</c:v>
                </c:pt>
                <c:pt idx="7">
                  <c:v>81.8</c:v>
                </c:pt>
                <c:pt idx="8">
                  <c:v>70.099999999999994</c:v>
                </c:pt>
                <c:pt idx="9">
                  <c:v>58.4</c:v>
                </c:pt>
                <c:pt idx="10">
                  <c:v>46.8</c:v>
                </c:pt>
                <c:pt idx="11">
                  <c:v>35.099999999999994</c:v>
                </c:pt>
                <c:pt idx="12">
                  <c:v>23.299999999999997</c:v>
                </c:pt>
                <c:pt idx="13">
                  <c:v>11.6</c:v>
                </c:pt>
                <c:pt idx="14">
                  <c:v>85</c:v>
                </c:pt>
                <c:pt idx="15">
                  <c:v>73</c:v>
                </c:pt>
                <c:pt idx="16">
                  <c:v>61.1</c:v>
                </c:pt>
                <c:pt idx="17">
                  <c:v>49.1</c:v>
                </c:pt>
                <c:pt idx="18">
                  <c:v>37.1</c:v>
                </c:pt>
                <c:pt idx="19">
                  <c:v>25.1</c:v>
                </c:pt>
                <c:pt idx="20">
                  <c:v>13.2</c:v>
                </c:pt>
                <c:pt idx="21">
                  <c:v>83</c:v>
                </c:pt>
                <c:pt idx="22">
                  <c:v>71.900000000000006</c:v>
                </c:pt>
                <c:pt idx="23">
                  <c:v>60.7</c:v>
                </c:pt>
                <c:pt idx="24">
                  <c:v>49.6</c:v>
                </c:pt>
                <c:pt idx="25">
                  <c:v>38.5</c:v>
                </c:pt>
                <c:pt idx="26">
                  <c:v>27.4</c:v>
                </c:pt>
                <c:pt idx="27">
                  <c:v>16.3</c:v>
                </c:pt>
                <c:pt idx="28">
                  <c:v>82</c:v>
                </c:pt>
                <c:pt idx="29">
                  <c:v>72</c:v>
                </c:pt>
                <c:pt idx="30">
                  <c:v>62</c:v>
                </c:pt>
                <c:pt idx="31">
                  <c:v>52</c:v>
                </c:pt>
                <c:pt idx="32">
                  <c:v>42</c:v>
                </c:pt>
                <c:pt idx="33">
                  <c:v>32</c:v>
                </c:pt>
                <c:pt idx="34">
                  <c:v>22</c:v>
                </c:pt>
                <c:pt idx="35">
                  <c:v>77</c:v>
                </c:pt>
                <c:pt idx="36">
                  <c:v>68</c:v>
                </c:pt>
                <c:pt idx="37">
                  <c:v>58.8</c:v>
                </c:pt>
                <c:pt idx="38">
                  <c:v>49</c:v>
                </c:pt>
                <c:pt idx="39">
                  <c:v>39</c:v>
                </c:pt>
                <c:pt idx="40">
                  <c:v>29.5</c:v>
                </c:pt>
                <c:pt idx="41">
                  <c:v>70</c:v>
                </c:pt>
                <c:pt idx="42">
                  <c:v>62</c:v>
                </c:pt>
                <c:pt idx="43">
                  <c:v>52.9</c:v>
                </c:pt>
                <c:pt idx="44">
                  <c:v>43</c:v>
                </c:pt>
              </c:numCache>
            </c:numRef>
          </c:xVal>
          <c:yVal>
            <c:numRef>
              <c:f>'XS Insole'!$L$56:$L$100</c:f>
              <c:numCache>
                <c:formatCode>0.0</c:formatCode>
                <c:ptCount val="45"/>
                <c:pt idx="0">
                  <c:v>170.7</c:v>
                </c:pt>
                <c:pt idx="1">
                  <c:v>170.7</c:v>
                </c:pt>
                <c:pt idx="2">
                  <c:v>170.7</c:v>
                </c:pt>
                <c:pt idx="3">
                  <c:v>170.7</c:v>
                </c:pt>
                <c:pt idx="4">
                  <c:v>170.7</c:v>
                </c:pt>
                <c:pt idx="5">
                  <c:v>170.7</c:v>
                </c:pt>
                <c:pt idx="6">
                  <c:v>170.7</c:v>
                </c:pt>
                <c:pt idx="7">
                  <c:v>185.7</c:v>
                </c:pt>
                <c:pt idx="8">
                  <c:v>185.7</c:v>
                </c:pt>
                <c:pt idx="9">
                  <c:v>185.7</c:v>
                </c:pt>
                <c:pt idx="10">
                  <c:v>185.7</c:v>
                </c:pt>
                <c:pt idx="11">
                  <c:v>185.7</c:v>
                </c:pt>
                <c:pt idx="12">
                  <c:v>185.7</c:v>
                </c:pt>
                <c:pt idx="13">
                  <c:v>185.7</c:v>
                </c:pt>
                <c:pt idx="14">
                  <c:v>200.7</c:v>
                </c:pt>
                <c:pt idx="15">
                  <c:v>200.7</c:v>
                </c:pt>
                <c:pt idx="16">
                  <c:v>200.7</c:v>
                </c:pt>
                <c:pt idx="17">
                  <c:v>200.7</c:v>
                </c:pt>
                <c:pt idx="18">
                  <c:v>200.7</c:v>
                </c:pt>
                <c:pt idx="19">
                  <c:v>200.7</c:v>
                </c:pt>
                <c:pt idx="20">
                  <c:v>200.7</c:v>
                </c:pt>
                <c:pt idx="21">
                  <c:v>215.7</c:v>
                </c:pt>
                <c:pt idx="22">
                  <c:v>215.7</c:v>
                </c:pt>
                <c:pt idx="23">
                  <c:v>215.7</c:v>
                </c:pt>
                <c:pt idx="24">
                  <c:v>215.7</c:v>
                </c:pt>
                <c:pt idx="25">
                  <c:v>215.7</c:v>
                </c:pt>
                <c:pt idx="26">
                  <c:v>215.7</c:v>
                </c:pt>
                <c:pt idx="27">
                  <c:v>215.7</c:v>
                </c:pt>
                <c:pt idx="28">
                  <c:v>231.7</c:v>
                </c:pt>
                <c:pt idx="29">
                  <c:v>231.7</c:v>
                </c:pt>
                <c:pt idx="30">
                  <c:v>231.7</c:v>
                </c:pt>
                <c:pt idx="31">
                  <c:v>231.7</c:v>
                </c:pt>
                <c:pt idx="32">
                  <c:v>231.7</c:v>
                </c:pt>
                <c:pt idx="33">
                  <c:v>231.7</c:v>
                </c:pt>
                <c:pt idx="34">
                  <c:v>231.7</c:v>
                </c:pt>
                <c:pt idx="35">
                  <c:v>247.7</c:v>
                </c:pt>
                <c:pt idx="36">
                  <c:v>247.7</c:v>
                </c:pt>
                <c:pt idx="37">
                  <c:v>247.7</c:v>
                </c:pt>
                <c:pt idx="38">
                  <c:v>247.7</c:v>
                </c:pt>
                <c:pt idx="39">
                  <c:v>247.7</c:v>
                </c:pt>
                <c:pt idx="40">
                  <c:v>247.7</c:v>
                </c:pt>
                <c:pt idx="41">
                  <c:v>257.7</c:v>
                </c:pt>
                <c:pt idx="42">
                  <c:v>265.7</c:v>
                </c:pt>
                <c:pt idx="43">
                  <c:v>267.2</c:v>
                </c:pt>
                <c:pt idx="44">
                  <c:v>265.7</c:v>
                </c:pt>
              </c:numCache>
            </c:numRef>
          </c:yVal>
          <c:smooth val="0"/>
        </c:ser>
        <c:ser>
          <c:idx val="3"/>
          <c:order val="3"/>
          <c:tx>
            <c:v>Point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'XS Insole'!$I$56:$I$100</c:f>
              <c:numCache>
                <c:formatCode>0.0</c:formatCode>
                <c:ptCount val="45"/>
                <c:pt idx="0">
                  <c:v>66.7</c:v>
                </c:pt>
                <c:pt idx="1">
                  <c:v>55.6</c:v>
                </c:pt>
                <c:pt idx="2">
                  <c:v>44.5</c:v>
                </c:pt>
                <c:pt idx="3">
                  <c:v>33.299999999999997</c:v>
                </c:pt>
                <c:pt idx="4">
                  <c:v>22.2</c:v>
                </c:pt>
                <c:pt idx="5">
                  <c:v>11.1</c:v>
                </c:pt>
                <c:pt idx="6">
                  <c:v>0</c:v>
                </c:pt>
                <c:pt idx="7">
                  <c:v>70.099999999999994</c:v>
                </c:pt>
                <c:pt idx="8">
                  <c:v>58.4</c:v>
                </c:pt>
                <c:pt idx="9">
                  <c:v>46.8</c:v>
                </c:pt>
                <c:pt idx="10">
                  <c:v>35.099999999999994</c:v>
                </c:pt>
                <c:pt idx="11">
                  <c:v>23.299999999999997</c:v>
                </c:pt>
                <c:pt idx="12">
                  <c:v>11.6</c:v>
                </c:pt>
                <c:pt idx="13">
                  <c:v>0</c:v>
                </c:pt>
                <c:pt idx="14">
                  <c:v>73</c:v>
                </c:pt>
                <c:pt idx="15">
                  <c:v>61.1</c:v>
                </c:pt>
                <c:pt idx="16">
                  <c:v>49.1</c:v>
                </c:pt>
                <c:pt idx="17">
                  <c:v>37.1</c:v>
                </c:pt>
                <c:pt idx="18">
                  <c:v>25.1</c:v>
                </c:pt>
                <c:pt idx="19">
                  <c:v>13.2</c:v>
                </c:pt>
                <c:pt idx="20">
                  <c:v>1.2</c:v>
                </c:pt>
                <c:pt idx="21">
                  <c:v>71.900000000000006</c:v>
                </c:pt>
                <c:pt idx="22">
                  <c:v>60.7</c:v>
                </c:pt>
                <c:pt idx="23">
                  <c:v>49.6</c:v>
                </c:pt>
                <c:pt idx="24">
                  <c:v>38.5</c:v>
                </c:pt>
                <c:pt idx="25">
                  <c:v>27.4</c:v>
                </c:pt>
                <c:pt idx="26">
                  <c:v>16.3</c:v>
                </c:pt>
                <c:pt idx="27">
                  <c:v>5.2</c:v>
                </c:pt>
                <c:pt idx="28">
                  <c:v>72</c:v>
                </c:pt>
                <c:pt idx="29">
                  <c:v>62</c:v>
                </c:pt>
                <c:pt idx="30">
                  <c:v>52</c:v>
                </c:pt>
                <c:pt idx="31">
                  <c:v>42</c:v>
                </c:pt>
                <c:pt idx="32">
                  <c:v>32</c:v>
                </c:pt>
                <c:pt idx="33">
                  <c:v>22</c:v>
                </c:pt>
                <c:pt idx="34">
                  <c:v>12</c:v>
                </c:pt>
                <c:pt idx="35">
                  <c:v>68</c:v>
                </c:pt>
                <c:pt idx="36">
                  <c:v>58.8</c:v>
                </c:pt>
                <c:pt idx="37">
                  <c:v>49</c:v>
                </c:pt>
                <c:pt idx="38">
                  <c:v>39</c:v>
                </c:pt>
                <c:pt idx="39">
                  <c:v>29.5</c:v>
                </c:pt>
                <c:pt idx="40">
                  <c:v>22</c:v>
                </c:pt>
                <c:pt idx="41">
                  <c:v>62</c:v>
                </c:pt>
                <c:pt idx="42">
                  <c:v>52.9</c:v>
                </c:pt>
                <c:pt idx="43">
                  <c:v>43</c:v>
                </c:pt>
                <c:pt idx="44">
                  <c:v>30.9</c:v>
                </c:pt>
              </c:numCache>
            </c:numRef>
          </c:xVal>
          <c:yVal>
            <c:numRef>
              <c:f>'XS Insole'!$M$56:$M$100</c:f>
              <c:numCache>
                <c:formatCode>0.0</c:formatCode>
                <c:ptCount val="45"/>
                <c:pt idx="0">
                  <c:v>170.7</c:v>
                </c:pt>
                <c:pt idx="1">
                  <c:v>170.7</c:v>
                </c:pt>
                <c:pt idx="2">
                  <c:v>170.7</c:v>
                </c:pt>
                <c:pt idx="3">
                  <c:v>170.7</c:v>
                </c:pt>
                <c:pt idx="4">
                  <c:v>170.7</c:v>
                </c:pt>
                <c:pt idx="5">
                  <c:v>170.7</c:v>
                </c:pt>
                <c:pt idx="6">
                  <c:v>170.7</c:v>
                </c:pt>
                <c:pt idx="7">
                  <c:v>185.7</c:v>
                </c:pt>
                <c:pt idx="8">
                  <c:v>185.7</c:v>
                </c:pt>
                <c:pt idx="9">
                  <c:v>185.7</c:v>
                </c:pt>
                <c:pt idx="10">
                  <c:v>185.7</c:v>
                </c:pt>
                <c:pt idx="11">
                  <c:v>185.7</c:v>
                </c:pt>
                <c:pt idx="12">
                  <c:v>185.7</c:v>
                </c:pt>
                <c:pt idx="13">
                  <c:v>185.7</c:v>
                </c:pt>
                <c:pt idx="14">
                  <c:v>200.7</c:v>
                </c:pt>
                <c:pt idx="15">
                  <c:v>200.7</c:v>
                </c:pt>
                <c:pt idx="16">
                  <c:v>200.7</c:v>
                </c:pt>
                <c:pt idx="17">
                  <c:v>200.7</c:v>
                </c:pt>
                <c:pt idx="18">
                  <c:v>200.7</c:v>
                </c:pt>
                <c:pt idx="19">
                  <c:v>200.7</c:v>
                </c:pt>
                <c:pt idx="20">
                  <c:v>200.7</c:v>
                </c:pt>
                <c:pt idx="21">
                  <c:v>215.7</c:v>
                </c:pt>
                <c:pt idx="22">
                  <c:v>215.7</c:v>
                </c:pt>
                <c:pt idx="23">
                  <c:v>215.7</c:v>
                </c:pt>
                <c:pt idx="24">
                  <c:v>215.7</c:v>
                </c:pt>
                <c:pt idx="25">
                  <c:v>215.7</c:v>
                </c:pt>
                <c:pt idx="26">
                  <c:v>215.7</c:v>
                </c:pt>
                <c:pt idx="27">
                  <c:v>215.7</c:v>
                </c:pt>
                <c:pt idx="28">
                  <c:v>231.7</c:v>
                </c:pt>
                <c:pt idx="29">
                  <c:v>231.7</c:v>
                </c:pt>
                <c:pt idx="30">
                  <c:v>231.7</c:v>
                </c:pt>
                <c:pt idx="31">
                  <c:v>231.7</c:v>
                </c:pt>
                <c:pt idx="32">
                  <c:v>231.7</c:v>
                </c:pt>
                <c:pt idx="33">
                  <c:v>231.7</c:v>
                </c:pt>
                <c:pt idx="34">
                  <c:v>231.7</c:v>
                </c:pt>
                <c:pt idx="35">
                  <c:v>247.7</c:v>
                </c:pt>
                <c:pt idx="36">
                  <c:v>247.7</c:v>
                </c:pt>
                <c:pt idx="37">
                  <c:v>247.7</c:v>
                </c:pt>
                <c:pt idx="38">
                  <c:v>247.7</c:v>
                </c:pt>
                <c:pt idx="39">
                  <c:v>247.7</c:v>
                </c:pt>
                <c:pt idx="40">
                  <c:v>247.7</c:v>
                </c:pt>
                <c:pt idx="41">
                  <c:v>265.7</c:v>
                </c:pt>
                <c:pt idx="42">
                  <c:v>267.2</c:v>
                </c:pt>
                <c:pt idx="43">
                  <c:v>265.7</c:v>
                </c:pt>
                <c:pt idx="44">
                  <c:v>257.7</c:v>
                </c:pt>
              </c:numCache>
            </c:numRef>
          </c:yVal>
          <c:smooth val="0"/>
        </c:ser>
        <c:ser>
          <c:idx val="4"/>
          <c:order val="4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'XS Insole'!$O$56:$O$100</c:f>
              <c:numCache>
                <c:formatCode>0.0</c:formatCode>
                <c:ptCount val="45"/>
                <c:pt idx="0">
                  <c:v>-70.758950617284043</c:v>
                </c:pt>
                <c:pt idx="1">
                  <c:v>-59.934408602150612</c:v>
                </c:pt>
                <c:pt idx="2">
                  <c:v>-49.056116207951028</c:v>
                </c:pt>
                <c:pt idx="3">
                  <c:v>-38.078733031674155</c:v>
                </c:pt>
                <c:pt idx="4">
                  <c:v>-27.103975535168207</c:v>
                </c:pt>
                <c:pt idx="5">
                  <c:v>-16.228264208909369</c:v>
                </c:pt>
                <c:pt idx="6">
                  <c:v>-5.4013888888888886</c:v>
                </c:pt>
                <c:pt idx="7">
                  <c:v>-74.094273127753311</c:v>
                </c:pt>
                <c:pt idx="8">
                  <c:v>-62.713596491228046</c:v>
                </c:pt>
                <c:pt idx="9">
                  <c:v>-51.334361233480116</c:v>
                </c:pt>
                <c:pt idx="10">
                  <c:v>-39.932459970887962</c:v>
                </c:pt>
                <c:pt idx="11">
                  <c:v>-28.482387190684157</c:v>
                </c:pt>
                <c:pt idx="12">
                  <c:v>-17.05350877192982</c:v>
                </c:pt>
                <c:pt idx="13">
                  <c:v>-5.6759177679882535</c:v>
                </c:pt>
                <c:pt idx="14">
                  <c:v>-77.481434599156046</c:v>
                </c:pt>
                <c:pt idx="15">
                  <c:v>-65.653954802259889</c:v>
                </c:pt>
                <c:pt idx="16">
                  <c:v>-53.857062146892666</c:v>
                </c:pt>
                <c:pt idx="17">
                  <c:v>-42.029535864978897</c:v>
                </c:pt>
                <c:pt idx="18">
                  <c:v>-30.152661064425775</c:v>
                </c:pt>
                <c:pt idx="19">
                  <c:v>-18.302401129943505</c:v>
                </c:pt>
                <c:pt idx="20">
                  <c:v>-6.5039548022598881</c:v>
                </c:pt>
                <c:pt idx="21">
                  <c:v>-78.235064935064912</c:v>
                </c:pt>
                <c:pt idx="22">
                  <c:v>-66.678787878787944</c:v>
                </c:pt>
                <c:pt idx="23">
                  <c:v>-55.124675324675366</c:v>
                </c:pt>
                <c:pt idx="24">
                  <c:v>-43.568831168831125</c:v>
                </c:pt>
                <c:pt idx="25">
                  <c:v>-32.012987012987054</c:v>
                </c:pt>
                <c:pt idx="26">
                  <c:v>-20.484347826086978</c:v>
                </c:pt>
                <c:pt idx="27">
                  <c:v>-8.9519480519480563</c:v>
                </c:pt>
                <c:pt idx="28">
                  <c:v>-77.228909952606486</c:v>
                </c:pt>
                <c:pt idx="29">
                  <c:v>-66.643396226415248</c:v>
                </c:pt>
                <c:pt idx="30">
                  <c:v>-56.058925750394891</c:v>
                </c:pt>
                <c:pt idx="31">
                  <c:v>-45.499368088467591</c:v>
                </c:pt>
                <c:pt idx="32">
                  <c:v>-34.939810426540234</c:v>
                </c:pt>
                <c:pt idx="33">
                  <c:v>-24.380252764612937</c:v>
                </c:pt>
                <c:pt idx="34">
                  <c:v>-13.820695102685626</c:v>
                </c:pt>
                <c:pt idx="35">
                  <c:v>-74.309478672985733</c:v>
                </c:pt>
                <c:pt idx="36">
                  <c:v>-63.839512195121976</c:v>
                </c:pt>
                <c:pt idx="37">
                  <c:v>-53.466188197767174</c:v>
                </c:pt>
                <c:pt idx="38">
                  <c:v>-42.957187993680868</c:v>
                </c:pt>
                <c:pt idx="39">
                  <c:v>-32.477777777777824</c:v>
                </c:pt>
                <c:pt idx="40">
                  <c:v>-21.846859903381631</c:v>
                </c:pt>
                <c:pt idx="41">
                  <c:v>-66.1881683731512</c:v>
                </c:pt>
                <c:pt idx="42">
                  <c:v>-55.597803725326685</c:v>
                </c:pt>
                <c:pt idx="43">
                  <c:v>-46.028758169934669</c:v>
                </c:pt>
                <c:pt idx="44">
                  <c:v>-34.288757729061288</c:v>
                </c:pt>
              </c:numCache>
            </c:numRef>
          </c:xVal>
          <c:yVal>
            <c:numRef>
              <c:f>'XS Insole'!$P$56:$P$100</c:f>
              <c:numCache>
                <c:formatCode>0.0</c:formatCode>
                <c:ptCount val="45"/>
                <c:pt idx="0">
                  <c:v>162.74938271604958</c:v>
                </c:pt>
                <c:pt idx="1">
                  <c:v>162.76144393241191</c:v>
                </c:pt>
                <c:pt idx="2">
                  <c:v>162.74892966360841</c:v>
                </c:pt>
                <c:pt idx="3">
                  <c:v>162.73619909502239</c:v>
                </c:pt>
                <c:pt idx="4">
                  <c:v>162.74892966360864</c:v>
                </c:pt>
                <c:pt idx="5">
                  <c:v>162.76144393241168</c:v>
                </c:pt>
                <c:pt idx="6">
                  <c:v>162.77407407407409</c:v>
                </c:pt>
                <c:pt idx="7">
                  <c:v>178.27709251101322</c:v>
                </c:pt>
                <c:pt idx="8">
                  <c:v>178.26578947368409</c:v>
                </c:pt>
                <c:pt idx="9">
                  <c:v>178.25506607929509</c:v>
                </c:pt>
                <c:pt idx="10">
                  <c:v>178.25458515283853</c:v>
                </c:pt>
                <c:pt idx="11">
                  <c:v>178.2764192139739</c:v>
                </c:pt>
                <c:pt idx="12">
                  <c:v>178.26578947368398</c:v>
                </c:pt>
                <c:pt idx="13">
                  <c:v>178.25506607929509</c:v>
                </c:pt>
                <c:pt idx="14">
                  <c:v>193.23164556961987</c:v>
                </c:pt>
                <c:pt idx="15">
                  <c:v>193.221186440678</c:v>
                </c:pt>
                <c:pt idx="16">
                  <c:v>193.24237288135589</c:v>
                </c:pt>
                <c:pt idx="17">
                  <c:v>193.2316455696203</c:v>
                </c:pt>
                <c:pt idx="18">
                  <c:v>193.22100840336131</c:v>
                </c:pt>
                <c:pt idx="19">
                  <c:v>193.22118644067797</c:v>
                </c:pt>
                <c:pt idx="20">
                  <c:v>193.24237288135586</c:v>
                </c:pt>
                <c:pt idx="21">
                  <c:v>208.10259740259744</c:v>
                </c:pt>
                <c:pt idx="22">
                  <c:v>208.12424242424245</c:v>
                </c:pt>
                <c:pt idx="23">
                  <c:v>208.1025974025975</c:v>
                </c:pt>
                <c:pt idx="24">
                  <c:v>208.1025974025971</c:v>
                </c:pt>
                <c:pt idx="25">
                  <c:v>208.10259740259761</c:v>
                </c:pt>
                <c:pt idx="26">
                  <c:v>208.11304347826083</c:v>
                </c:pt>
                <c:pt idx="27">
                  <c:v>208.10259740259741</c:v>
                </c:pt>
                <c:pt idx="28">
                  <c:v>223.56097946287468</c:v>
                </c:pt>
                <c:pt idx="29">
                  <c:v>223.5490566037742</c:v>
                </c:pt>
                <c:pt idx="30">
                  <c:v>223.56097946287522</c:v>
                </c:pt>
                <c:pt idx="31">
                  <c:v>223.56097946287522</c:v>
                </c:pt>
                <c:pt idx="32">
                  <c:v>223.56097946287528</c:v>
                </c:pt>
                <c:pt idx="33">
                  <c:v>223.56097946287545</c:v>
                </c:pt>
                <c:pt idx="34">
                  <c:v>223.56097946287525</c:v>
                </c:pt>
                <c:pt idx="35">
                  <c:v>239.30821484992072</c:v>
                </c:pt>
                <c:pt idx="36">
                  <c:v>239.42682926829272</c:v>
                </c:pt>
                <c:pt idx="37">
                  <c:v>239.53413078149913</c:v>
                </c:pt>
                <c:pt idx="38">
                  <c:v>239.56097946287514</c:v>
                </c:pt>
                <c:pt idx="39">
                  <c:v>239.48099838969438</c:v>
                </c:pt>
                <c:pt idx="40">
                  <c:v>238.96570048309167</c:v>
                </c:pt>
                <c:pt idx="41">
                  <c:v>253.92753128555194</c:v>
                </c:pt>
                <c:pt idx="42">
                  <c:v>257.01234361968346</c:v>
                </c:pt>
                <c:pt idx="43">
                  <c:v>257.01372549019618</c:v>
                </c:pt>
                <c:pt idx="44">
                  <c:v>254.16655424395725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7048"/>
        <c:axId val="185864048"/>
      </c:scatterChart>
      <c:valAx>
        <c:axId val="185697048"/>
        <c:scaling>
          <c:orientation val="minMax"/>
          <c:max val="10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4048"/>
        <c:crosses val="autoZero"/>
        <c:crossBetween val="midCat"/>
      </c:valAx>
      <c:valAx>
        <c:axId val="1858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704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Insole 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'YS Insole'!$F$56:$F$100</c:f>
              <c:numCache>
                <c:formatCode>0.0</c:formatCode>
                <c:ptCount val="45"/>
                <c:pt idx="0">
                  <c:v>66.7</c:v>
                </c:pt>
                <c:pt idx="1">
                  <c:v>55.5</c:v>
                </c:pt>
                <c:pt idx="2">
                  <c:v>44.4</c:v>
                </c:pt>
                <c:pt idx="3">
                  <c:v>33.299999999999997</c:v>
                </c:pt>
                <c:pt idx="4">
                  <c:v>22.2</c:v>
                </c:pt>
                <c:pt idx="5">
                  <c:v>11.1</c:v>
                </c:pt>
                <c:pt idx="6">
                  <c:v>0</c:v>
                </c:pt>
                <c:pt idx="7">
                  <c:v>71.8</c:v>
                </c:pt>
                <c:pt idx="8">
                  <c:v>59.8</c:v>
                </c:pt>
                <c:pt idx="9">
                  <c:v>47.8</c:v>
                </c:pt>
                <c:pt idx="10">
                  <c:v>35.799999999999997</c:v>
                </c:pt>
                <c:pt idx="11">
                  <c:v>23.8</c:v>
                </c:pt>
                <c:pt idx="12">
                  <c:v>11.9</c:v>
                </c:pt>
                <c:pt idx="13">
                  <c:v>0</c:v>
                </c:pt>
                <c:pt idx="14">
                  <c:v>72.8</c:v>
                </c:pt>
                <c:pt idx="15">
                  <c:v>60.599999999999994</c:v>
                </c:pt>
                <c:pt idx="16">
                  <c:v>48.4</c:v>
                </c:pt>
                <c:pt idx="17">
                  <c:v>36.299999999999997</c:v>
                </c:pt>
                <c:pt idx="18">
                  <c:v>24.2</c:v>
                </c:pt>
                <c:pt idx="19">
                  <c:v>12.1</c:v>
                </c:pt>
                <c:pt idx="20">
                  <c:v>0</c:v>
                </c:pt>
                <c:pt idx="21">
                  <c:v>75.400000000000006</c:v>
                </c:pt>
                <c:pt idx="22">
                  <c:v>63</c:v>
                </c:pt>
                <c:pt idx="23">
                  <c:v>50.7</c:v>
                </c:pt>
                <c:pt idx="24">
                  <c:v>38.400000000000006</c:v>
                </c:pt>
                <c:pt idx="25">
                  <c:v>26.200000000000003</c:v>
                </c:pt>
                <c:pt idx="26">
                  <c:v>13.9</c:v>
                </c:pt>
                <c:pt idx="27">
                  <c:v>1.6</c:v>
                </c:pt>
                <c:pt idx="28">
                  <c:v>77.900000000000006</c:v>
                </c:pt>
                <c:pt idx="29">
                  <c:v>65.900000000000006</c:v>
                </c:pt>
                <c:pt idx="30">
                  <c:v>53.9</c:v>
                </c:pt>
                <c:pt idx="31">
                  <c:v>41.9</c:v>
                </c:pt>
                <c:pt idx="32">
                  <c:v>29.9</c:v>
                </c:pt>
                <c:pt idx="33">
                  <c:v>17.899999999999999</c:v>
                </c:pt>
                <c:pt idx="34">
                  <c:v>5.9</c:v>
                </c:pt>
                <c:pt idx="35">
                  <c:v>74.2</c:v>
                </c:pt>
                <c:pt idx="36">
                  <c:v>62.3</c:v>
                </c:pt>
                <c:pt idx="37">
                  <c:v>50.5</c:v>
                </c:pt>
                <c:pt idx="38">
                  <c:v>38.799999999999997</c:v>
                </c:pt>
                <c:pt idx="39">
                  <c:v>26.8</c:v>
                </c:pt>
                <c:pt idx="40">
                  <c:v>12.8</c:v>
                </c:pt>
                <c:pt idx="41">
                  <c:v>62.099999999999994</c:v>
                </c:pt>
                <c:pt idx="42">
                  <c:v>51.9</c:v>
                </c:pt>
                <c:pt idx="43">
                  <c:v>41.8</c:v>
                </c:pt>
                <c:pt idx="44">
                  <c:v>23.8</c:v>
                </c:pt>
              </c:numCache>
            </c:numRef>
          </c:xVal>
          <c:yVal>
            <c:numRef>
              <c:f>'YS Insole'!$J$56:$J$100</c:f>
              <c:numCache>
                <c:formatCode>0.0</c:formatCode>
                <c:ptCount val="45"/>
                <c:pt idx="0">
                  <c:v>162.6</c:v>
                </c:pt>
                <c:pt idx="1">
                  <c:v>162.6</c:v>
                </c:pt>
                <c:pt idx="2">
                  <c:v>162.6</c:v>
                </c:pt>
                <c:pt idx="3">
                  <c:v>162.6</c:v>
                </c:pt>
                <c:pt idx="4">
                  <c:v>162.6</c:v>
                </c:pt>
                <c:pt idx="5">
                  <c:v>162.6</c:v>
                </c:pt>
                <c:pt idx="6">
                  <c:v>162.6</c:v>
                </c:pt>
                <c:pt idx="7">
                  <c:v>179.5</c:v>
                </c:pt>
                <c:pt idx="8">
                  <c:v>179.5</c:v>
                </c:pt>
                <c:pt idx="9">
                  <c:v>179.5</c:v>
                </c:pt>
                <c:pt idx="10">
                  <c:v>179.5</c:v>
                </c:pt>
                <c:pt idx="11">
                  <c:v>179.5</c:v>
                </c:pt>
                <c:pt idx="12">
                  <c:v>179.5</c:v>
                </c:pt>
                <c:pt idx="13">
                  <c:v>179.5</c:v>
                </c:pt>
                <c:pt idx="14">
                  <c:v>195.4</c:v>
                </c:pt>
                <c:pt idx="15">
                  <c:v>195.4</c:v>
                </c:pt>
                <c:pt idx="16">
                  <c:v>195.4</c:v>
                </c:pt>
                <c:pt idx="17">
                  <c:v>195.4</c:v>
                </c:pt>
                <c:pt idx="18">
                  <c:v>195.4</c:v>
                </c:pt>
                <c:pt idx="19">
                  <c:v>195.4</c:v>
                </c:pt>
                <c:pt idx="20">
                  <c:v>195.4</c:v>
                </c:pt>
                <c:pt idx="21">
                  <c:v>211.3</c:v>
                </c:pt>
                <c:pt idx="22">
                  <c:v>211.3</c:v>
                </c:pt>
                <c:pt idx="23">
                  <c:v>211.3</c:v>
                </c:pt>
                <c:pt idx="24">
                  <c:v>211.3</c:v>
                </c:pt>
                <c:pt idx="25">
                  <c:v>211.3</c:v>
                </c:pt>
                <c:pt idx="26">
                  <c:v>211.3</c:v>
                </c:pt>
                <c:pt idx="27">
                  <c:v>211.3</c:v>
                </c:pt>
                <c:pt idx="28">
                  <c:v>227.3</c:v>
                </c:pt>
                <c:pt idx="29">
                  <c:v>227.3</c:v>
                </c:pt>
                <c:pt idx="30">
                  <c:v>227.3</c:v>
                </c:pt>
                <c:pt idx="31">
                  <c:v>227.3</c:v>
                </c:pt>
                <c:pt idx="32">
                  <c:v>227.3</c:v>
                </c:pt>
                <c:pt idx="33">
                  <c:v>227.3</c:v>
                </c:pt>
                <c:pt idx="34">
                  <c:v>227.3</c:v>
                </c:pt>
                <c:pt idx="35">
                  <c:v>243.2</c:v>
                </c:pt>
                <c:pt idx="36">
                  <c:v>243.2</c:v>
                </c:pt>
                <c:pt idx="37">
                  <c:v>243.2</c:v>
                </c:pt>
                <c:pt idx="38">
                  <c:v>243.2</c:v>
                </c:pt>
                <c:pt idx="39">
                  <c:v>243.2</c:v>
                </c:pt>
                <c:pt idx="40">
                  <c:v>243.2</c:v>
                </c:pt>
                <c:pt idx="41">
                  <c:v>259.10000000000002</c:v>
                </c:pt>
                <c:pt idx="42">
                  <c:v>259.10000000000002</c:v>
                </c:pt>
                <c:pt idx="43">
                  <c:v>259.10000000000002</c:v>
                </c:pt>
                <c:pt idx="44">
                  <c:v>259.10000000000002</c:v>
                </c:pt>
              </c:numCache>
            </c:numRef>
          </c:yVal>
          <c:smooth val="0"/>
        </c:ser>
        <c:ser>
          <c:idx val="1"/>
          <c:order val="1"/>
          <c:tx>
            <c:v>Point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'YS Insole'!$G$56:$G$100</c:f>
              <c:numCache>
                <c:formatCode>0.0</c:formatCode>
                <c:ptCount val="45"/>
                <c:pt idx="0">
                  <c:v>77.8</c:v>
                </c:pt>
                <c:pt idx="1">
                  <c:v>66.7</c:v>
                </c:pt>
                <c:pt idx="2">
                  <c:v>55.5</c:v>
                </c:pt>
                <c:pt idx="3">
                  <c:v>44.4</c:v>
                </c:pt>
                <c:pt idx="4">
                  <c:v>33.299999999999997</c:v>
                </c:pt>
                <c:pt idx="5">
                  <c:v>22.2</c:v>
                </c:pt>
                <c:pt idx="6">
                  <c:v>11.1</c:v>
                </c:pt>
                <c:pt idx="7">
                  <c:v>83.8</c:v>
                </c:pt>
                <c:pt idx="8">
                  <c:v>71.8</c:v>
                </c:pt>
                <c:pt idx="9">
                  <c:v>59.8</c:v>
                </c:pt>
                <c:pt idx="10">
                  <c:v>47.8</c:v>
                </c:pt>
                <c:pt idx="11">
                  <c:v>35.799999999999997</c:v>
                </c:pt>
                <c:pt idx="12">
                  <c:v>23.8</c:v>
                </c:pt>
                <c:pt idx="13">
                  <c:v>11.9</c:v>
                </c:pt>
                <c:pt idx="14">
                  <c:v>85.1</c:v>
                </c:pt>
                <c:pt idx="15">
                  <c:v>72.8</c:v>
                </c:pt>
                <c:pt idx="16">
                  <c:v>60.599999999999994</c:v>
                </c:pt>
                <c:pt idx="17">
                  <c:v>48.4</c:v>
                </c:pt>
                <c:pt idx="18">
                  <c:v>36.299999999999997</c:v>
                </c:pt>
                <c:pt idx="19">
                  <c:v>24.2</c:v>
                </c:pt>
                <c:pt idx="20">
                  <c:v>12.1</c:v>
                </c:pt>
                <c:pt idx="21">
                  <c:v>87.9</c:v>
                </c:pt>
                <c:pt idx="22">
                  <c:v>75.400000000000006</c:v>
                </c:pt>
                <c:pt idx="23">
                  <c:v>63</c:v>
                </c:pt>
                <c:pt idx="24">
                  <c:v>50.7</c:v>
                </c:pt>
                <c:pt idx="25">
                  <c:v>38.400000000000006</c:v>
                </c:pt>
                <c:pt idx="26">
                  <c:v>26.200000000000003</c:v>
                </c:pt>
                <c:pt idx="27">
                  <c:v>13.9</c:v>
                </c:pt>
                <c:pt idx="28">
                  <c:v>89.9</c:v>
                </c:pt>
                <c:pt idx="29">
                  <c:v>77.900000000000006</c:v>
                </c:pt>
                <c:pt idx="30">
                  <c:v>65.900000000000006</c:v>
                </c:pt>
                <c:pt idx="31">
                  <c:v>53.9</c:v>
                </c:pt>
                <c:pt idx="32">
                  <c:v>41.9</c:v>
                </c:pt>
                <c:pt idx="33">
                  <c:v>29.9</c:v>
                </c:pt>
                <c:pt idx="34">
                  <c:v>17.899999999999999</c:v>
                </c:pt>
                <c:pt idx="35">
                  <c:v>86.8</c:v>
                </c:pt>
                <c:pt idx="36">
                  <c:v>74.2</c:v>
                </c:pt>
                <c:pt idx="37">
                  <c:v>62.3</c:v>
                </c:pt>
                <c:pt idx="38">
                  <c:v>50.5</c:v>
                </c:pt>
                <c:pt idx="39">
                  <c:v>38.799999999999997</c:v>
                </c:pt>
                <c:pt idx="40">
                  <c:v>26.8</c:v>
                </c:pt>
                <c:pt idx="41">
                  <c:v>81.5</c:v>
                </c:pt>
                <c:pt idx="42">
                  <c:v>62.099999999999994</c:v>
                </c:pt>
                <c:pt idx="43">
                  <c:v>51.9</c:v>
                </c:pt>
                <c:pt idx="44">
                  <c:v>41.8</c:v>
                </c:pt>
              </c:numCache>
            </c:numRef>
          </c:xVal>
          <c:yVal>
            <c:numRef>
              <c:f>'YS Insole'!$K$56:$K$100</c:f>
              <c:numCache>
                <c:formatCode>0.0</c:formatCode>
                <c:ptCount val="45"/>
                <c:pt idx="0">
                  <c:v>162.6</c:v>
                </c:pt>
                <c:pt idx="1">
                  <c:v>162.6</c:v>
                </c:pt>
                <c:pt idx="2">
                  <c:v>162.6</c:v>
                </c:pt>
                <c:pt idx="3">
                  <c:v>162.6</c:v>
                </c:pt>
                <c:pt idx="4">
                  <c:v>162.6</c:v>
                </c:pt>
                <c:pt idx="5">
                  <c:v>162.6</c:v>
                </c:pt>
                <c:pt idx="6">
                  <c:v>162.6</c:v>
                </c:pt>
                <c:pt idx="7">
                  <c:v>179.5</c:v>
                </c:pt>
                <c:pt idx="8">
                  <c:v>179.5</c:v>
                </c:pt>
                <c:pt idx="9">
                  <c:v>179.5</c:v>
                </c:pt>
                <c:pt idx="10">
                  <c:v>179.5</c:v>
                </c:pt>
                <c:pt idx="11">
                  <c:v>179.5</c:v>
                </c:pt>
                <c:pt idx="12">
                  <c:v>179.5</c:v>
                </c:pt>
                <c:pt idx="13">
                  <c:v>179.5</c:v>
                </c:pt>
                <c:pt idx="14">
                  <c:v>195.4</c:v>
                </c:pt>
                <c:pt idx="15">
                  <c:v>195.4</c:v>
                </c:pt>
                <c:pt idx="16">
                  <c:v>195.4</c:v>
                </c:pt>
                <c:pt idx="17">
                  <c:v>195.4</c:v>
                </c:pt>
                <c:pt idx="18">
                  <c:v>195.4</c:v>
                </c:pt>
                <c:pt idx="19">
                  <c:v>195.4</c:v>
                </c:pt>
                <c:pt idx="20">
                  <c:v>195.4</c:v>
                </c:pt>
                <c:pt idx="21">
                  <c:v>211.3</c:v>
                </c:pt>
                <c:pt idx="22">
                  <c:v>211.3</c:v>
                </c:pt>
                <c:pt idx="23">
                  <c:v>211.3</c:v>
                </c:pt>
                <c:pt idx="24">
                  <c:v>211.3</c:v>
                </c:pt>
                <c:pt idx="25">
                  <c:v>211.3</c:v>
                </c:pt>
                <c:pt idx="26">
                  <c:v>211.3</c:v>
                </c:pt>
                <c:pt idx="27">
                  <c:v>211.3</c:v>
                </c:pt>
                <c:pt idx="28">
                  <c:v>227.3</c:v>
                </c:pt>
                <c:pt idx="29">
                  <c:v>227.3</c:v>
                </c:pt>
                <c:pt idx="30">
                  <c:v>227.3</c:v>
                </c:pt>
                <c:pt idx="31">
                  <c:v>227.3</c:v>
                </c:pt>
                <c:pt idx="32">
                  <c:v>227.3</c:v>
                </c:pt>
                <c:pt idx="33">
                  <c:v>227.3</c:v>
                </c:pt>
                <c:pt idx="34">
                  <c:v>227.3</c:v>
                </c:pt>
                <c:pt idx="35">
                  <c:v>243.2</c:v>
                </c:pt>
                <c:pt idx="36">
                  <c:v>243.2</c:v>
                </c:pt>
                <c:pt idx="37">
                  <c:v>243.2</c:v>
                </c:pt>
                <c:pt idx="38">
                  <c:v>243.2</c:v>
                </c:pt>
                <c:pt idx="39">
                  <c:v>243.2</c:v>
                </c:pt>
                <c:pt idx="40">
                  <c:v>243.2</c:v>
                </c:pt>
                <c:pt idx="41">
                  <c:v>259.10000000000002</c:v>
                </c:pt>
                <c:pt idx="42">
                  <c:v>259.10000000000002</c:v>
                </c:pt>
                <c:pt idx="43">
                  <c:v>259.10000000000002</c:v>
                </c:pt>
                <c:pt idx="44">
                  <c:v>259.10000000000002</c:v>
                </c:pt>
              </c:numCache>
            </c:numRef>
          </c:yVal>
          <c:smooth val="0"/>
        </c:ser>
        <c:ser>
          <c:idx val="2"/>
          <c:order val="2"/>
          <c:tx>
            <c:v>Point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'YS Insole'!$H$56:$H$100</c:f>
              <c:numCache>
                <c:formatCode>0.0</c:formatCode>
                <c:ptCount val="45"/>
                <c:pt idx="0">
                  <c:v>83.8</c:v>
                </c:pt>
                <c:pt idx="1">
                  <c:v>71.8</c:v>
                </c:pt>
                <c:pt idx="2">
                  <c:v>59.8</c:v>
                </c:pt>
                <c:pt idx="3">
                  <c:v>47.8</c:v>
                </c:pt>
                <c:pt idx="4">
                  <c:v>35.799999999999997</c:v>
                </c:pt>
                <c:pt idx="5">
                  <c:v>23.8</c:v>
                </c:pt>
                <c:pt idx="6">
                  <c:v>11.9</c:v>
                </c:pt>
                <c:pt idx="7">
                  <c:v>85.1</c:v>
                </c:pt>
                <c:pt idx="8">
                  <c:v>72.8</c:v>
                </c:pt>
                <c:pt idx="9">
                  <c:v>60.599999999999994</c:v>
                </c:pt>
                <c:pt idx="10">
                  <c:v>48.4</c:v>
                </c:pt>
                <c:pt idx="11">
                  <c:v>36.299999999999997</c:v>
                </c:pt>
                <c:pt idx="12">
                  <c:v>24.2</c:v>
                </c:pt>
                <c:pt idx="13">
                  <c:v>12.1</c:v>
                </c:pt>
                <c:pt idx="14">
                  <c:v>87.9</c:v>
                </c:pt>
                <c:pt idx="15">
                  <c:v>75.400000000000006</c:v>
                </c:pt>
                <c:pt idx="16">
                  <c:v>63</c:v>
                </c:pt>
                <c:pt idx="17">
                  <c:v>50.7</c:v>
                </c:pt>
                <c:pt idx="18">
                  <c:v>38.400000000000006</c:v>
                </c:pt>
                <c:pt idx="19">
                  <c:v>26.200000000000003</c:v>
                </c:pt>
                <c:pt idx="20">
                  <c:v>13.9</c:v>
                </c:pt>
                <c:pt idx="21">
                  <c:v>89.9</c:v>
                </c:pt>
                <c:pt idx="22">
                  <c:v>77.900000000000006</c:v>
                </c:pt>
                <c:pt idx="23">
                  <c:v>65.900000000000006</c:v>
                </c:pt>
                <c:pt idx="24">
                  <c:v>53.9</c:v>
                </c:pt>
                <c:pt idx="25">
                  <c:v>41.9</c:v>
                </c:pt>
                <c:pt idx="26">
                  <c:v>29.9</c:v>
                </c:pt>
                <c:pt idx="27">
                  <c:v>17.899999999999999</c:v>
                </c:pt>
                <c:pt idx="28">
                  <c:v>86.8</c:v>
                </c:pt>
                <c:pt idx="29">
                  <c:v>76.3</c:v>
                </c:pt>
                <c:pt idx="30">
                  <c:v>65.7</c:v>
                </c:pt>
                <c:pt idx="31">
                  <c:v>55.1</c:v>
                </c:pt>
                <c:pt idx="32">
                  <c:v>44.5</c:v>
                </c:pt>
                <c:pt idx="33">
                  <c:v>33.9</c:v>
                </c:pt>
                <c:pt idx="34">
                  <c:v>23.3</c:v>
                </c:pt>
                <c:pt idx="35">
                  <c:v>81.5</c:v>
                </c:pt>
                <c:pt idx="36">
                  <c:v>72.3</c:v>
                </c:pt>
                <c:pt idx="37">
                  <c:v>62.099999999999994</c:v>
                </c:pt>
                <c:pt idx="38">
                  <c:v>51.9</c:v>
                </c:pt>
                <c:pt idx="39">
                  <c:v>41.8</c:v>
                </c:pt>
                <c:pt idx="40">
                  <c:v>31.8</c:v>
                </c:pt>
                <c:pt idx="41">
                  <c:v>75</c:v>
                </c:pt>
                <c:pt idx="42">
                  <c:v>65.900000000000006</c:v>
                </c:pt>
                <c:pt idx="43">
                  <c:v>55.9</c:v>
                </c:pt>
                <c:pt idx="44">
                  <c:v>45.5</c:v>
                </c:pt>
              </c:numCache>
            </c:numRef>
          </c:xVal>
          <c:yVal>
            <c:numRef>
              <c:f>'YS Insole'!$L$56:$L$100</c:f>
              <c:numCache>
                <c:formatCode>0.0</c:formatCode>
                <c:ptCount val="45"/>
                <c:pt idx="0">
                  <c:v>179.5</c:v>
                </c:pt>
                <c:pt idx="1">
                  <c:v>179.5</c:v>
                </c:pt>
                <c:pt idx="2">
                  <c:v>179.5</c:v>
                </c:pt>
                <c:pt idx="3">
                  <c:v>179.5</c:v>
                </c:pt>
                <c:pt idx="4">
                  <c:v>179.5</c:v>
                </c:pt>
                <c:pt idx="5">
                  <c:v>179.5</c:v>
                </c:pt>
                <c:pt idx="6">
                  <c:v>179.5</c:v>
                </c:pt>
                <c:pt idx="7">
                  <c:v>195.4</c:v>
                </c:pt>
                <c:pt idx="8">
                  <c:v>195.4</c:v>
                </c:pt>
                <c:pt idx="9">
                  <c:v>195.4</c:v>
                </c:pt>
                <c:pt idx="10">
                  <c:v>195.4</c:v>
                </c:pt>
                <c:pt idx="11">
                  <c:v>195.4</c:v>
                </c:pt>
                <c:pt idx="12">
                  <c:v>195.4</c:v>
                </c:pt>
                <c:pt idx="13">
                  <c:v>195.4</c:v>
                </c:pt>
                <c:pt idx="14">
                  <c:v>211.3</c:v>
                </c:pt>
                <c:pt idx="15">
                  <c:v>211.3</c:v>
                </c:pt>
                <c:pt idx="16">
                  <c:v>211.3</c:v>
                </c:pt>
                <c:pt idx="17">
                  <c:v>211.3</c:v>
                </c:pt>
                <c:pt idx="18">
                  <c:v>211.3</c:v>
                </c:pt>
                <c:pt idx="19">
                  <c:v>211.3</c:v>
                </c:pt>
                <c:pt idx="20">
                  <c:v>211.3</c:v>
                </c:pt>
                <c:pt idx="21">
                  <c:v>227.3</c:v>
                </c:pt>
                <c:pt idx="22">
                  <c:v>227.3</c:v>
                </c:pt>
                <c:pt idx="23">
                  <c:v>227.3</c:v>
                </c:pt>
                <c:pt idx="24">
                  <c:v>227.3</c:v>
                </c:pt>
                <c:pt idx="25">
                  <c:v>227.3</c:v>
                </c:pt>
                <c:pt idx="26">
                  <c:v>227.3</c:v>
                </c:pt>
                <c:pt idx="27">
                  <c:v>227.3</c:v>
                </c:pt>
                <c:pt idx="28">
                  <c:v>243.2</c:v>
                </c:pt>
                <c:pt idx="29">
                  <c:v>243.2</c:v>
                </c:pt>
                <c:pt idx="30">
                  <c:v>243.2</c:v>
                </c:pt>
                <c:pt idx="31">
                  <c:v>243.2</c:v>
                </c:pt>
                <c:pt idx="32">
                  <c:v>243.2</c:v>
                </c:pt>
                <c:pt idx="33">
                  <c:v>243.2</c:v>
                </c:pt>
                <c:pt idx="34">
                  <c:v>243.2</c:v>
                </c:pt>
                <c:pt idx="35">
                  <c:v>259.10000000000002</c:v>
                </c:pt>
                <c:pt idx="36">
                  <c:v>259.10000000000002</c:v>
                </c:pt>
                <c:pt idx="37">
                  <c:v>259.10000000000002</c:v>
                </c:pt>
                <c:pt idx="38">
                  <c:v>259.10000000000002</c:v>
                </c:pt>
                <c:pt idx="39">
                  <c:v>259.10000000000002</c:v>
                </c:pt>
                <c:pt idx="40">
                  <c:v>259.10000000000002</c:v>
                </c:pt>
                <c:pt idx="41">
                  <c:v>269.3</c:v>
                </c:pt>
                <c:pt idx="42">
                  <c:v>277.3</c:v>
                </c:pt>
                <c:pt idx="43">
                  <c:v>279.10000000000002</c:v>
                </c:pt>
                <c:pt idx="44">
                  <c:v>277.3</c:v>
                </c:pt>
              </c:numCache>
            </c:numRef>
          </c:yVal>
          <c:smooth val="0"/>
        </c:ser>
        <c:ser>
          <c:idx val="3"/>
          <c:order val="3"/>
          <c:tx>
            <c:v>Point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'YS Insole'!$I$56:$I$100</c:f>
              <c:numCache>
                <c:formatCode>0.0</c:formatCode>
                <c:ptCount val="45"/>
                <c:pt idx="0">
                  <c:v>71.8</c:v>
                </c:pt>
                <c:pt idx="1">
                  <c:v>59.8</c:v>
                </c:pt>
                <c:pt idx="2">
                  <c:v>47.8</c:v>
                </c:pt>
                <c:pt idx="3">
                  <c:v>35.799999999999997</c:v>
                </c:pt>
                <c:pt idx="4">
                  <c:v>23.8</c:v>
                </c:pt>
                <c:pt idx="5">
                  <c:v>11.9</c:v>
                </c:pt>
                <c:pt idx="6">
                  <c:v>0</c:v>
                </c:pt>
                <c:pt idx="7">
                  <c:v>72.8</c:v>
                </c:pt>
                <c:pt idx="8">
                  <c:v>60.599999999999994</c:v>
                </c:pt>
                <c:pt idx="9">
                  <c:v>48.4</c:v>
                </c:pt>
                <c:pt idx="10">
                  <c:v>36.299999999999997</c:v>
                </c:pt>
                <c:pt idx="11">
                  <c:v>24.2</c:v>
                </c:pt>
                <c:pt idx="12">
                  <c:v>12.1</c:v>
                </c:pt>
                <c:pt idx="13">
                  <c:v>0</c:v>
                </c:pt>
                <c:pt idx="14">
                  <c:v>75.400000000000006</c:v>
                </c:pt>
                <c:pt idx="15">
                  <c:v>63</c:v>
                </c:pt>
                <c:pt idx="16">
                  <c:v>50.7</c:v>
                </c:pt>
                <c:pt idx="17">
                  <c:v>38.400000000000006</c:v>
                </c:pt>
                <c:pt idx="18">
                  <c:v>26.200000000000003</c:v>
                </c:pt>
                <c:pt idx="19">
                  <c:v>13.9</c:v>
                </c:pt>
                <c:pt idx="20">
                  <c:v>1.6</c:v>
                </c:pt>
                <c:pt idx="21">
                  <c:v>77.900000000000006</c:v>
                </c:pt>
                <c:pt idx="22">
                  <c:v>65.900000000000006</c:v>
                </c:pt>
                <c:pt idx="23">
                  <c:v>53.9</c:v>
                </c:pt>
                <c:pt idx="24">
                  <c:v>41.9</c:v>
                </c:pt>
                <c:pt idx="25">
                  <c:v>29.9</c:v>
                </c:pt>
                <c:pt idx="26">
                  <c:v>17.899999999999999</c:v>
                </c:pt>
                <c:pt idx="27">
                  <c:v>5.9</c:v>
                </c:pt>
                <c:pt idx="28">
                  <c:v>76.3</c:v>
                </c:pt>
                <c:pt idx="29">
                  <c:v>65.7</c:v>
                </c:pt>
                <c:pt idx="30">
                  <c:v>55.1</c:v>
                </c:pt>
                <c:pt idx="31">
                  <c:v>44.5</c:v>
                </c:pt>
                <c:pt idx="32">
                  <c:v>33.9</c:v>
                </c:pt>
                <c:pt idx="33">
                  <c:v>23.3</c:v>
                </c:pt>
                <c:pt idx="34">
                  <c:v>12.8</c:v>
                </c:pt>
                <c:pt idx="35">
                  <c:v>72.3</c:v>
                </c:pt>
                <c:pt idx="36">
                  <c:v>62.099999999999994</c:v>
                </c:pt>
                <c:pt idx="37">
                  <c:v>51.9</c:v>
                </c:pt>
                <c:pt idx="38">
                  <c:v>41.8</c:v>
                </c:pt>
                <c:pt idx="39">
                  <c:v>31.8</c:v>
                </c:pt>
                <c:pt idx="40">
                  <c:v>23.8</c:v>
                </c:pt>
                <c:pt idx="41">
                  <c:v>65.900000000000006</c:v>
                </c:pt>
                <c:pt idx="42">
                  <c:v>55.9</c:v>
                </c:pt>
                <c:pt idx="43">
                  <c:v>45.5</c:v>
                </c:pt>
                <c:pt idx="44">
                  <c:v>33</c:v>
                </c:pt>
              </c:numCache>
            </c:numRef>
          </c:xVal>
          <c:yVal>
            <c:numRef>
              <c:f>'YS Insole'!$M$56:$M$100</c:f>
              <c:numCache>
                <c:formatCode>0.0</c:formatCode>
                <c:ptCount val="45"/>
                <c:pt idx="0">
                  <c:v>179.5</c:v>
                </c:pt>
                <c:pt idx="1">
                  <c:v>179.5</c:v>
                </c:pt>
                <c:pt idx="2">
                  <c:v>179.5</c:v>
                </c:pt>
                <c:pt idx="3">
                  <c:v>179.5</c:v>
                </c:pt>
                <c:pt idx="4">
                  <c:v>179.5</c:v>
                </c:pt>
                <c:pt idx="5">
                  <c:v>179.5</c:v>
                </c:pt>
                <c:pt idx="6">
                  <c:v>179.5</c:v>
                </c:pt>
                <c:pt idx="7">
                  <c:v>195.4</c:v>
                </c:pt>
                <c:pt idx="8">
                  <c:v>195.4</c:v>
                </c:pt>
                <c:pt idx="9">
                  <c:v>195.4</c:v>
                </c:pt>
                <c:pt idx="10">
                  <c:v>195.4</c:v>
                </c:pt>
                <c:pt idx="11">
                  <c:v>195.4</c:v>
                </c:pt>
                <c:pt idx="12">
                  <c:v>195.4</c:v>
                </c:pt>
                <c:pt idx="13">
                  <c:v>195.4</c:v>
                </c:pt>
                <c:pt idx="14">
                  <c:v>211.3</c:v>
                </c:pt>
                <c:pt idx="15">
                  <c:v>211.3</c:v>
                </c:pt>
                <c:pt idx="16">
                  <c:v>211.3</c:v>
                </c:pt>
                <c:pt idx="17">
                  <c:v>211.3</c:v>
                </c:pt>
                <c:pt idx="18">
                  <c:v>211.3</c:v>
                </c:pt>
                <c:pt idx="19">
                  <c:v>211.3</c:v>
                </c:pt>
                <c:pt idx="20">
                  <c:v>211.3</c:v>
                </c:pt>
                <c:pt idx="21">
                  <c:v>227.3</c:v>
                </c:pt>
                <c:pt idx="22">
                  <c:v>227.3</c:v>
                </c:pt>
                <c:pt idx="23">
                  <c:v>227.3</c:v>
                </c:pt>
                <c:pt idx="24">
                  <c:v>227.3</c:v>
                </c:pt>
                <c:pt idx="25">
                  <c:v>227.3</c:v>
                </c:pt>
                <c:pt idx="26">
                  <c:v>227.3</c:v>
                </c:pt>
                <c:pt idx="27">
                  <c:v>227.3</c:v>
                </c:pt>
                <c:pt idx="28">
                  <c:v>243.2</c:v>
                </c:pt>
                <c:pt idx="29">
                  <c:v>243.2</c:v>
                </c:pt>
                <c:pt idx="30">
                  <c:v>243.2</c:v>
                </c:pt>
                <c:pt idx="31">
                  <c:v>243.2</c:v>
                </c:pt>
                <c:pt idx="32">
                  <c:v>243.2</c:v>
                </c:pt>
                <c:pt idx="33">
                  <c:v>243.2</c:v>
                </c:pt>
                <c:pt idx="34">
                  <c:v>243.2</c:v>
                </c:pt>
                <c:pt idx="35">
                  <c:v>259.10000000000002</c:v>
                </c:pt>
                <c:pt idx="36">
                  <c:v>259.10000000000002</c:v>
                </c:pt>
                <c:pt idx="37">
                  <c:v>259.10000000000002</c:v>
                </c:pt>
                <c:pt idx="38">
                  <c:v>259.10000000000002</c:v>
                </c:pt>
                <c:pt idx="39">
                  <c:v>259.10000000000002</c:v>
                </c:pt>
                <c:pt idx="40">
                  <c:v>259.10000000000002</c:v>
                </c:pt>
                <c:pt idx="41">
                  <c:v>277.3</c:v>
                </c:pt>
                <c:pt idx="42">
                  <c:v>279.10000000000002</c:v>
                </c:pt>
                <c:pt idx="43">
                  <c:v>277.3</c:v>
                </c:pt>
                <c:pt idx="44">
                  <c:v>269.3</c:v>
                </c:pt>
              </c:numCache>
            </c:numRef>
          </c:yVal>
          <c:smooth val="0"/>
        </c:ser>
        <c:ser>
          <c:idx val="4"/>
          <c:order val="4"/>
          <c:tx>
            <c:v>Centroid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'YS Insole'!$O$56:$O$100</c:f>
              <c:numCache>
                <c:formatCode>0.0</c:formatCode>
                <c:ptCount val="45"/>
                <c:pt idx="0">
                  <c:v>-75.061038961038875</c:v>
                </c:pt>
                <c:pt idx="1">
                  <c:v>-63.477011494252885</c:v>
                </c:pt>
                <c:pt idx="2">
                  <c:v>-51.900000000000034</c:v>
                </c:pt>
                <c:pt idx="3">
                  <c:v>-40.344155844155821</c:v>
                </c:pt>
                <c:pt idx="4">
                  <c:v>-28.788311688311673</c:v>
                </c:pt>
                <c:pt idx="5">
                  <c:v>-17.256956521739138</c:v>
                </c:pt>
                <c:pt idx="6">
                  <c:v>-5.7523188405797079</c:v>
                </c:pt>
                <c:pt idx="7">
                  <c:v>-78.377366255143727</c:v>
                </c:pt>
                <c:pt idx="8">
                  <c:v>-66.251239669421636</c:v>
                </c:pt>
                <c:pt idx="9">
                  <c:v>-54.15096418732783</c:v>
                </c:pt>
                <c:pt idx="10">
                  <c:v>-42.075380359612723</c:v>
                </c:pt>
                <c:pt idx="11">
                  <c:v>-30.025311203319518</c:v>
                </c:pt>
                <c:pt idx="12">
                  <c:v>-18.000416666666663</c:v>
                </c:pt>
                <c:pt idx="13">
                  <c:v>-6.0001388888888885</c:v>
                </c:pt>
                <c:pt idx="14">
                  <c:v>-80.303629032258115</c:v>
                </c:pt>
                <c:pt idx="15">
                  <c:v>-67.953387533875272</c:v>
                </c:pt>
                <c:pt idx="16">
                  <c:v>-55.676598639455797</c:v>
                </c:pt>
                <c:pt idx="17">
                  <c:v>-43.453005464480896</c:v>
                </c:pt>
                <c:pt idx="18">
                  <c:v>-31.276406035665289</c:v>
                </c:pt>
                <c:pt idx="19">
                  <c:v>-19.102595628415301</c:v>
                </c:pt>
                <c:pt idx="20">
                  <c:v>-6.902322404371585</c:v>
                </c:pt>
                <c:pt idx="21">
                  <c:v>-82.767346938775376</c:v>
                </c:pt>
                <c:pt idx="22">
                  <c:v>-70.54262295081962</c:v>
                </c:pt>
                <c:pt idx="23">
                  <c:v>-58.368724279835448</c:v>
                </c:pt>
                <c:pt idx="24">
                  <c:v>-46.21810699588481</c:v>
                </c:pt>
                <c:pt idx="25">
                  <c:v>-34.095041322314039</c:v>
                </c:pt>
                <c:pt idx="26">
                  <c:v>-21.96707818930042</c:v>
                </c:pt>
                <c:pt idx="27">
                  <c:v>-9.8164609053497909</c:v>
                </c:pt>
                <c:pt idx="28">
                  <c:v>-82.751111111111058</c:v>
                </c:pt>
                <c:pt idx="29">
                  <c:v>-71.459292035398391</c:v>
                </c:pt>
                <c:pt idx="30">
                  <c:v>-60.144837758111969</c:v>
                </c:pt>
                <c:pt idx="31">
                  <c:v>-48.830383480826015</c:v>
                </c:pt>
                <c:pt idx="32">
                  <c:v>-37.515929203539827</c:v>
                </c:pt>
                <c:pt idx="33">
                  <c:v>-26.201474926253717</c:v>
                </c:pt>
                <c:pt idx="34">
                  <c:v>-14.906666666666673</c:v>
                </c:pt>
                <c:pt idx="35">
                  <c:v>-78.793577981651595</c:v>
                </c:pt>
                <c:pt idx="36">
                  <c:v>-67.738461538461522</c:v>
                </c:pt>
                <c:pt idx="37">
                  <c:v>-56.692727272727268</c:v>
                </c:pt>
                <c:pt idx="38">
                  <c:v>-45.723088685015341</c:v>
                </c:pt>
                <c:pt idx="39">
                  <c:v>-34.739393939393857</c:v>
                </c:pt>
                <c:pt idx="40">
                  <c:v>-23.436363636363634</c:v>
                </c:pt>
                <c:pt idx="41">
                  <c:v>-70.278943894389343</c:v>
                </c:pt>
                <c:pt idx="42">
                  <c:v>-58.876621525302987</c:v>
                </c:pt>
                <c:pt idx="43">
                  <c:v>-48.853746555041326</c:v>
                </c:pt>
                <c:pt idx="44">
                  <c:v>-36.618899082568859</c:v>
                </c:pt>
              </c:numCache>
            </c:numRef>
          </c:xVal>
          <c:yVal>
            <c:numRef>
              <c:f>'YS Insole'!$P$56:$P$100</c:f>
              <c:numCache>
                <c:formatCode>0.0</c:formatCode>
                <c:ptCount val="45"/>
                <c:pt idx="0">
                  <c:v>171.15974025974006</c:v>
                </c:pt>
                <c:pt idx="1">
                  <c:v>171.14712643678163</c:v>
                </c:pt>
                <c:pt idx="2">
                  <c:v>171.15974025974043</c:v>
                </c:pt>
                <c:pt idx="3">
                  <c:v>171.15974025974015</c:v>
                </c:pt>
                <c:pt idx="4">
                  <c:v>171.1597402597402</c:v>
                </c:pt>
                <c:pt idx="5">
                  <c:v>171.14797101449267</c:v>
                </c:pt>
                <c:pt idx="6">
                  <c:v>171.1479710144927</c:v>
                </c:pt>
                <c:pt idx="7">
                  <c:v>187.48271604938208</c:v>
                </c:pt>
                <c:pt idx="8">
                  <c:v>187.47190082644681</c:v>
                </c:pt>
                <c:pt idx="9">
                  <c:v>187.47190082644622</c:v>
                </c:pt>
                <c:pt idx="10">
                  <c:v>187.4609958506224</c:v>
                </c:pt>
                <c:pt idx="11">
                  <c:v>187.46099585062245</c:v>
                </c:pt>
                <c:pt idx="12">
                  <c:v>187.4720833333333</c:v>
                </c:pt>
                <c:pt idx="13">
                  <c:v>187.47208333333322</c:v>
                </c:pt>
                <c:pt idx="14">
                  <c:v>203.37137096774202</c:v>
                </c:pt>
                <c:pt idx="15">
                  <c:v>203.37154471544684</c:v>
                </c:pt>
                <c:pt idx="16">
                  <c:v>203.36081632653065</c:v>
                </c:pt>
                <c:pt idx="17">
                  <c:v>203.37172131147537</c:v>
                </c:pt>
                <c:pt idx="18">
                  <c:v>203.36090534979439</c:v>
                </c:pt>
                <c:pt idx="19">
                  <c:v>203.37172131147548</c:v>
                </c:pt>
                <c:pt idx="20">
                  <c:v>203.37172131147545</c:v>
                </c:pt>
                <c:pt idx="21">
                  <c:v>219.24557823129223</c:v>
                </c:pt>
                <c:pt idx="22">
                  <c:v>219.25628415300528</c:v>
                </c:pt>
                <c:pt idx="23">
                  <c:v>219.26707818930058</c:v>
                </c:pt>
                <c:pt idx="24">
                  <c:v>219.26707818930058</c:v>
                </c:pt>
                <c:pt idx="25">
                  <c:v>219.2779614325066</c:v>
                </c:pt>
                <c:pt idx="26">
                  <c:v>219.26707818930046</c:v>
                </c:pt>
                <c:pt idx="27">
                  <c:v>219.26707818930046</c:v>
                </c:pt>
                <c:pt idx="28">
                  <c:v>235.0733333333333</c:v>
                </c:pt>
                <c:pt idx="29">
                  <c:v>235.08584070796522</c:v>
                </c:pt>
                <c:pt idx="30">
                  <c:v>235.08584070796402</c:v>
                </c:pt>
                <c:pt idx="31">
                  <c:v>235.08584070796479</c:v>
                </c:pt>
                <c:pt idx="32">
                  <c:v>235.08584070796451</c:v>
                </c:pt>
                <c:pt idx="33">
                  <c:v>235.08584070796459</c:v>
                </c:pt>
                <c:pt idx="34">
                  <c:v>235.07333333333327</c:v>
                </c:pt>
                <c:pt idx="35">
                  <c:v>250.73669724770676</c:v>
                </c:pt>
                <c:pt idx="36">
                  <c:v>250.94615384615381</c:v>
                </c:pt>
                <c:pt idx="37">
                  <c:v>250.95727272727274</c:v>
                </c:pt>
                <c:pt idx="38">
                  <c:v>250.95550458715633</c:v>
                </c:pt>
                <c:pt idx="39">
                  <c:v>250.90909090909051</c:v>
                </c:pt>
                <c:pt idx="40">
                  <c:v>250.42727272727294</c:v>
                </c:pt>
                <c:pt idx="41">
                  <c:v>265.51900990098972</c:v>
                </c:pt>
                <c:pt idx="42">
                  <c:v>268.68294131622764</c:v>
                </c:pt>
                <c:pt idx="43">
                  <c:v>268.64715823410091</c:v>
                </c:pt>
                <c:pt idx="44">
                  <c:v>265.64703363914396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56880"/>
        <c:axId val="186279232"/>
      </c:scatterChart>
      <c:valAx>
        <c:axId val="1858568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79232"/>
        <c:crosses val="autoZero"/>
        <c:crossBetween val="midCat"/>
      </c:valAx>
      <c:valAx>
        <c:axId val="1862792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676275</xdr:colOff>
      <xdr:row>42</xdr:row>
      <xdr:rowOff>76201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0</xdr:row>
      <xdr:rowOff>0</xdr:rowOff>
    </xdr:from>
    <xdr:to>
      <xdr:col>16</xdr:col>
      <xdr:colOff>666751</xdr:colOff>
      <xdr:row>42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0</xdr:row>
      <xdr:rowOff>0</xdr:rowOff>
    </xdr:from>
    <xdr:to>
      <xdr:col>26</xdr:col>
      <xdr:colOff>0</xdr:colOff>
      <xdr:row>42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0</xdr:row>
      <xdr:rowOff>0</xdr:rowOff>
    </xdr:from>
    <xdr:to>
      <xdr:col>35</xdr:col>
      <xdr:colOff>0</xdr:colOff>
      <xdr:row>42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opLeftCell="I1" workbookViewId="0">
      <pane ySplit="1" topLeftCell="A2" activePane="bottomLeft" state="frozen"/>
      <selection pane="bottomLeft" activeCell="O2" sqref="O2:O100"/>
    </sheetView>
  </sheetViews>
  <sheetFormatPr defaultColWidth="11" defaultRowHeight="15.75" x14ac:dyDescent="0.25"/>
  <cols>
    <col min="2" max="5" width="11" customWidth="1"/>
    <col min="14" max="14" width="12.5" style="6" customWidth="1"/>
    <col min="15" max="15" width="11.375" bestFit="1" customWidth="1"/>
    <col min="16" max="16" width="12.375" style="75" bestFit="1" customWidth="1"/>
    <col min="18" max="18" width="12" bestFit="1" customWidth="1"/>
  </cols>
  <sheetData>
    <row r="1" spans="1:18" s="3" customFormat="1" ht="48" thickBot="1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4</v>
      </c>
      <c r="L1" s="2" t="s">
        <v>5</v>
      </c>
      <c r="M1" s="2" t="s">
        <v>6</v>
      </c>
      <c r="N1" s="57" t="s">
        <v>9</v>
      </c>
      <c r="O1" s="31" t="s">
        <v>10</v>
      </c>
      <c r="P1" s="68" t="s">
        <v>11</v>
      </c>
    </row>
    <row r="2" spans="1:18" s="51" customFormat="1" x14ac:dyDescent="0.25">
      <c r="A2" s="10">
        <v>1</v>
      </c>
      <c r="B2" s="27">
        <v>7</v>
      </c>
      <c r="C2" s="27">
        <v>14</v>
      </c>
      <c r="D2" s="27">
        <v>13</v>
      </c>
      <c r="E2" s="27">
        <v>17</v>
      </c>
      <c r="F2" s="27">
        <v>41</v>
      </c>
      <c r="G2" s="27">
        <v>47</v>
      </c>
      <c r="H2" s="27">
        <v>52</v>
      </c>
      <c r="I2" s="27">
        <v>38</v>
      </c>
      <c r="J2" s="27">
        <v>2</v>
      </c>
      <c r="K2" s="27">
        <v>7</v>
      </c>
      <c r="L2" s="27">
        <v>19</v>
      </c>
      <c r="M2" s="27">
        <v>19</v>
      </c>
      <c r="N2" s="34">
        <f t="shared" ref="N2:N55" si="0">0.5*(((F2*K2)-(G2*J2))+((G2*L2)-(H2*K2))+((H2*M2)-(I2*L2))+((I2*J2)-(F2*M2)))</f>
        <v>142.5</v>
      </c>
      <c r="O2" s="30">
        <v>-44.161403508771933</v>
      </c>
      <c r="P2" s="69">
        <f t="shared" ref="P2:P13" si="1">(1/(6*N2))*((J2+K2)*(F2*K2-G2*J2)+(K2+L2)*(G2*L2-H2*K2)+(L2+M2)*(H2*M2-I2*L2)+(M2+J2)*(I2*J2-F2*M2))</f>
        <v>12.673684210526316</v>
      </c>
      <c r="R2" s="51">
        <f>-1*O2</f>
        <v>44.161403508771933</v>
      </c>
    </row>
    <row r="3" spans="1:18" s="51" customFormat="1" x14ac:dyDescent="0.25">
      <c r="A3" s="15">
        <v>2</v>
      </c>
      <c r="B3" s="28">
        <v>0</v>
      </c>
      <c r="C3" s="28">
        <v>0</v>
      </c>
      <c r="D3" s="28">
        <v>0</v>
      </c>
      <c r="E3" s="28">
        <v>0</v>
      </c>
      <c r="F3" s="28">
        <v>32.5</v>
      </c>
      <c r="G3" s="28">
        <v>41</v>
      </c>
      <c r="H3" s="28">
        <v>38</v>
      </c>
      <c r="I3" s="28">
        <v>31</v>
      </c>
      <c r="J3" s="28">
        <v>0</v>
      </c>
      <c r="K3" s="28">
        <v>2</v>
      </c>
      <c r="L3" s="28">
        <v>19</v>
      </c>
      <c r="M3" s="28">
        <v>19</v>
      </c>
      <c r="N3" s="32">
        <f t="shared" si="0"/>
        <v>141.75</v>
      </c>
      <c r="O3" s="30">
        <v>-35.602880658436213</v>
      </c>
      <c r="P3" s="69">
        <f t="shared" si="1"/>
        <v>9.6584362139917701</v>
      </c>
      <c r="R3" s="51">
        <f t="shared" ref="R3:R66" si="2">-1*O3</f>
        <v>35.602880658436213</v>
      </c>
    </row>
    <row r="4" spans="1:18" s="51" customFormat="1" x14ac:dyDescent="0.25">
      <c r="A4" s="15">
        <v>3</v>
      </c>
      <c r="B4" s="28">
        <v>0</v>
      </c>
      <c r="C4" s="28">
        <v>0</v>
      </c>
      <c r="D4" s="28">
        <v>0</v>
      </c>
      <c r="E4" s="28">
        <v>0</v>
      </c>
      <c r="F4" s="28">
        <v>25</v>
      </c>
      <c r="G4" s="28">
        <v>32.5</v>
      </c>
      <c r="H4" s="28">
        <v>31</v>
      </c>
      <c r="I4" s="28">
        <v>24</v>
      </c>
      <c r="J4" s="28">
        <v>0</v>
      </c>
      <c r="K4" s="28">
        <v>0</v>
      </c>
      <c r="L4" s="28">
        <v>19</v>
      </c>
      <c r="M4" s="28">
        <v>19</v>
      </c>
      <c r="N4" s="32">
        <f t="shared" si="0"/>
        <v>137.75</v>
      </c>
      <c r="O4" s="30">
        <v>-28.132183908045981</v>
      </c>
      <c r="P4" s="69">
        <f t="shared" si="1"/>
        <v>9.3908045977011501</v>
      </c>
      <c r="R4" s="51">
        <f t="shared" si="2"/>
        <v>28.132183908045981</v>
      </c>
    </row>
    <row r="5" spans="1:18" s="51" customFormat="1" x14ac:dyDescent="0.25">
      <c r="A5" s="15">
        <v>4</v>
      </c>
      <c r="B5" s="28">
        <v>0</v>
      </c>
      <c r="C5" s="28">
        <v>0</v>
      </c>
      <c r="D5" s="28">
        <v>0</v>
      </c>
      <c r="E5" s="28">
        <v>0</v>
      </c>
      <c r="F5" s="28">
        <v>16</v>
      </c>
      <c r="G5" s="28">
        <v>25</v>
      </c>
      <c r="H5" s="28">
        <v>24</v>
      </c>
      <c r="I5" s="28">
        <v>17</v>
      </c>
      <c r="J5" s="28">
        <v>2</v>
      </c>
      <c r="K5" s="28">
        <v>0</v>
      </c>
      <c r="L5" s="28">
        <v>19</v>
      </c>
      <c r="M5" s="28">
        <v>19</v>
      </c>
      <c r="N5" s="32">
        <f t="shared" si="0"/>
        <v>144</v>
      </c>
      <c r="O5" s="30">
        <v>-20.564814814814813</v>
      </c>
      <c r="P5" s="69">
        <f t="shared" si="1"/>
        <v>9.616898148148147</v>
      </c>
      <c r="R5" s="51">
        <f t="shared" si="2"/>
        <v>20.564814814814813</v>
      </c>
    </row>
    <row r="6" spans="1:18" s="58" customFormat="1" ht="16.5" thickBot="1" x14ac:dyDescent="0.3">
      <c r="A6" s="17">
        <v>5</v>
      </c>
      <c r="B6" s="29">
        <v>0</v>
      </c>
      <c r="C6" s="29">
        <v>0</v>
      </c>
      <c r="D6" s="29">
        <v>0</v>
      </c>
      <c r="E6" s="29">
        <v>0</v>
      </c>
      <c r="F6" s="29">
        <v>7.5</v>
      </c>
      <c r="G6" s="29">
        <v>16</v>
      </c>
      <c r="H6" s="29">
        <v>17</v>
      </c>
      <c r="I6" s="29">
        <v>3</v>
      </c>
      <c r="J6" s="29">
        <v>10</v>
      </c>
      <c r="K6" s="29">
        <v>2</v>
      </c>
      <c r="L6" s="29">
        <v>19</v>
      </c>
      <c r="M6" s="29">
        <v>19</v>
      </c>
      <c r="N6" s="32">
        <f t="shared" si="0"/>
        <v>139.25</v>
      </c>
      <c r="O6" s="38">
        <v>-11.539497307001795</v>
      </c>
      <c r="P6" s="70">
        <f t="shared" si="1"/>
        <v>12.897067624177138</v>
      </c>
      <c r="R6" s="51">
        <f t="shared" si="2"/>
        <v>11.539497307001795</v>
      </c>
    </row>
    <row r="7" spans="1:18" s="59" customFormat="1" x14ac:dyDescent="0.25">
      <c r="A7" s="10">
        <v>6</v>
      </c>
      <c r="B7" s="27">
        <v>0</v>
      </c>
      <c r="C7" s="27">
        <v>0</v>
      </c>
      <c r="D7" s="27">
        <v>0</v>
      </c>
      <c r="E7" s="27">
        <v>0</v>
      </c>
      <c r="F7" s="27">
        <v>45</v>
      </c>
      <c r="G7" s="27">
        <v>52</v>
      </c>
      <c r="H7" s="27">
        <v>55.5</v>
      </c>
      <c r="I7" s="27">
        <f>H8</f>
        <v>48</v>
      </c>
      <c r="J7" s="28">
        <v>19</v>
      </c>
      <c r="K7" s="28">
        <v>19</v>
      </c>
      <c r="L7" s="27">
        <v>38</v>
      </c>
      <c r="M7" s="27">
        <v>38</v>
      </c>
      <c r="N7" s="34">
        <f t="shared" si="0"/>
        <v>137.75</v>
      </c>
      <c r="O7" s="35">
        <v>-50.143678160919542</v>
      </c>
      <c r="P7" s="71">
        <f t="shared" si="1"/>
        <v>28.609195402298852</v>
      </c>
      <c r="R7" s="51">
        <f t="shared" si="2"/>
        <v>50.143678160919542</v>
      </c>
    </row>
    <row r="8" spans="1:18" s="51" customFormat="1" x14ac:dyDescent="0.25">
      <c r="A8" s="15">
        <v>7</v>
      </c>
      <c r="B8" s="28">
        <v>0</v>
      </c>
      <c r="C8" s="28">
        <v>0</v>
      </c>
      <c r="D8" s="28">
        <v>0</v>
      </c>
      <c r="E8" s="28">
        <v>0</v>
      </c>
      <c r="F8" s="28">
        <v>38</v>
      </c>
      <c r="G8" s="28">
        <f>F7</f>
        <v>45</v>
      </c>
      <c r="H8" s="28">
        <v>48</v>
      </c>
      <c r="I8" s="28">
        <f t="shared" ref="I8:I12" si="3">H9</f>
        <v>40</v>
      </c>
      <c r="J8" s="28">
        <v>19</v>
      </c>
      <c r="K8" s="28">
        <v>19</v>
      </c>
      <c r="L8" s="28">
        <v>38</v>
      </c>
      <c r="M8" s="28">
        <v>38</v>
      </c>
      <c r="N8" s="32">
        <f t="shared" si="0"/>
        <v>142.5</v>
      </c>
      <c r="O8" s="30">
        <v>-42.777777777777779</v>
      </c>
      <c r="P8" s="69">
        <f t="shared" si="1"/>
        <v>28.711111111111112</v>
      </c>
      <c r="R8" s="51">
        <f t="shared" si="2"/>
        <v>42.777777777777779</v>
      </c>
    </row>
    <row r="9" spans="1:18" s="51" customFormat="1" x14ac:dyDescent="0.25">
      <c r="A9" s="15">
        <v>8</v>
      </c>
      <c r="B9" s="28">
        <v>0</v>
      </c>
      <c r="C9" s="28">
        <v>0</v>
      </c>
      <c r="D9" s="28">
        <v>0</v>
      </c>
      <c r="E9" s="28">
        <v>0</v>
      </c>
      <c r="F9" s="28">
        <v>31</v>
      </c>
      <c r="G9" s="28">
        <f t="shared" ref="G9:G13" si="4">F8</f>
        <v>38</v>
      </c>
      <c r="H9" s="28">
        <v>40</v>
      </c>
      <c r="I9" s="28">
        <f t="shared" si="3"/>
        <v>32</v>
      </c>
      <c r="J9" s="28">
        <v>19</v>
      </c>
      <c r="K9" s="28">
        <v>19</v>
      </c>
      <c r="L9" s="28">
        <v>38</v>
      </c>
      <c r="M9" s="28">
        <v>38</v>
      </c>
      <c r="N9" s="32">
        <f t="shared" si="0"/>
        <v>142.5</v>
      </c>
      <c r="O9" s="30">
        <v>-35.266666666666666</v>
      </c>
      <c r="P9" s="69">
        <f t="shared" si="1"/>
        <v>28.711111111111112</v>
      </c>
      <c r="R9" s="51">
        <f t="shared" si="2"/>
        <v>35.266666666666666</v>
      </c>
    </row>
    <row r="10" spans="1:18" s="51" customFormat="1" x14ac:dyDescent="0.25">
      <c r="A10" s="15">
        <v>9</v>
      </c>
      <c r="B10" s="28">
        <v>0</v>
      </c>
      <c r="C10" s="28">
        <v>0</v>
      </c>
      <c r="D10" s="28">
        <v>0</v>
      </c>
      <c r="E10" s="28">
        <v>0</v>
      </c>
      <c r="F10" s="28">
        <v>24</v>
      </c>
      <c r="G10" s="28">
        <f t="shared" si="4"/>
        <v>31</v>
      </c>
      <c r="H10" s="28">
        <v>32</v>
      </c>
      <c r="I10" s="28">
        <v>24</v>
      </c>
      <c r="J10" s="28">
        <v>19</v>
      </c>
      <c r="K10" s="28">
        <v>19</v>
      </c>
      <c r="L10" s="28">
        <v>38</v>
      </c>
      <c r="M10" s="28">
        <v>38</v>
      </c>
      <c r="N10" s="32">
        <f t="shared" si="0"/>
        <v>142.5</v>
      </c>
      <c r="O10" s="30">
        <v>-27.755555555555556</v>
      </c>
      <c r="P10" s="69">
        <f t="shared" si="1"/>
        <v>28.711111111111112</v>
      </c>
      <c r="R10" s="51">
        <f t="shared" si="2"/>
        <v>27.755555555555556</v>
      </c>
    </row>
    <row r="11" spans="1:18" s="51" customFormat="1" x14ac:dyDescent="0.25">
      <c r="A11" s="15">
        <v>10</v>
      </c>
      <c r="B11" s="28">
        <v>0</v>
      </c>
      <c r="C11" s="28">
        <v>0</v>
      </c>
      <c r="D11" s="28">
        <v>0</v>
      </c>
      <c r="E11" s="28">
        <v>0</v>
      </c>
      <c r="F11" s="28">
        <v>17</v>
      </c>
      <c r="G11" s="28">
        <v>24</v>
      </c>
      <c r="H11" s="28">
        <v>25</v>
      </c>
      <c r="I11" s="28">
        <v>17</v>
      </c>
      <c r="J11" s="28">
        <v>19</v>
      </c>
      <c r="K11" s="28">
        <v>19</v>
      </c>
      <c r="L11" s="28">
        <v>38</v>
      </c>
      <c r="M11" s="28">
        <v>38</v>
      </c>
      <c r="N11" s="32">
        <f t="shared" si="0"/>
        <v>142.5</v>
      </c>
      <c r="O11" s="30">
        <v>-20.755555555555556</v>
      </c>
      <c r="P11" s="69">
        <f t="shared" si="1"/>
        <v>28.711111111111112</v>
      </c>
      <c r="R11" s="51">
        <f t="shared" si="2"/>
        <v>20.755555555555556</v>
      </c>
    </row>
    <row r="12" spans="1:18" s="51" customFormat="1" x14ac:dyDescent="0.25">
      <c r="A12" s="24">
        <v>11</v>
      </c>
      <c r="B12" s="28">
        <v>0</v>
      </c>
      <c r="C12" s="28">
        <v>0</v>
      </c>
      <c r="D12" s="28">
        <v>0</v>
      </c>
      <c r="E12" s="28">
        <v>0</v>
      </c>
      <c r="F12" s="28">
        <v>10</v>
      </c>
      <c r="G12" s="28">
        <f t="shared" si="4"/>
        <v>17</v>
      </c>
      <c r="H12" s="28">
        <v>17</v>
      </c>
      <c r="I12" s="28">
        <f t="shared" si="3"/>
        <v>9</v>
      </c>
      <c r="J12" s="28">
        <v>19</v>
      </c>
      <c r="K12" s="28">
        <v>19</v>
      </c>
      <c r="L12" s="28">
        <v>38</v>
      </c>
      <c r="M12" s="28">
        <v>38</v>
      </c>
      <c r="N12" s="32">
        <f t="shared" si="0"/>
        <v>142.5</v>
      </c>
      <c r="O12" s="30">
        <v>-13.244444444444445</v>
      </c>
      <c r="P12" s="69">
        <f t="shared" si="1"/>
        <v>28.711111111111112</v>
      </c>
      <c r="R12" s="51">
        <f t="shared" si="2"/>
        <v>13.244444444444445</v>
      </c>
    </row>
    <row r="13" spans="1:18" s="51" customFormat="1" ht="16.5" thickBot="1" x14ac:dyDescent="0.3">
      <c r="A13" s="15">
        <v>12</v>
      </c>
      <c r="B13" s="28">
        <v>0</v>
      </c>
      <c r="C13" s="28">
        <v>0</v>
      </c>
      <c r="D13" s="28">
        <v>0</v>
      </c>
      <c r="E13" s="28">
        <v>0</v>
      </c>
      <c r="F13" s="28">
        <v>3</v>
      </c>
      <c r="G13" s="28">
        <f t="shared" si="4"/>
        <v>10</v>
      </c>
      <c r="H13" s="28">
        <v>9</v>
      </c>
      <c r="I13" s="28">
        <v>1</v>
      </c>
      <c r="J13" s="28">
        <v>19</v>
      </c>
      <c r="K13" s="28">
        <v>19</v>
      </c>
      <c r="L13" s="28">
        <v>38</v>
      </c>
      <c r="M13" s="28">
        <v>38</v>
      </c>
      <c r="N13" s="32">
        <f t="shared" si="0"/>
        <v>142.5</v>
      </c>
      <c r="O13" s="30">
        <v>-5.7333333333333334</v>
      </c>
      <c r="P13" s="69">
        <f t="shared" si="1"/>
        <v>28.711111111111112</v>
      </c>
      <c r="R13" s="51">
        <f t="shared" si="2"/>
        <v>5.7333333333333334</v>
      </c>
    </row>
    <row r="14" spans="1:18" s="56" customFormat="1" x14ac:dyDescent="0.25">
      <c r="A14" s="63">
        <v>13</v>
      </c>
      <c r="B14" s="55">
        <v>0</v>
      </c>
      <c r="C14" s="55">
        <v>0</v>
      </c>
      <c r="D14" s="55">
        <v>0</v>
      </c>
      <c r="E14" s="55">
        <v>0</v>
      </c>
      <c r="F14" s="55">
        <v>47.5</v>
      </c>
      <c r="G14" s="55">
        <v>56</v>
      </c>
      <c r="H14" s="55">
        <v>58</v>
      </c>
      <c r="I14" s="55">
        <v>50</v>
      </c>
      <c r="J14" s="55">
        <v>38</v>
      </c>
      <c r="K14" s="55">
        <v>38</v>
      </c>
      <c r="L14" s="55">
        <v>56</v>
      </c>
      <c r="M14" s="55">
        <v>56</v>
      </c>
      <c r="N14" s="64">
        <f t="shared" si="0"/>
        <v>148.5</v>
      </c>
      <c r="O14" s="35">
        <v>-52.863636363636367</v>
      </c>
      <c r="P14" s="71">
        <f t="shared" ref="P14:P20" si="5">(1/(6*N14))*((J14+K14)*(F14*K14-G14*J14)+(K14+L14)*(G14*L14-H14*K14)+(L14+M14)*(H14*M14-I14*L14)+(M14+J14)*(I14*J14-F14*M14))</f>
        <v>46.909090909090914</v>
      </c>
      <c r="R14" s="51">
        <f t="shared" si="2"/>
        <v>52.863636363636367</v>
      </c>
    </row>
    <row r="15" spans="1:18" s="51" customFormat="1" x14ac:dyDescent="0.25">
      <c r="A15" s="24">
        <v>14</v>
      </c>
      <c r="B15" s="28">
        <v>0</v>
      </c>
      <c r="C15" s="28">
        <v>0</v>
      </c>
      <c r="D15" s="28">
        <v>0</v>
      </c>
      <c r="E15" s="28">
        <v>0</v>
      </c>
      <c r="F15" s="28">
        <v>40</v>
      </c>
      <c r="G15" s="28">
        <f>F14</f>
        <v>47.5</v>
      </c>
      <c r="H15" s="28">
        <v>50</v>
      </c>
      <c r="I15" s="62">
        <f>H16</f>
        <v>42</v>
      </c>
      <c r="J15" s="28">
        <v>38</v>
      </c>
      <c r="K15" s="28">
        <v>38</v>
      </c>
      <c r="L15" s="28">
        <v>56</v>
      </c>
      <c r="M15" s="28">
        <v>56</v>
      </c>
      <c r="N15" s="32">
        <f t="shared" si="0"/>
        <v>139.5</v>
      </c>
      <c r="O15" s="30">
        <v>-44.887096774193544</v>
      </c>
      <c r="P15" s="69">
        <f t="shared" si="5"/>
        <v>47.096774193548384</v>
      </c>
      <c r="R15" s="51">
        <f t="shared" si="2"/>
        <v>44.887096774193544</v>
      </c>
    </row>
    <row r="16" spans="1:18" s="51" customFormat="1" x14ac:dyDescent="0.25">
      <c r="A16" s="24">
        <v>15</v>
      </c>
      <c r="B16" s="28">
        <v>0</v>
      </c>
      <c r="C16" s="28">
        <v>0</v>
      </c>
      <c r="D16" s="28">
        <v>0</v>
      </c>
      <c r="E16" s="28">
        <v>0</v>
      </c>
      <c r="F16" s="28">
        <v>32</v>
      </c>
      <c r="G16" s="28">
        <f t="shared" ref="G16:G20" si="6">F15</f>
        <v>40</v>
      </c>
      <c r="H16" s="28">
        <v>42</v>
      </c>
      <c r="I16" s="62">
        <v>34</v>
      </c>
      <c r="J16" s="28">
        <v>38</v>
      </c>
      <c r="K16" s="28">
        <v>38</v>
      </c>
      <c r="L16" s="28">
        <v>56</v>
      </c>
      <c r="M16" s="28">
        <v>56</v>
      </c>
      <c r="N16" s="32">
        <f t="shared" si="0"/>
        <v>144</v>
      </c>
      <c r="O16" s="30">
        <v>-37</v>
      </c>
      <c r="P16" s="69">
        <f t="shared" si="5"/>
        <v>47</v>
      </c>
      <c r="R16" s="51">
        <f t="shared" si="2"/>
        <v>37</v>
      </c>
    </row>
    <row r="17" spans="1:18" s="51" customFormat="1" x14ac:dyDescent="0.25">
      <c r="A17" s="24">
        <v>16</v>
      </c>
      <c r="B17" s="28">
        <v>0</v>
      </c>
      <c r="C17" s="28">
        <v>0</v>
      </c>
      <c r="D17" s="28">
        <v>0</v>
      </c>
      <c r="E17" s="28">
        <v>0</v>
      </c>
      <c r="F17" s="28">
        <v>24</v>
      </c>
      <c r="G17" s="28">
        <f t="shared" si="6"/>
        <v>32</v>
      </c>
      <c r="H17" s="28">
        <v>34</v>
      </c>
      <c r="I17" s="62">
        <f t="shared" ref="I17:I19" si="7">H18</f>
        <v>25</v>
      </c>
      <c r="J17" s="28">
        <v>38</v>
      </c>
      <c r="K17" s="28">
        <v>38</v>
      </c>
      <c r="L17" s="28">
        <v>56</v>
      </c>
      <c r="M17" s="28">
        <v>56</v>
      </c>
      <c r="N17" s="32">
        <f t="shared" si="0"/>
        <v>153</v>
      </c>
      <c r="O17" s="30">
        <v>-28.764705882352946</v>
      </c>
      <c r="P17" s="69">
        <f t="shared" si="5"/>
        <v>47.176470588235297</v>
      </c>
      <c r="R17" s="51">
        <f t="shared" si="2"/>
        <v>28.764705882352946</v>
      </c>
    </row>
    <row r="18" spans="1:18" s="51" customFormat="1" x14ac:dyDescent="0.25">
      <c r="A18" s="24">
        <v>17</v>
      </c>
      <c r="B18" s="28">
        <v>0</v>
      </c>
      <c r="C18" s="28">
        <v>0</v>
      </c>
      <c r="D18" s="28">
        <v>0</v>
      </c>
      <c r="E18" s="28">
        <v>0</v>
      </c>
      <c r="F18" s="28">
        <v>16.5</v>
      </c>
      <c r="G18" s="28">
        <f t="shared" si="6"/>
        <v>24</v>
      </c>
      <c r="H18" s="28">
        <v>25</v>
      </c>
      <c r="I18" s="62">
        <f t="shared" si="7"/>
        <v>17</v>
      </c>
      <c r="J18" s="28">
        <v>38</v>
      </c>
      <c r="K18" s="28">
        <v>38</v>
      </c>
      <c r="L18" s="28">
        <v>56</v>
      </c>
      <c r="M18" s="28">
        <v>56</v>
      </c>
      <c r="N18" s="32">
        <f t="shared" si="0"/>
        <v>139.5</v>
      </c>
      <c r="O18" s="30">
        <v>-20.629032258064516</v>
      </c>
      <c r="P18" s="69">
        <f t="shared" si="5"/>
        <v>47.096774193548384</v>
      </c>
      <c r="R18" s="51">
        <f t="shared" si="2"/>
        <v>20.629032258064516</v>
      </c>
    </row>
    <row r="19" spans="1:18" s="51" customFormat="1" x14ac:dyDescent="0.25">
      <c r="A19" s="24">
        <v>18</v>
      </c>
      <c r="B19" s="28">
        <v>0</v>
      </c>
      <c r="C19" s="28">
        <v>0</v>
      </c>
      <c r="D19" s="28">
        <v>0</v>
      </c>
      <c r="E19" s="28">
        <v>0</v>
      </c>
      <c r="F19" s="28">
        <v>9</v>
      </c>
      <c r="G19" s="28">
        <f t="shared" si="6"/>
        <v>16.5</v>
      </c>
      <c r="H19" s="28">
        <v>17</v>
      </c>
      <c r="I19" s="62">
        <f t="shared" si="7"/>
        <v>9</v>
      </c>
      <c r="J19" s="28">
        <v>38</v>
      </c>
      <c r="K19" s="28">
        <v>38</v>
      </c>
      <c r="L19" s="28">
        <v>56</v>
      </c>
      <c r="M19" s="28">
        <v>56</v>
      </c>
      <c r="N19" s="32">
        <f>0.5*(((F19*K19)-(G19*J19))+((G19*L19)-(H19*K19))+((H19*M19)-(I19*L19))+((I19*J19)-(F19*M19)))</f>
        <v>139.5</v>
      </c>
      <c r="O19" s="30">
        <v>-12.876344086021504</v>
      </c>
      <c r="P19" s="69">
        <f t="shared" si="5"/>
        <v>47.096774193548384</v>
      </c>
      <c r="R19" s="51">
        <f t="shared" si="2"/>
        <v>12.876344086021504</v>
      </c>
    </row>
    <row r="20" spans="1:18" s="53" customFormat="1" ht="16.5" thickBot="1" x14ac:dyDescent="0.3">
      <c r="A20" s="65">
        <v>19</v>
      </c>
      <c r="B20" s="52">
        <v>0</v>
      </c>
      <c r="C20" s="52">
        <v>0</v>
      </c>
      <c r="D20" s="52">
        <v>0</v>
      </c>
      <c r="E20" s="52">
        <v>0</v>
      </c>
      <c r="F20" s="52">
        <v>1</v>
      </c>
      <c r="G20" s="52">
        <f t="shared" si="6"/>
        <v>9</v>
      </c>
      <c r="H20" s="52">
        <v>9</v>
      </c>
      <c r="I20" s="52">
        <v>1</v>
      </c>
      <c r="J20" s="52">
        <v>38</v>
      </c>
      <c r="K20" s="52">
        <v>38</v>
      </c>
      <c r="L20" s="52">
        <v>56</v>
      </c>
      <c r="M20" s="52">
        <v>56</v>
      </c>
      <c r="N20" s="66">
        <f t="shared" si="0"/>
        <v>144</v>
      </c>
      <c r="O20" s="30">
        <v>-5</v>
      </c>
      <c r="P20" s="69">
        <f t="shared" si="5"/>
        <v>47</v>
      </c>
      <c r="R20" s="51">
        <f t="shared" si="2"/>
        <v>5</v>
      </c>
    </row>
    <row r="21" spans="1:18" s="51" customFormat="1" x14ac:dyDescent="0.25">
      <c r="A21" s="15">
        <v>20</v>
      </c>
      <c r="B21" s="28">
        <v>0</v>
      </c>
      <c r="C21" s="28">
        <v>0</v>
      </c>
      <c r="D21" s="28">
        <v>0</v>
      </c>
      <c r="E21" s="28">
        <v>0</v>
      </c>
      <c r="F21" s="28">
        <v>50</v>
      </c>
      <c r="G21" s="28">
        <v>57.5</v>
      </c>
      <c r="H21" s="28">
        <v>58</v>
      </c>
      <c r="I21" s="28">
        <f>H22</f>
        <v>50</v>
      </c>
      <c r="J21" s="55">
        <v>56</v>
      </c>
      <c r="K21" s="55">
        <v>56</v>
      </c>
      <c r="L21" s="28">
        <v>73</v>
      </c>
      <c r="M21" s="28">
        <v>73</v>
      </c>
      <c r="N21" s="32">
        <f t="shared" si="0"/>
        <v>131.75</v>
      </c>
      <c r="O21" s="35">
        <v>-53.876344086021504</v>
      </c>
      <c r="P21" s="71">
        <f t="shared" ref="P21:P69" si="8">(1/(6*N21))*((J21+K21)*(F21*K21-G21*J21)+(K21+L21)*(G21*L21-H21*K21)+(L21+M21)*(H21*M21-I21*L21)+(M21+J21)*(I21*J21-F21*M21))</f>
        <v>64.591397849462368</v>
      </c>
      <c r="R21" s="51">
        <f t="shared" si="2"/>
        <v>53.876344086021504</v>
      </c>
    </row>
    <row r="22" spans="1:18" s="51" customFormat="1" x14ac:dyDescent="0.25">
      <c r="A22" s="15">
        <v>21</v>
      </c>
      <c r="B22" s="28">
        <v>0</v>
      </c>
      <c r="C22" s="28">
        <v>0</v>
      </c>
      <c r="D22" s="28">
        <v>0</v>
      </c>
      <c r="E22" s="28">
        <v>0</v>
      </c>
      <c r="F22" s="28">
        <v>42</v>
      </c>
      <c r="G22" s="28">
        <f>F21</f>
        <v>50</v>
      </c>
      <c r="H22" s="28">
        <v>50</v>
      </c>
      <c r="I22" s="28">
        <f t="shared" ref="I22:I26" si="9">H23</f>
        <v>42</v>
      </c>
      <c r="J22" s="28">
        <v>56</v>
      </c>
      <c r="K22" s="28">
        <v>56</v>
      </c>
      <c r="L22" s="28">
        <v>73</v>
      </c>
      <c r="M22" s="28">
        <v>73</v>
      </c>
      <c r="N22" s="32">
        <f t="shared" si="0"/>
        <v>136</v>
      </c>
      <c r="O22" s="30">
        <v>-46</v>
      </c>
      <c r="P22" s="69">
        <f t="shared" si="8"/>
        <v>64.5</v>
      </c>
      <c r="R22" s="51">
        <f t="shared" si="2"/>
        <v>46</v>
      </c>
    </row>
    <row r="23" spans="1:18" s="51" customFormat="1" x14ac:dyDescent="0.25">
      <c r="A23" s="15">
        <v>22</v>
      </c>
      <c r="B23" s="28">
        <v>0</v>
      </c>
      <c r="C23" s="28">
        <v>0</v>
      </c>
      <c r="D23" s="28">
        <v>0</v>
      </c>
      <c r="E23" s="28">
        <v>0</v>
      </c>
      <c r="F23" s="28">
        <v>33.5</v>
      </c>
      <c r="G23" s="28">
        <f t="shared" ref="G23:G27" si="10">F22</f>
        <v>42</v>
      </c>
      <c r="H23" s="28">
        <v>42</v>
      </c>
      <c r="I23" s="28">
        <f t="shared" si="9"/>
        <v>34</v>
      </c>
      <c r="J23" s="28">
        <v>56</v>
      </c>
      <c r="K23" s="28">
        <v>56</v>
      </c>
      <c r="L23" s="28">
        <v>73</v>
      </c>
      <c r="M23" s="28">
        <v>73</v>
      </c>
      <c r="N23" s="32">
        <f t="shared" si="0"/>
        <v>140.25</v>
      </c>
      <c r="O23" s="30">
        <v>-37.873737373737377</v>
      </c>
      <c r="P23" s="69">
        <f t="shared" si="8"/>
        <v>64.414141414141412</v>
      </c>
      <c r="R23" s="51">
        <f t="shared" si="2"/>
        <v>37.873737373737377</v>
      </c>
    </row>
    <row r="24" spans="1:18" s="51" customFormat="1" x14ac:dyDescent="0.25">
      <c r="A24" s="15">
        <v>23</v>
      </c>
      <c r="B24" s="28">
        <v>0</v>
      </c>
      <c r="C24" s="28">
        <v>0</v>
      </c>
      <c r="D24" s="28">
        <v>0</v>
      </c>
      <c r="E24" s="28">
        <v>0</v>
      </c>
      <c r="F24" s="28">
        <v>25</v>
      </c>
      <c r="G24" s="28">
        <f>F23</f>
        <v>33.5</v>
      </c>
      <c r="H24" s="28">
        <v>34</v>
      </c>
      <c r="I24" s="28">
        <f t="shared" si="9"/>
        <v>26</v>
      </c>
      <c r="J24" s="28">
        <v>56</v>
      </c>
      <c r="K24" s="28">
        <v>56</v>
      </c>
      <c r="L24" s="28">
        <v>73</v>
      </c>
      <c r="M24" s="28">
        <v>73</v>
      </c>
      <c r="N24" s="32">
        <f t="shared" si="0"/>
        <v>140.25</v>
      </c>
      <c r="O24" s="30">
        <v>-29.621212121212125</v>
      </c>
      <c r="P24" s="69">
        <f t="shared" si="8"/>
        <v>64.414141414141412</v>
      </c>
      <c r="R24" s="51">
        <f t="shared" si="2"/>
        <v>29.621212121212125</v>
      </c>
    </row>
    <row r="25" spans="1:18" s="51" customFormat="1" x14ac:dyDescent="0.25">
      <c r="A25" s="15">
        <v>24</v>
      </c>
      <c r="B25" s="28">
        <v>0</v>
      </c>
      <c r="C25" s="28">
        <v>0</v>
      </c>
      <c r="D25" s="28">
        <v>0</v>
      </c>
      <c r="E25" s="28">
        <v>0</v>
      </c>
      <c r="F25" s="28">
        <v>17</v>
      </c>
      <c r="G25" s="28">
        <f t="shared" si="10"/>
        <v>25</v>
      </c>
      <c r="H25" s="28">
        <v>26</v>
      </c>
      <c r="I25" s="28">
        <f t="shared" si="9"/>
        <v>18</v>
      </c>
      <c r="J25" s="28">
        <v>56</v>
      </c>
      <c r="K25" s="28">
        <v>56</v>
      </c>
      <c r="L25" s="28">
        <v>73</v>
      </c>
      <c r="M25" s="28">
        <v>73</v>
      </c>
      <c r="N25" s="32">
        <f t="shared" si="0"/>
        <v>136</v>
      </c>
      <c r="O25" s="30">
        <v>-21.5</v>
      </c>
      <c r="P25" s="69">
        <f t="shared" si="8"/>
        <v>64.5</v>
      </c>
      <c r="R25" s="51">
        <f t="shared" si="2"/>
        <v>21.5</v>
      </c>
    </row>
    <row r="26" spans="1:18" s="51" customFormat="1" x14ac:dyDescent="0.25">
      <c r="A26" s="24">
        <v>25</v>
      </c>
      <c r="B26" s="28">
        <v>0</v>
      </c>
      <c r="C26" s="28">
        <v>0</v>
      </c>
      <c r="D26" s="28">
        <v>0</v>
      </c>
      <c r="E26" s="28">
        <v>0</v>
      </c>
      <c r="F26" s="28">
        <v>9</v>
      </c>
      <c r="G26" s="28">
        <f t="shared" si="10"/>
        <v>17</v>
      </c>
      <c r="H26" s="28">
        <v>18</v>
      </c>
      <c r="I26" s="28">
        <f t="shared" si="9"/>
        <v>10</v>
      </c>
      <c r="J26" s="28">
        <v>56</v>
      </c>
      <c r="K26" s="28">
        <v>56</v>
      </c>
      <c r="L26" s="28">
        <v>73</v>
      </c>
      <c r="M26" s="28">
        <v>73</v>
      </c>
      <c r="N26" s="32">
        <f t="shared" si="0"/>
        <v>136</v>
      </c>
      <c r="O26" s="30">
        <v>-13.5</v>
      </c>
      <c r="P26" s="69">
        <f t="shared" si="8"/>
        <v>64.5</v>
      </c>
      <c r="R26" s="51">
        <f t="shared" si="2"/>
        <v>13.5</v>
      </c>
    </row>
    <row r="27" spans="1:18" s="51" customFormat="1" ht="16.5" thickBot="1" x14ac:dyDescent="0.3">
      <c r="A27" s="15">
        <v>26</v>
      </c>
      <c r="B27" s="28">
        <v>0</v>
      </c>
      <c r="C27" s="28">
        <v>0</v>
      </c>
      <c r="D27" s="28">
        <v>0</v>
      </c>
      <c r="E27" s="28">
        <v>0</v>
      </c>
      <c r="F27" s="28">
        <v>1</v>
      </c>
      <c r="G27" s="28">
        <f t="shared" si="10"/>
        <v>9</v>
      </c>
      <c r="H27" s="28">
        <v>10</v>
      </c>
      <c r="I27" s="28">
        <v>2</v>
      </c>
      <c r="J27" s="28">
        <v>56</v>
      </c>
      <c r="K27" s="28">
        <v>56</v>
      </c>
      <c r="L27" s="28">
        <v>73</v>
      </c>
      <c r="M27" s="28">
        <v>73</v>
      </c>
      <c r="N27" s="32">
        <f t="shared" si="0"/>
        <v>136</v>
      </c>
      <c r="O27" s="30">
        <v>-5.5</v>
      </c>
      <c r="P27" s="69">
        <f t="shared" si="8"/>
        <v>64.5</v>
      </c>
      <c r="R27" s="51">
        <f t="shared" si="2"/>
        <v>5.5</v>
      </c>
    </row>
    <row r="28" spans="1:18" s="56" customFormat="1" x14ac:dyDescent="0.25">
      <c r="A28" s="63">
        <v>27</v>
      </c>
      <c r="B28" s="55">
        <v>0</v>
      </c>
      <c r="C28" s="55">
        <v>0</v>
      </c>
      <c r="D28" s="55">
        <v>0</v>
      </c>
      <c r="E28" s="55">
        <v>0</v>
      </c>
      <c r="F28" s="55">
        <v>50</v>
      </c>
      <c r="G28" s="55">
        <v>58</v>
      </c>
      <c r="H28" s="55">
        <v>59</v>
      </c>
      <c r="I28" s="55">
        <f>H29</f>
        <v>51</v>
      </c>
      <c r="J28" s="55">
        <v>73</v>
      </c>
      <c r="K28" s="55">
        <v>73</v>
      </c>
      <c r="L28" s="55">
        <v>90</v>
      </c>
      <c r="M28" s="55">
        <v>90</v>
      </c>
      <c r="N28" s="64">
        <f t="shared" si="0"/>
        <v>136</v>
      </c>
      <c r="O28" s="35">
        <v>-54.5</v>
      </c>
      <c r="P28" s="71">
        <f t="shared" si="8"/>
        <v>81.5</v>
      </c>
      <c r="R28" s="51">
        <f t="shared" si="2"/>
        <v>54.5</v>
      </c>
    </row>
    <row r="29" spans="1:18" s="51" customFormat="1" x14ac:dyDescent="0.25">
      <c r="A29" s="24">
        <v>28</v>
      </c>
      <c r="B29" s="28">
        <v>0</v>
      </c>
      <c r="C29" s="28">
        <v>0</v>
      </c>
      <c r="D29" s="28">
        <v>0</v>
      </c>
      <c r="E29" s="28">
        <v>0</v>
      </c>
      <c r="F29" s="28">
        <v>42</v>
      </c>
      <c r="G29" s="28">
        <v>50</v>
      </c>
      <c r="H29" s="28">
        <v>51</v>
      </c>
      <c r="I29" s="28">
        <f t="shared" ref="I29:I33" si="11">H30</f>
        <v>43</v>
      </c>
      <c r="J29" s="28">
        <v>73</v>
      </c>
      <c r="K29" s="28">
        <v>73</v>
      </c>
      <c r="L29" s="28">
        <v>90</v>
      </c>
      <c r="M29" s="28">
        <v>90</v>
      </c>
      <c r="N29" s="32">
        <f t="shared" si="0"/>
        <v>136</v>
      </c>
      <c r="O29" s="30">
        <v>-46.5</v>
      </c>
      <c r="P29" s="69">
        <f t="shared" si="8"/>
        <v>81.5</v>
      </c>
      <c r="R29" s="51">
        <f t="shared" si="2"/>
        <v>46.5</v>
      </c>
    </row>
    <row r="30" spans="1:18" s="51" customFormat="1" x14ac:dyDescent="0.25">
      <c r="A30" s="24">
        <v>29</v>
      </c>
      <c r="B30" s="28">
        <v>0</v>
      </c>
      <c r="C30" s="28">
        <v>0</v>
      </c>
      <c r="D30" s="28">
        <v>0</v>
      </c>
      <c r="E30" s="28">
        <v>0</v>
      </c>
      <c r="F30" s="28">
        <v>33.5</v>
      </c>
      <c r="G30" s="28">
        <f>F29</f>
        <v>42</v>
      </c>
      <c r="H30" s="28">
        <v>43</v>
      </c>
      <c r="I30" s="28">
        <f t="shared" si="11"/>
        <v>35</v>
      </c>
      <c r="J30" s="28">
        <v>73</v>
      </c>
      <c r="K30" s="28">
        <v>73</v>
      </c>
      <c r="L30" s="28">
        <v>90</v>
      </c>
      <c r="M30" s="28">
        <v>90</v>
      </c>
      <c r="N30" s="32">
        <f t="shared" si="0"/>
        <v>140.25</v>
      </c>
      <c r="O30" s="30">
        <v>-38.368686868686872</v>
      </c>
      <c r="P30" s="69">
        <f t="shared" si="8"/>
        <v>81.414141414141426</v>
      </c>
      <c r="R30" s="51">
        <f t="shared" si="2"/>
        <v>38.368686868686872</v>
      </c>
    </row>
    <row r="31" spans="1:18" s="51" customFormat="1" x14ac:dyDescent="0.25">
      <c r="A31" s="24">
        <v>30</v>
      </c>
      <c r="B31" s="28">
        <v>0</v>
      </c>
      <c r="C31" s="28">
        <v>0</v>
      </c>
      <c r="D31" s="28">
        <v>0</v>
      </c>
      <c r="E31" s="28">
        <v>0</v>
      </c>
      <c r="F31" s="28">
        <v>25</v>
      </c>
      <c r="G31" s="28">
        <f t="shared" ref="G31:G34" si="12">F30</f>
        <v>33.5</v>
      </c>
      <c r="H31" s="28">
        <v>35</v>
      </c>
      <c r="I31" s="28">
        <f t="shared" si="11"/>
        <v>27</v>
      </c>
      <c r="J31" s="28">
        <v>73</v>
      </c>
      <c r="K31" s="28">
        <v>73</v>
      </c>
      <c r="L31" s="28">
        <v>90</v>
      </c>
      <c r="M31" s="28">
        <v>90</v>
      </c>
      <c r="N31" s="32">
        <f t="shared" si="0"/>
        <v>140.25</v>
      </c>
      <c r="O31" s="30">
        <v>-30.116161616161619</v>
      </c>
      <c r="P31" s="69">
        <f t="shared" si="8"/>
        <v>81.414141414141426</v>
      </c>
      <c r="R31" s="51">
        <f t="shared" si="2"/>
        <v>30.116161616161619</v>
      </c>
    </row>
    <row r="32" spans="1:18" s="51" customFormat="1" x14ac:dyDescent="0.25">
      <c r="A32" s="24">
        <v>31</v>
      </c>
      <c r="B32" s="28">
        <v>0</v>
      </c>
      <c r="C32" s="28">
        <v>0</v>
      </c>
      <c r="D32" s="28">
        <v>0</v>
      </c>
      <c r="E32" s="28">
        <v>0</v>
      </c>
      <c r="F32" s="28">
        <v>17</v>
      </c>
      <c r="G32" s="28">
        <f t="shared" si="12"/>
        <v>25</v>
      </c>
      <c r="H32" s="28">
        <v>27</v>
      </c>
      <c r="I32" s="28">
        <f t="shared" si="11"/>
        <v>19</v>
      </c>
      <c r="J32" s="28">
        <v>73</v>
      </c>
      <c r="K32" s="28">
        <v>73</v>
      </c>
      <c r="L32" s="28">
        <v>90</v>
      </c>
      <c r="M32" s="28">
        <v>90</v>
      </c>
      <c r="N32" s="32">
        <f t="shared" si="0"/>
        <v>136</v>
      </c>
      <c r="O32" s="30">
        <v>-22</v>
      </c>
      <c r="P32" s="69">
        <f t="shared" si="8"/>
        <v>81.5</v>
      </c>
      <c r="R32" s="51">
        <f t="shared" si="2"/>
        <v>22</v>
      </c>
    </row>
    <row r="33" spans="1:18" s="51" customFormat="1" x14ac:dyDescent="0.25">
      <c r="A33" s="24">
        <v>32</v>
      </c>
      <c r="B33" s="28">
        <v>0</v>
      </c>
      <c r="C33" s="28">
        <v>0</v>
      </c>
      <c r="D33" s="28">
        <v>0</v>
      </c>
      <c r="E33" s="28">
        <v>0</v>
      </c>
      <c r="F33" s="28">
        <v>9</v>
      </c>
      <c r="G33" s="28">
        <f t="shared" si="12"/>
        <v>17</v>
      </c>
      <c r="H33" s="28">
        <v>19</v>
      </c>
      <c r="I33" s="28">
        <f t="shared" si="11"/>
        <v>11</v>
      </c>
      <c r="J33" s="28">
        <v>73</v>
      </c>
      <c r="K33" s="28">
        <v>73</v>
      </c>
      <c r="L33" s="28">
        <v>90</v>
      </c>
      <c r="M33" s="28">
        <v>90</v>
      </c>
      <c r="N33" s="32">
        <f t="shared" si="0"/>
        <v>136</v>
      </c>
      <c r="O33" s="30">
        <v>-14</v>
      </c>
      <c r="P33" s="69">
        <f t="shared" si="8"/>
        <v>81.5</v>
      </c>
      <c r="R33" s="51">
        <f t="shared" si="2"/>
        <v>14</v>
      </c>
    </row>
    <row r="34" spans="1:18" s="51" customFormat="1" ht="16.5" thickBot="1" x14ac:dyDescent="0.3">
      <c r="A34" s="24">
        <v>33</v>
      </c>
      <c r="B34" s="28">
        <v>0</v>
      </c>
      <c r="C34" s="28">
        <v>0</v>
      </c>
      <c r="D34" s="28">
        <v>0</v>
      </c>
      <c r="E34" s="28">
        <v>0</v>
      </c>
      <c r="F34" s="28">
        <v>1</v>
      </c>
      <c r="G34" s="28">
        <f t="shared" si="12"/>
        <v>9</v>
      </c>
      <c r="H34" s="28">
        <v>11</v>
      </c>
      <c r="I34" s="52">
        <v>2</v>
      </c>
      <c r="J34" s="28">
        <v>73</v>
      </c>
      <c r="K34" s="28">
        <v>73</v>
      </c>
      <c r="L34" s="52">
        <v>90</v>
      </c>
      <c r="M34" s="52">
        <v>90</v>
      </c>
      <c r="N34" s="32">
        <f t="shared" si="0"/>
        <v>144.5</v>
      </c>
      <c r="O34" s="30">
        <v>-5.7647058823529411</v>
      </c>
      <c r="P34" s="69">
        <f t="shared" si="8"/>
        <v>81.666666666666671</v>
      </c>
      <c r="R34" s="51">
        <f t="shared" si="2"/>
        <v>5.7647058823529411</v>
      </c>
    </row>
    <row r="35" spans="1:18" s="56" customFormat="1" x14ac:dyDescent="0.25">
      <c r="A35" s="63">
        <v>34</v>
      </c>
      <c r="B35" s="55">
        <v>0</v>
      </c>
      <c r="C35" s="55">
        <v>0</v>
      </c>
      <c r="D35" s="55">
        <v>0</v>
      </c>
      <c r="E35" s="55">
        <v>0</v>
      </c>
      <c r="F35" s="55">
        <f>I28</f>
        <v>51</v>
      </c>
      <c r="G35" s="55">
        <f>H28</f>
        <v>59</v>
      </c>
      <c r="H35" s="55">
        <v>61</v>
      </c>
      <c r="I35" s="28">
        <f>H36</f>
        <v>52</v>
      </c>
      <c r="J35" s="55">
        <v>90</v>
      </c>
      <c r="K35" s="55">
        <v>90</v>
      </c>
      <c r="L35" s="28">
        <v>107</v>
      </c>
      <c r="M35" s="28">
        <v>107</v>
      </c>
      <c r="N35" s="64">
        <f t="shared" si="0"/>
        <v>144.5</v>
      </c>
      <c r="O35" s="35">
        <v>-55.764705882352942</v>
      </c>
      <c r="P35" s="71">
        <f t="shared" si="8"/>
        <v>98.666666666666671</v>
      </c>
      <c r="R35" s="51">
        <f t="shared" si="2"/>
        <v>55.764705882352942</v>
      </c>
    </row>
    <row r="36" spans="1:18" s="51" customFormat="1" x14ac:dyDescent="0.25">
      <c r="A36" s="24">
        <v>35</v>
      </c>
      <c r="B36" s="28">
        <v>0</v>
      </c>
      <c r="C36" s="28">
        <v>0</v>
      </c>
      <c r="D36" s="28">
        <v>0</v>
      </c>
      <c r="E36" s="28">
        <v>0</v>
      </c>
      <c r="F36" s="28">
        <f t="shared" ref="F36:F41" si="13">I29</f>
        <v>43</v>
      </c>
      <c r="G36" s="28">
        <f t="shared" ref="G36:G41" si="14">H29</f>
        <v>51</v>
      </c>
      <c r="H36" s="28">
        <v>52</v>
      </c>
      <c r="I36" s="28">
        <f t="shared" ref="I36:I40" si="15">H37</f>
        <v>44</v>
      </c>
      <c r="J36" s="28">
        <v>90</v>
      </c>
      <c r="K36" s="28">
        <v>90</v>
      </c>
      <c r="L36" s="28">
        <v>107</v>
      </c>
      <c r="M36" s="28">
        <v>107</v>
      </c>
      <c r="N36" s="32">
        <f t="shared" si="0"/>
        <v>136</v>
      </c>
      <c r="O36" s="30">
        <v>-47.5</v>
      </c>
      <c r="P36" s="69">
        <f t="shared" si="8"/>
        <v>98.5</v>
      </c>
      <c r="R36" s="51">
        <f t="shared" si="2"/>
        <v>47.5</v>
      </c>
    </row>
    <row r="37" spans="1:18" s="51" customFormat="1" x14ac:dyDescent="0.25">
      <c r="A37" s="24">
        <v>36</v>
      </c>
      <c r="B37" s="28">
        <v>0</v>
      </c>
      <c r="C37" s="28">
        <v>0</v>
      </c>
      <c r="D37" s="28">
        <v>0</v>
      </c>
      <c r="E37" s="28">
        <v>0</v>
      </c>
      <c r="F37" s="28">
        <f t="shared" si="13"/>
        <v>35</v>
      </c>
      <c r="G37" s="28">
        <f t="shared" si="14"/>
        <v>43</v>
      </c>
      <c r="H37" s="28">
        <v>44</v>
      </c>
      <c r="I37" s="28">
        <f t="shared" si="15"/>
        <v>35</v>
      </c>
      <c r="J37" s="28">
        <v>90</v>
      </c>
      <c r="K37" s="28">
        <v>90</v>
      </c>
      <c r="L37" s="28">
        <v>107</v>
      </c>
      <c r="M37" s="28">
        <v>107</v>
      </c>
      <c r="N37" s="32">
        <f t="shared" si="0"/>
        <v>144.5</v>
      </c>
      <c r="O37" s="30">
        <v>-39.254901960784316</v>
      </c>
      <c r="P37" s="69">
        <f t="shared" si="8"/>
        <v>98.666666666666671</v>
      </c>
      <c r="R37" s="51">
        <f t="shared" si="2"/>
        <v>39.254901960784316</v>
      </c>
    </row>
    <row r="38" spans="1:18" s="51" customFormat="1" x14ac:dyDescent="0.25">
      <c r="A38" s="24">
        <v>37</v>
      </c>
      <c r="B38" s="28">
        <v>0</v>
      </c>
      <c r="C38" s="28">
        <v>0</v>
      </c>
      <c r="D38" s="28">
        <v>0</v>
      </c>
      <c r="E38" s="28">
        <v>0</v>
      </c>
      <c r="F38" s="28">
        <f t="shared" si="13"/>
        <v>27</v>
      </c>
      <c r="G38" s="28">
        <f t="shared" si="14"/>
        <v>35</v>
      </c>
      <c r="H38" s="28">
        <v>35</v>
      </c>
      <c r="I38" s="28">
        <f t="shared" si="15"/>
        <v>27</v>
      </c>
      <c r="J38" s="28">
        <v>90</v>
      </c>
      <c r="K38" s="28">
        <v>90</v>
      </c>
      <c r="L38" s="28">
        <v>107</v>
      </c>
      <c r="M38" s="28">
        <v>107</v>
      </c>
      <c r="N38" s="32">
        <f t="shared" si="0"/>
        <v>136</v>
      </c>
      <c r="O38" s="30">
        <v>-31</v>
      </c>
      <c r="P38" s="69">
        <f t="shared" si="8"/>
        <v>98.5</v>
      </c>
      <c r="R38" s="51">
        <f t="shared" si="2"/>
        <v>31</v>
      </c>
    </row>
    <row r="39" spans="1:18" s="51" customFormat="1" x14ac:dyDescent="0.25">
      <c r="A39" s="24">
        <v>38</v>
      </c>
      <c r="B39" s="28">
        <v>0</v>
      </c>
      <c r="C39" s="28">
        <v>0</v>
      </c>
      <c r="D39" s="28">
        <v>0</v>
      </c>
      <c r="E39" s="28">
        <v>0</v>
      </c>
      <c r="F39" s="28">
        <f t="shared" si="13"/>
        <v>19</v>
      </c>
      <c r="G39" s="28">
        <f t="shared" si="14"/>
        <v>27</v>
      </c>
      <c r="H39" s="28">
        <v>27</v>
      </c>
      <c r="I39" s="28">
        <f t="shared" si="15"/>
        <v>18</v>
      </c>
      <c r="J39" s="28">
        <v>90</v>
      </c>
      <c r="K39" s="28">
        <v>90</v>
      </c>
      <c r="L39" s="28">
        <v>107</v>
      </c>
      <c r="M39" s="28">
        <v>107</v>
      </c>
      <c r="N39" s="32">
        <f t="shared" si="0"/>
        <v>144.5</v>
      </c>
      <c r="O39" s="30">
        <v>-22.745098039215687</v>
      </c>
      <c r="P39" s="69">
        <f t="shared" si="8"/>
        <v>98.666666666666671</v>
      </c>
      <c r="R39" s="51">
        <f t="shared" si="2"/>
        <v>22.745098039215687</v>
      </c>
    </row>
    <row r="40" spans="1:18" s="51" customFormat="1" x14ac:dyDescent="0.25">
      <c r="A40" s="24">
        <v>39</v>
      </c>
      <c r="B40" s="28">
        <v>0</v>
      </c>
      <c r="C40" s="28">
        <v>0</v>
      </c>
      <c r="D40" s="28">
        <v>0</v>
      </c>
      <c r="E40" s="28">
        <v>0</v>
      </c>
      <c r="F40" s="28">
        <f t="shared" si="13"/>
        <v>11</v>
      </c>
      <c r="G40" s="28">
        <f t="shared" si="14"/>
        <v>19</v>
      </c>
      <c r="H40" s="28">
        <v>18</v>
      </c>
      <c r="I40" s="28">
        <f t="shared" si="15"/>
        <v>10</v>
      </c>
      <c r="J40" s="28">
        <v>90</v>
      </c>
      <c r="K40" s="28">
        <v>90</v>
      </c>
      <c r="L40" s="28">
        <v>107</v>
      </c>
      <c r="M40" s="28">
        <v>107</v>
      </c>
      <c r="N40" s="32">
        <f t="shared" si="0"/>
        <v>136</v>
      </c>
      <c r="O40" s="30">
        <v>-14.5</v>
      </c>
      <c r="P40" s="69">
        <f t="shared" si="8"/>
        <v>98.5</v>
      </c>
      <c r="R40" s="51">
        <f t="shared" si="2"/>
        <v>14.5</v>
      </c>
    </row>
    <row r="41" spans="1:18" s="58" customFormat="1" ht="16.5" thickBot="1" x14ac:dyDescent="0.3">
      <c r="A41" s="25">
        <v>40</v>
      </c>
      <c r="B41" s="29">
        <v>0</v>
      </c>
      <c r="C41" s="29">
        <v>0</v>
      </c>
      <c r="D41" s="29">
        <v>0</v>
      </c>
      <c r="E41" s="29">
        <v>0</v>
      </c>
      <c r="F41" s="29">
        <f t="shared" si="13"/>
        <v>2</v>
      </c>
      <c r="G41" s="29">
        <f t="shared" si="14"/>
        <v>11</v>
      </c>
      <c r="H41" s="29">
        <v>10</v>
      </c>
      <c r="I41" s="29">
        <f>2</f>
        <v>2</v>
      </c>
      <c r="J41" s="29">
        <v>90</v>
      </c>
      <c r="K41" s="29">
        <v>90</v>
      </c>
      <c r="L41" s="29">
        <v>107</v>
      </c>
      <c r="M41" s="29">
        <v>107</v>
      </c>
      <c r="N41" s="37">
        <f t="shared" si="0"/>
        <v>144.5</v>
      </c>
      <c r="O41" s="30">
        <v>-6.2549019607843137</v>
      </c>
      <c r="P41" s="69">
        <f t="shared" si="8"/>
        <v>98.333333333333343</v>
      </c>
      <c r="R41" s="51">
        <f t="shared" si="2"/>
        <v>6.2549019607843137</v>
      </c>
    </row>
    <row r="42" spans="1:18" s="51" customFormat="1" x14ac:dyDescent="0.25">
      <c r="A42" s="15">
        <v>41</v>
      </c>
      <c r="B42" s="28">
        <v>0</v>
      </c>
      <c r="C42" s="28">
        <v>8.5</v>
      </c>
      <c r="D42" s="28">
        <v>0</v>
      </c>
      <c r="E42" s="28">
        <v>0</v>
      </c>
      <c r="F42" s="28">
        <v>52</v>
      </c>
      <c r="G42" s="28">
        <v>61</v>
      </c>
      <c r="H42" s="7">
        <f>I42+C42</f>
        <v>60.5</v>
      </c>
      <c r="I42" s="7">
        <v>52</v>
      </c>
      <c r="J42" s="28">
        <v>107</v>
      </c>
      <c r="K42" s="28">
        <v>107</v>
      </c>
      <c r="L42" s="28">
        <v>123</v>
      </c>
      <c r="M42" s="28">
        <v>123</v>
      </c>
      <c r="N42" s="32">
        <f t="shared" si="0"/>
        <v>140</v>
      </c>
      <c r="O42" s="35">
        <v>-56.37619047619048</v>
      </c>
      <c r="P42" s="71">
        <f t="shared" si="8"/>
        <v>114.92380952380954</v>
      </c>
      <c r="R42" s="51">
        <f t="shared" si="2"/>
        <v>56.37619047619048</v>
      </c>
    </row>
    <row r="43" spans="1:18" s="51" customFormat="1" x14ac:dyDescent="0.25">
      <c r="A43" s="15">
        <v>42</v>
      </c>
      <c r="B43" s="28">
        <v>0</v>
      </c>
      <c r="C43" s="28">
        <v>8.5</v>
      </c>
      <c r="D43" s="28">
        <v>0</v>
      </c>
      <c r="E43" s="28">
        <v>0</v>
      </c>
      <c r="F43" s="28">
        <v>44</v>
      </c>
      <c r="G43" s="28">
        <v>52</v>
      </c>
      <c r="H43" s="7">
        <f t="shared" ref="H43" si="16">I43+C43</f>
        <v>53.5</v>
      </c>
      <c r="I43" s="7">
        <v>45</v>
      </c>
      <c r="J43" s="28">
        <v>107</v>
      </c>
      <c r="K43" s="28">
        <v>107</v>
      </c>
      <c r="L43" s="28">
        <v>123</v>
      </c>
      <c r="M43" s="28">
        <v>123</v>
      </c>
      <c r="N43" s="32">
        <f t="shared" si="0"/>
        <v>132</v>
      </c>
      <c r="O43" s="30">
        <v>-48.631313131313135</v>
      </c>
      <c r="P43" s="69">
        <f t="shared" si="8"/>
        <v>115.0808080808081</v>
      </c>
      <c r="R43" s="51">
        <f t="shared" si="2"/>
        <v>48.631313131313135</v>
      </c>
    </row>
    <row r="44" spans="1:18" s="51" customFormat="1" x14ac:dyDescent="0.25">
      <c r="A44" s="15">
        <v>43</v>
      </c>
      <c r="B44" s="28">
        <v>0</v>
      </c>
      <c r="C44" s="28">
        <v>8.5</v>
      </c>
      <c r="D44" s="28">
        <v>0</v>
      </c>
      <c r="E44" s="28">
        <v>0</v>
      </c>
      <c r="F44" s="28">
        <v>35</v>
      </c>
      <c r="G44" s="28">
        <v>44</v>
      </c>
      <c r="H44" s="7">
        <f>I44+C44</f>
        <v>44.5</v>
      </c>
      <c r="I44" s="7">
        <v>36</v>
      </c>
      <c r="J44" s="28">
        <v>107</v>
      </c>
      <c r="K44" s="28">
        <v>107</v>
      </c>
      <c r="L44" s="28">
        <v>123</v>
      </c>
      <c r="M44" s="28">
        <v>123</v>
      </c>
      <c r="N44" s="32">
        <f t="shared" si="0"/>
        <v>140</v>
      </c>
      <c r="O44" s="30">
        <v>-39.871428571428574</v>
      </c>
      <c r="P44" s="69">
        <f t="shared" si="8"/>
        <v>114.92380952380954</v>
      </c>
      <c r="R44" s="51">
        <f t="shared" si="2"/>
        <v>39.871428571428574</v>
      </c>
    </row>
    <row r="45" spans="1:18" s="51" customFormat="1" x14ac:dyDescent="0.25">
      <c r="A45" s="15">
        <v>44</v>
      </c>
      <c r="B45" s="28">
        <v>0</v>
      </c>
      <c r="C45" s="28">
        <v>8.5</v>
      </c>
      <c r="D45" s="28">
        <v>0</v>
      </c>
      <c r="E45" s="28">
        <v>0</v>
      </c>
      <c r="F45" s="28">
        <v>27</v>
      </c>
      <c r="G45" s="28">
        <v>35</v>
      </c>
      <c r="H45" s="7">
        <f t="shared" ref="H45:H46" si="17">I45+C45</f>
        <v>35.5</v>
      </c>
      <c r="I45" s="7">
        <v>27</v>
      </c>
      <c r="J45" s="28">
        <v>107</v>
      </c>
      <c r="K45" s="28">
        <v>107</v>
      </c>
      <c r="L45" s="28">
        <v>123</v>
      </c>
      <c r="M45" s="28">
        <v>123</v>
      </c>
      <c r="N45" s="32">
        <f t="shared" si="0"/>
        <v>132</v>
      </c>
      <c r="O45" s="30">
        <v>-31.12626262626263</v>
      </c>
      <c r="P45" s="69">
        <f t="shared" si="8"/>
        <v>115.0808080808081</v>
      </c>
      <c r="R45" s="51">
        <f t="shared" si="2"/>
        <v>31.12626262626263</v>
      </c>
    </row>
    <row r="46" spans="1:18" s="51" customFormat="1" x14ac:dyDescent="0.25">
      <c r="A46" s="15">
        <v>45</v>
      </c>
      <c r="B46" s="28">
        <v>0</v>
      </c>
      <c r="C46" s="28">
        <v>8.5</v>
      </c>
      <c r="D46" s="28">
        <v>0</v>
      </c>
      <c r="E46" s="28">
        <v>0</v>
      </c>
      <c r="F46" s="28">
        <v>18</v>
      </c>
      <c r="G46" s="28">
        <v>27</v>
      </c>
      <c r="H46" s="7">
        <f t="shared" si="17"/>
        <v>27.5</v>
      </c>
      <c r="I46" s="7">
        <v>19</v>
      </c>
      <c r="J46" s="28">
        <v>107</v>
      </c>
      <c r="K46" s="28">
        <v>107</v>
      </c>
      <c r="L46" s="28">
        <v>123</v>
      </c>
      <c r="M46" s="28">
        <v>123</v>
      </c>
      <c r="N46" s="32">
        <f t="shared" si="0"/>
        <v>140</v>
      </c>
      <c r="O46" s="30">
        <v>-22.871428571428574</v>
      </c>
      <c r="P46" s="69">
        <f t="shared" si="8"/>
        <v>114.92380952380954</v>
      </c>
      <c r="R46" s="51">
        <f t="shared" si="2"/>
        <v>22.871428571428574</v>
      </c>
    </row>
    <row r="47" spans="1:18" s="51" customFormat="1" x14ac:dyDescent="0.25">
      <c r="A47" s="15">
        <v>46</v>
      </c>
      <c r="B47" s="28">
        <v>0</v>
      </c>
      <c r="C47" s="28">
        <v>8.5</v>
      </c>
      <c r="D47" s="28">
        <v>0</v>
      </c>
      <c r="E47" s="28">
        <v>0</v>
      </c>
      <c r="F47" s="28">
        <v>10</v>
      </c>
      <c r="G47" s="28">
        <v>18</v>
      </c>
      <c r="H47" s="7">
        <f>I47+C47</f>
        <v>19.5</v>
      </c>
      <c r="I47" s="7">
        <v>11</v>
      </c>
      <c r="J47" s="28">
        <v>107</v>
      </c>
      <c r="K47" s="28">
        <v>107</v>
      </c>
      <c r="L47" s="28">
        <v>123</v>
      </c>
      <c r="M47" s="28">
        <v>123</v>
      </c>
      <c r="N47" s="32">
        <f t="shared" si="0"/>
        <v>132</v>
      </c>
      <c r="O47" s="30">
        <v>-14.631313131313133</v>
      </c>
      <c r="P47" s="69">
        <f t="shared" si="8"/>
        <v>115.0808080808081</v>
      </c>
      <c r="R47" s="51">
        <f t="shared" si="2"/>
        <v>14.631313131313133</v>
      </c>
    </row>
    <row r="48" spans="1:18" s="58" customFormat="1" ht="16.5" thickBot="1" x14ac:dyDescent="0.3">
      <c r="A48" s="17">
        <v>47</v>
      </c>
      <c r="B48" s="29">
        <v>0</v>
      </c>
      <c r="C48" s="29">
        <v>8.5</v>
      </c>
      <c r="D48" s="29">
        <v>0</v>
      </c>
      <c r="E48" s="29">
        <v>0</v>
      </c>
      <c r="F48" s="29">
        <v>2</v>
      </c>
      <c r="G48" s="29">
        <v>10</v>
      </c>
      <c r="H48" s="18">
        <f>C48+I48</f>
        <v>9.5</v>
      </c>
      <c r="I48" s="23">
        <v>1</v>
      </c>
      <c r="J48" s="29">
        <v>107</v>
      </c>
      <c r="K48" s="29">
        <v>107</v>
      </c>
      <c r="L48" s="29">
        <v>123</v>
      </c>
      <c r="M48" s="29">
        <v>123</v>
      </c>
      <c r="N48" s="37">
        <f t="shared" si="0"/>
        <v>132</v>
      </c>
      <c r="O48" s="30">
        <v>-5.621212121212122</v>
      </c>
      <c r="P48" s="69">
        <f t="shared" si="8"/>
        <v>115.0808080808081</v>
      </c>
      <c r="R48" s="51">
        <f t="shared" si="2"/>
        <v>5.621212121212122</v>
      </c>
    </row>
    <row r="49" spans="1:18" s="3" customFormat="1" x14ac:dyDescent="0.25">
      <c r="A49" s="15">
        <v>48</v>
      </c>
      <c r="B49" s="28">
        <v>8.5</v>
      </c>
      <c r="C49" s="28">
        <v>9.6</v>
      </c>
      <c r="D49" s="28">
        <v>0</v>
      </c>
      <c r="E49" s="28">
        <v>0</v>
      </c>
      <c r="F49" s="7">
        <v>52</v>
      </c>
      <c r="G49" s="7">
        <f>F49+B49</f>
        <v>60.5</v>
      </c>
      <c r="H49" s="7">
        <f>I49+C49</f>
        <v>68.599999999999994</v>
      </c>
      <c r="I49" s="7">
        <v>59</v>
      </c>
      <c r="J49" s="28">
        <v>123</v>
      </c>
      <c r="K49" s="28">
        <v>123</v>
      </c>
      <c r="L49" s="28">
        <v>138</v>
      </c>
      <c r="M49" s="28">
        <v>138</v>
      </c>
      <c r="N49" s="32">
        <f t="shared" si="0"/>
        <v>135.75</v>
      </c>
      <c r="O49" s="30">
        <v>-60.101473296500906</v>
      </c>
      <c r="P49" s="69">
        <f t="shared" ref="P49" si="18">(1/(6*N49))*((J49+K49)*(F49*K49-G49*J49)+(K49+L49)*(G49*L49-H49*K49)+(L49+M49)*(H49*M49-I49*L49)+(M49+J49)*(I49*J49-F49*M49))</f>
        <v>130.65193370165744</v>
      </c>
      <c r="R49" s="51">
        <f t="shared" si="2"/>
        <v>60.101473296500906</v>
      </c>
    </row>
    <row r="50" spans="1:18" s="3" customFormat="1" x14ac:dyDescent="0.25">
      <c r="A50" s="15">
        <v>49</v>
      </c>
      <c r="B50" s="28">
        <v>8.5</v>
      </c>
      <c r="C50" s="28">
        <v>9.6</v>
      </c>
      <c r="D50" s="28">
        <v>0</v>
      </c>
      <c r="E50" s="28">
        <v>0</v>
      </c>
      <c r="F50" s="7">
        <v>45</v>
      </c>
      <c r="G50" s="7">
        <f>F50+B50</f>
        <v>53.5</v>
      </c>
      <c r="H50" s="7">
        <f>I50+C50</f>
        <v>58.6</v>
      </c>
      <c r="I50" s="7">
        <v>49</v>
      </c>
      <c r="J50" s="28">
        <v>123</v>
      </c>
      <c r="K50" s="28">
        <v>123</v>
      </c>
      <c r="L50" s="28">
        <v>138</v>
      </c>
      <c r="M50" s="28">
        <v>138</v>
      </c>
      <c r="N50" s="32">
        <f t="shared" si="0"/>
        <v>135.75</v>
      </c>
      <c r="O50" s="30">
        <v>-51.571086556169419</v>
      </c>
      <c r="P50" s="69">
        <f t="shared" si="8"/>
        <v>130.65193370165744</v>
      </c>
      <c r="R50" s="51">
        <f t="shared" si="2"/>
        <v>51.571086556169419</v>
      </c>
    </row>
    <row r="51" spans="1:18" s="3" customFormat="1" x14ac:dyDescent="0.25">
      <c r="A51" s="15">
        <v>50</v>
      </c>
      <c r="B51" s="28">
        <v>8.5</v>
      </c>
      <c r="C51" s="28">
        <v>9.6</v>
      </c>
      <c r="D51" s="28">
        <v>0</v>
      </c>
      <c r="E51" s="28">
        <v>0</v>
      </c>
      <c r="F51" s="7">
        <v>36</v>
      </c>
      <c r="G51" s="7">
        <f t="shared" ref="G51:G53" si="19">F51+B51</f>
        <v>44.5</v>
      </c>
      <c r="H51" s="7">
        <f>I51+C51</f>
        <v>48</v>
      </c>
      <c r="I51" s="7">
        <f t="shared" ref="I51:I53" si="20">H52</f>
        <v>38.4</v>
      </c>
      <c r="J51" s="28">
        <v>123</v>
      </c>
      <c r="K51" s="28">
        <v>123</v>
      </c>
      <c r="L51" s="28">
        <v>138</v>
      </c>
      <c r="M51" s="28">
        <v>138</v>
      </c>
      <c r="N51" s="32">
        <f t="shared" si="0"/>
        <v>135.75</v>
      </c>
      <c r="O51" s="30">
        <v>-41.754880294659323</v>
      </c>
      <c r="P51" s="69">
        <f t="shared" si="8"/>
        <v>130.65193370165744</v>
      </c>
      <c r="R51" s="51">
        <f t="shared" si="2"/>
        <v>41.754880294659323</v>
      </c>
    </row>
    <row r="52" spans="1:18" s="3" customFormat="1" x14ac:dyDescent="0.25">
      <c r="A52" s="15">
        <v>51</v>
      </c>
      <c r="B52" s="28">
        <v>8.5</v>
      </c>
      <c r="C52" s="28">
        <v>9.6</v>
      </c>
      <c r="D52" s="28">
        <v>0</v>
      </c>
      <c r="E52" s="28">
        <v>0</v>
      </c>
      <c r="F52" s="7">
        <v>27</v>
      </c>
      <c r="G52" s="7">
        <f t="shared" si="19"/>
        <v>35.5</v>
      </c>
      <c r="H52" s="7">
        <f t="shared" ref="H52:H53" si="21">I52+C52</f>
        <v>38.4</v>
      </c>
      <c r="I52" s="7">
        <f t="shared" si="20"/>
        <v>28.799999999999997</v>
      </c>
      <c r="J52" s="28">
        <v>123</v>
      </c>
      <c r="K52" s="28">
        <v>123</v>
      </c>
      <c r="L52" s="28">
        <v>138</v>
      </c>
      <c r="M52" s="28">
        <v>138</v>
      </c>
      <c r="N52" s="32">
        <f t="shared" si="0"/>
        <v>135.75</v>
      </c>
      <c r="O52" s="30">
        <v>-32.448802946592984</v>
      </c>
      <c r="P52" s="69">
        <f t="shared" si="8"/>
        <v>130.65193370165744</v>
      </c>
      <c r="R52" s="51">
        <f t="shared" si="2"/>
        <v>32.448802946592984</v>
      </c>
    </row>
    <row r="53" spans="1:18" s="3" customFormat="1" x14ac:dyDescent="0.25">
      <c r="A53" s="15">
        <v>52</v>
      </c>
      <c r="B53" s="28">
        <v>8.5</v>
      </c>
      <c r="C53" s="28">
        <v>9.6</v>
      </c>
      <c r="D53" s="28">
        <v>0</v>
      </c>
      <c r="E53" s="28">
        <v>0</v>
      </c>
      <c r="F53" s="7">
        <v>19</v>
      </c>
      <c r="G53" s="7">
        <f t="shared" si="19"/>
        <v>27.5</v>
      </c>
      <c r="H53" s="7">
        <f t="shared" si="21"/>
        <v>28.799999999999997</v>
      </c>
      <c r="I53" s="7">
        <f t="shared" si="20"/>
        <v>19.2</v>
      </c>
      <c r="J53" s="28">
        <v>123</v>
      </c>
      <c r="K53" s="28">
        <v>123</v>
      </c>
      <c r="L53" s="28">
        <v>138</v>
      </c>
      <c r="M53" s="28">
        <v>138</v>
      </c>
      <c r="N53" s="32">
        <f t="shared" si="0"/>
        <v>135.75</v>
      </c>
      <c r="O53" s="30">
        <v>-23.63259668508287</v>
      </c>
      <c r="P53" s="69">
        <f t="shared" si="8"/>
        <v>130.65193370165744</v>
      </c>
      <c r="R53" s="51">
        <f t="shared" si="2"/>
        <v>23.63259668508287</v>
      </c>
    </row>
    <row r="54" spans="1:18" s="3" customFormat="1" x14ac:dyDescent="0.25">
      <c r="A54" s="15">
        <v>53</v>
      </c>
      <c r="B54" s="28">
        <v>8.5</v>
      </c>
      <c r="C54" s="28">
        <v>9.6</v>
      </c>
      <c r="D54" s="28">
        <v>0</v>
      </c>
      <c r="E54" s="28">
        <v>0</v>
      </c>
      <c r="F54" s="7">
        <v>11</v>
      </c>
      <c r="G54" s="7">
        <f>F54+B54</f>
        <v>19.5</v>
      </c>
      <c r="H54" s="7">
        <f>I54+C54</f>
        <v>19.2</v>
      </c>
      <c r="I54" s="7">
        <f>H55</f>
        <v>9.6</v>
      </c>
      <c r="J54" s="28">
        <v>123</v>
      </c>
      <c r="K54" s="28">
        <v>123</v>
      </c>
      <c r="L54" s="28">
        <v>138</v>
      </c>
      <c r="M54" s="28">
        <v>138</v>
      </c>
      <c r="N54" s="32">
        <f t="shared" si="0"/>
        <v>135.75</v>
      </c>
      <c r="O54" s="30">
        <v>-14.816390423572747</v>
      </c>
      <c r="P54" s="69">
        <f t="shared" si="8"/>
        <v>130.65193370165744</v>
      </c>
      <c r="R54" s="51">
        <f t="shared" si="2"/>
        <v>14.816390423572747</v>
      </c>
    </row>
    <row r="55" spans="1:18" s="3" customFormat="1" ht="16.5" thickBot="1" x14ac:dyDescent="0.3">
      <c r="A55" s="17">
        <v>54</v>
      </c>
      <c r="B55" s="29">
        <v>8.5</v>
      </c>
      <c r="C55" s="29">
        <v>9.6</v>
      </c>
      <c r="D55" s="29">
        <v>0</v>
      </c>
      <c r="E55" s="29">
        <v>0</v>
      </c>
      <c r="F55" s="23">
        <v>1</v>
      </c>
      <c r="G55" s="18">
        <f>B55+F55</f>
        <v>9.5</v>
      </c>
      <c r="H55" s="18">
        <f>C55+I55</f>
        <v>9.6</v>
      </c>
      <c r="I55" s="23">
        <v>0</v>
      </c>
      <c r="J55" s="29">
        <v>123</v>
      </c>
      <c r="K55" s="29">
        <v>123</v>
      </c>
      <c r="L55" s="29">
        <v>138</v>
      </c>
      <c r="M55" s="29">
        <v>138</v>
      </c>
      <c r="N55" s="32">
        <f t="shared" si="0"/>
        <v>135.75</v>
      </c>
      <c r="O55" s="30">
        <v>-5.020441988950278</v>
      </c>
      <c r="P55" s="69">
        <f t="shared" si="8"/>
        <v>130.65193370165744</v>
      </c>
      <c r="R55" s="51">
        <f t="shared" si="2"/>
        <v>5.020441988950278</v>
      </c>
    </row>
    <row r="56" spans="1:18" x14ac:dyDescent="0.25">
      <c r="A56" s="15">
        <v>55</v>
      </c>
      <c r="B56" s="7">
        <v>9.6</v>
      </c>
      <c r="C56" s="7">
        <v>10</v>
      </c>
      <c r="D56" s="7">
        <v>14.3</v>
      </c>
      <c r="E56" s="7">
        <v>14.3</v>
      </c>
      <c r="F56" s="7">
        <f t="shared" ref="F56:F60" si="22">G57</f>
        <v>57.900000000000006</v>
      </c>
      <c r="G56" s="7">
        <f t="shared" ref="G56:G60" si="23">F56+B56</f>
        <v>67.5</v>
      </c>
      <c r="H56" s="7">
        <f t="shared" ref="H56:H60" si="24">I56+C56</f>
        <v>70</v>
      </c>
      <c r="I56" s="7">
        <f t="shared" ref="I56:I60" si="25">H57</f>
        <v>60</v>
      </c>
      <c r="J56" s="7">
        <v>138</v>
      </c>
      <c r="K56" s="7">
        <v>138</v>
      </c>
      <c r="L56" s="7">
        <v>152.30000000000001</v>
      </c>
      <c r="M56" s="7">
        <v>152.30000000000001</v>
      </c>
      <c r="N56" s="12">
        <f>0.5*(((F56*K56)-(G56*J56))+((G56*L56)-(H56*K56))+((H56*M56)-(I56*L56))+((I56*J56)-(F56*M56)))</f>
        <v>140.13999999999942</v>
      </c>
      <c r="O56" s="35">
        <v>-63.857823129251791</v>
      </c>
      <c r="P56" s="71">
        <f t="shared" si="8"/>
        <v>145.19863945578257</v>
      </c>
      <c r="R56" s="51">
        <f t="shared" si="2"/>
        <v>63.857823129251791</v>
      </c>
    </row>
    <row r="57" spans="1:18" x14ac:dyDescent="0.25">
      <c r="A57" s="15">
        <v>56</v>
      </c>
      <c r="B57" s="7">
        <v>9.6</v>
      </c>
      <c r="C57" s="7">
        <v>10</v>
      </c>
      <c r="D57" s="7">
        <v>14.3</v>
      </c>
      <c r="E57" s="7">
        <v>14.3</v>
      </c>
      <c r="F57" s="7">
        <f t="shared" si="22"/>
        <v>48.300000000000004</v>
      </c>
      <c r="G57" s="7">
        <f t="shared" si="23"/>
        <v>57.900000000000006</v>
      </c>
      <c r="H57" s="7">
        <f t="shared" si="24"/>
        <v>60</v>
      </c>
      <c r="I57" s="7">
        <f t="shared" si="25"/>
        <v>50</v>
      </c>
      <c r="J57" s="7">
        <v>138</v>
      </c>
      <c r="K57" s="7">
        <v>138</v>
      </c>
      <c r="L57" s="7">
        <v>152.30000000000001</v>
      </c>
      <c r="M57" s="7">
        <v>152.30000000000001</v>
      </c>
      <c r="N57" s="8">
        <f t="shared" ref="N57:N100" si="26">0.5*(((F57*K57)-(G57*J57))+((G57*L57)-(H57*K57))+((H57*M57)-(I57*L57))+((I57*J57)-(F57*M57)))</f>
        <v>140.13999999999987</v>
      </c>
      <c r="O57" s="30">
        <v>-54.056462585034048</v>
      </c>
      <c r="P57" s="69">
        <f t="shared" si="8"/>
        <v>145.19863945578237</v>
      </c>
      <c r="R57" s="51">
        <f t="shared" si="2"/>
        <v>54.056462585034048</v>
      </c>
    </row>
    <row r="58" spans="1:18" x14ac:dyDescent="0.25">
      <c r="A58" s="15">
        <v>57</v>
      </c>
      <c r="B58" s="7">
        <v>9.6</v>
      </c>
      <c r="C58" s="7">
        <v>10</v>
      </c>
      <c r="D58" s="7">
        <v>14.3</v>
      </c>
      <c r="E58" s="7">
        <v>14.3</v>
      </c>
      <c r="F58" s="7">
        <f t="shared" si="22"/>
        <v>38.700000000000003</v>
      </c>
      <c r="G58" s="7">
        <f t="shared" si="23"/>
        <v>48.300000000000004</v>
      </c>
      <c r="H58" s="7">
        <f t="shared" si="24"/>
        <v>50</v>
      </c>
      <c r="I58" s="7">
        <f t="shared" si="25"/>
        <v>40</v>
      </c>
      <c r="J58" s="7">
        <v>138</v>
      </c>
      <c r="K58" s="7">
        <v>138</v>
      </c>
      <c r="L58" s="7">
        <v>152.30000000000001</v>
      </c>
      <c r="M58" s="7">
        <v>152.30000000000001</v>
      </c>
      <c r="N58" s="8">
        <f t="shared" si="26"/>
        <v>140.14000000000033</v>
      </c>
      <c r="O58" s="30">
        <v>-44.255102040816318</v>
      </c>
      <c r="P58" s="69">
        <f t="shared" si="8"/>
        <v>145.19863945578228</v>
      </c>
      <c r="R58" s="51">
        <f t="shared" si="2"/>
        <v>44.255102040816318</v>
      </c>
    </row>
    <row r="59" spans="1:18" x14ac:dyDescent="0.25">
      <c r="A59" s="15">
        <v>58</v>
      </c>
      <c r="B59" s="7">
        <v>9.8000000000000007</v>
      </c>
      <c r="C59" s="7">
        <v>10</v>
      </c>
      <c r="D59" s="7">
        <v>14.3</v>
      </c>
      <c r="E59" s="7">
        <v>14.3</v>
      </c>
      <c r="F59" s="7">
        <f t="shared" si="22"/>
        <v>28.9</v>
      </c>
      <c r="G59" s="7">
        <f t="shared" si="23"/>
        <v>38.700000000000003</v>
      </c>
      <c r="H59" s="7">
        <f t="shared" si="24"/>
        <v>40</v>
      </c>
      <c r="I59" s="7">
        <f t="shared" si="25"/>
        <v>30</v>
      </c>
      <c r="J59" s="7">
        <v>138</v>
      </c>
      <c r="K59" s="7">
        <v>138</v>
      </c>
      <c r="L59" s="7">
        <v>152.30000000000001</v>
      </c>
      <c r="M59" s="7">
        <v>152.30000000000001</v>
      </c>
      <c r="N59" s="8">
        <f t="shared" si="26"/>
        <v>141.57000000000016</v>
      </c>
      <c r="O59" s="30">
        <v>-34.402020202020211</v>
      </c>
      <c r="P59" s="69">
        <f t="shared" si="8"/>
        <v>145.17407407407413</v>
      </c>
      <c r="R59" s="51">
        <f t="shared" si="2"/>
        <v>34.402020202020211</v>
      </c>
    </row>
    <row r="60" spans="1:18" x14ac:dyDescent="0.25">
      <c r="A60" s="15">
        <v>59</v>
      </c>
      <c r="B60" s="7">
        <v>9.6</v>
      </c>
      <c r="C60" s="7">
        <v>10</v>
      </c>
      <c r="D60" s="7">
        <v>14.3</v>
      </c>
      <c r="E60" s="7">
        <v>14.3</v>
      </c>
      <c r="F60" s="7">
        <f t="shared" si="22"/>
        <v>19.299999999999997</v>
      </c>
      <c r="G60" s="7">
        <f t="shared" si="23"/>
        <v>28.9</v>
      </c>
      <c r="H60" s="7">
        <f t="shared" si="24"/>
        <v>30</v>
      </c>
      <c r="I60" s="7">
        <f t="shared" si="25"/>
        <v>20</v>
      </c>
      <c r="J60" s="7">
        <v>138</v>
      </c>
      <c r="K60" s="7">
        <v>138</v>
      </c>
      <c r="L60" s="7">
        <v>152.30000000000001</v>
      </c>
      <c r="M60" s="7">
        <v>152.30000000000001</v>
      </c>
      <c r="N60" s="8">
        <f t="shared" si="26"/>
        <v>140.1400000000001</v>
      </c>
      <c r="O60" s="30">
        <v>-24.553061224489799</v>
      </c>
      <c r="P60" s="69">
        <f t="shared" si="8"/>
        <v>145.19863945578237</v>
      </c>
      <c r="R60" s="51">
        <f t="shared" si="2"/>
        <v>24.553061224489799</v>
      </c>
    </row>
    <row r="61" spans="1:18" s="60" customFormat="1" x14ac:dyDescent="0.25">
      <c r="A61" s="24">
        <v>60</v>
      </c>
      <c r="B61" s="7">
        <v>9.6999999999999993</v>
      </c>
      <c r="C61" s="7">
        <v>10</v>
      </c>
      <c r="D61" s="7">
        <v>14.3</v>
      </c>
      <c r="E61" s="7">
        <v>14.3</v>
      </c>
      <c r="F61" s="7">
        <f>G62</f>
        <v>9.6</v>
      </c>
      <c r="G61" s="7">
        <f>F61+B61</f>
        <v>19.299999999999997</v>
      </c>
      <c r="H61" s="7">
        <f>I61+C61</f>
        <v>20</v>
      </c>
      <c r="I61" s="7">
        <f>H62</f>
        <v>10</v>
      </c>
      <c r="J61" s="7">
        <v>138</v>
      </c>
      <c r="K61" s="7">
        <v>138</v>
      </c>
      <c r="L61" s="7">
        <v>152.30000000000001</v>
      </c>
      <c r="M61" s="7">
        <v>152.30000000000001</v>
      </c>
      <c r="N61" s="8">
        <f t="shared" si="26"/>
        <v>140.85500000000002</v>
      </c>
      <c r="O61" s="30">
        <v>-14.726395939086297</v>
      </c>
      <c r="P61" s="69">
        <f t="shared" si="8"/>
        <v>145.18629441624367</v>
      </c>
      <c r="R61" s="51">
        <f t="shared" si="2"/>
        <v>14.726395939086297</v>
      </c>
    </row>
    <row r="62" spans="1:18" ht="16.5" thickBot="1" x14ac:dyDescent="0.3">
      <c r="A62" s="17">
        <v>61</v>
      </c>
      <c r="B62" s="18">
        <v>9.6</v>
      </c>
      <c r="C62" s="18">
        <v>10</v>
      </c>
      <c r="D62" s="18">
        <v>14.3</v>
      </c>
      <c r="E62" s="18">
        <v>14.3</v>
      </c>
      <c r="F62" s="23">
        <v>0</v>
      </c>
      <c r="G62" s="18">
        <f>B62+F62</f>
        <v>9.6</v>
      </c>
      <c r="H62" s="18">
        <f>C62+I62</f>
        <v>10</v>
      </c>
      <c r="I62" s="23">
        <v>0</v>
      </c>
      <c r="J62" s="18">
        <v>138</v>
      </c>
      <c r="K62" s="18">
        <v>138</v>
      </c>
      <c r="L62" s="18">
        <v>152.30000000000001</v>
      </c>
      <c r="M62" s="18">
        <v>152.30000000000001</v>
      </c>
      <c r="N62" s="19">
        <f t="shared" si="26"/>
        <v>140.1400000000001</v>
      </c>
      <c r="O62" s="30">
        <v>-4.9006802721088443</v>
      </c>
      <c r="P62" s="69">
        <f t="shared" si="8"/>
        <v>145.19863945578231</v>
      </c>
      <c r="R62" s="51">
        <f t="shared" si="2"/>
        <v>4.9006802721088443</v>
      </c>
    </row>
    <row r="63" spans="1:18" x14ac:dyDescent="0.25">
      <c r="A63" s="10">
        <v>62</v>
      </c>
      <c r="B63" s="11">
        <v>10</v>
      </c>
      <c r="C63" s="11">
        <v>10.6</v>
      </c>
      <c r="D63" s="11">
        <v>13.5</v>
      </c>
      <c r="E63" s="11">
        <v>13.5</v>
      </c>
      <c r="F63" s="11">
        <f>G64</f>
        <v>60</v>
      </c>
      <c r="G63" s="11">
        <f>F63+B63</f>
        <v>70</v>
      </c>
      <c r="H63" s="11">
        <f>I63+C63</f>
        <v>73.7</v>
      </c>
      <c r="I63" s="11">
        <f t="shared" ref="I63:I67" si="27">H64</f>
        <v>63.1</v>
      </c>
      <c r="J63" s="7">
        <v>152.30000000000001</v>
      </c>
      <c r="K63" s="7">
        <v>152.30000000000001</v>
      </c>
      <c r="L63" s="11">
        <v>167</v>
      </c>
      <c r="M63" s="11">
        <v>167</v>
      </c>
      <c r="N63" s="12">
        <f t="shared" si="26"/>
        <v>151.40999999999894</v>
      </c>
      <c r="O63" s="35">
        <v>-66.716504854369077</v>
      </c>
      <c r="P63" s="71">
        <f t="shared" si="8"/>
        <v>159.72135922330119</v>
      </c>
      <c r="R63" s="51">
        <f t="shared" si="2"/>
        <v>66.716504854369077</v>
      </c>
    </row>
    <row r="64" spans="1:18" x14ac:dyDescent="0.25">
      <c r="A64" s="15">
        <v>63</v>
      </c>
      <c r="B64" s="7">
        <v>10</v>
      </c>
      <c r="C64" s="7">
        <v>10.5</v>
      </c>
      <c r="D64" s="7">
        <v>13.5</v>
      </c>
      <c r="E64" s="7">
        <v>13.5</v>
      </c>
      <c r="F64" s="7">
        <f t="shared" ref="F64:F67" si="28">G65</f>
        <v>50</v>
      </c>
      <c r="G64" s="7">
        <f t="shared" ref="G64:G67" si="29">F64+B64</f>
        <v>60</v>
      </c>
      <c r="H64" s="7">
        <f t="shared" ref="H64:H67" si="30">I64+C64</f>
        <v>63.1</v>
      </c>
      <c r="I64" s="7">
        <f t="shared" si="27"/>
        <v>52.6</v>
      </c>
      <c r="J64" s="7">
        <v>152.30000000000001</v>
      </c>
      <c r="K64" s="7">
        <v>152.30000000000001</v>
      </c>
      <c r="L64" s="7">
        <v>167</v>
      </c>
      <c r="M64" s="7">
        <v>167</v>
      </c>
      <c r="N64" s="8">
        <f t="shared" si="26"/>
        <v>150.67500000000018</v>
      </c>
      <c r="O64" s="30">
        <v>-56.436585365853624</v>
      </c>
      <c r="P64" s="69">
        <f t="shared" si="8"/>
        <v>159.7097560975609</v>
      </c>
      <c r="R64" s="51">
        <f t="shared" si="2"/>
        <v>56.436585365853624</v>
      </c>
    </row>
    <row r="65" spans="1:18" x14ac:dyDescent="0.25">
      <c r="A65" s="15">
        <v>64</v>
      </c>
      <c r="B65" s="7">
        <v>10</v>
      </c>
      <c r="C65" s="7">
        <v>10.5</v>
      </c>
      <c r="D65" s="7">
        <v>13.5</v>
      </c>
      <c r="E65" s="7">
        <v>13.5</v>
      </c>
      <c r="F65" s="7">
        <f t="shared" si="28"/>
        <v>40</v>
      </c>
      <c r="G65" s="7">
        <f t="shared" si="29"/>
        <v>50</v>
      </c>
      <c r="H65" s="7">
        <f>I65+C65</f>
        <v>52.6</v>
      </c>
      <c r="I65" s="7">
        <f t="shared" si="27"/>
        <v>42.1</v>
      </c>
      <c r="J65" s="7">
        <v>152.30000000000001</v>
      </c>
      <c r="K65" s="7">
        <v>152.30000000000001</v>
      </c>
      <c r="L65" s="7">
        <v>167</v>
      </c>
      <c r="M65" s="7">
        <v>167</v>
      </c>
      <c r="N65" s="8">
        <f t="shared" si="26"/>
        <v>150.67500000000018</v>
      </c>
      <c r="O65" s="30">
        <v>-46.184552845528444</v>
      </c>
      <c r="P65" s="69">
        <f t="shared" si="8"/>
        <v>159.7097560975609</v>
      </c>
      <c r="R65" s="51">
        <f t="shared" si="2"/>
        <v>46.184552845528444</v>
      </c>
    </row>
    <row r="66" spans="1:18" x14ac:dyDescent="0.25">
      <c r="A66" s="15">
        <v>65</v>
      </c>
      <c r="B66" s="7">
        <v>10</v>
      </c>
      <c r="C66" s="7">
        <v>10.5</v>
      </c>
      <c r="D66" s="7">
        <v>13.5</v>
      </c>
      <c r="E66" s="7">
        <v>13.5</v>
      </c>
      <c r="F66" s="7">
        <f t="shared" si="28"/>
        <v>30</v>
      </c>
      <c r="G66" s="7">
        <f t="shared" si="29"/>
        <v>40</v>
      </c>
      <c r="H66" s="7">
        <f t="shared" si="30"/>
        <v>42.1</v>
      </c>
      <c r="I66" s="7">
        <f t="shared" si="27"/>
        <v>31.6</v>
      </c>
      <c r="J66" s="7">
        <v>152.30000000000001</v>
      </c>
      <c r="K66" s="7">
        <v>152.30000000000001</v>
      </c>
      <c r="L66" s="7">
        <v>167</v>
      </c>
      <c r="M66" s="7">
        <v>167</v>
      </c>
      <c r="N66" s="8">
        <f t="shared" si="26"/>
        <v>150.67499999999973</v>
      </c>
      <c r="O66" s="30">
        <v>-35.932520325203264</v>
      </c>
      <c r="P66" s="69">
        <f t="shared" si="8"/>
        <v>159.70975609756104</v>
      </c>
      <c r="R66" s="51">
        <f t="shared" si="2"/>
        <v>35.932520325203264</v>
      </c>
    </row>
    <row r="67" spans="1:18" x14ac:dyDescent="0.25">
      <c r="A67" s="15">
        <v>66</v>
      </c>
      <c r="B67" s="7">
        <v>10</v>
      </c>
      <c r="C67" s="7">
        <v>10.6</v>
      </c>
      <c r="D67" s="7">
        <v>13.5</v>
      </c>
      <c r="E67" s="7">
        <v>13.5</v>
      </c>
      <c r="F67" s="7">
        <f t="shared" si="28"/>
        <v>20</v>
      </c>
      <c r="G67" s="7">
        <f t="shared" si="29"/>
        <v>30</v>
      </c>
      <c r="H67" s="7">
        <f t="shared" si="30"/>
        <v>31.6</v>
      </c>
      <c r="I67" s="7">
        <f t="shared" si="27"/>
        <v>21</v>
      </c>
      <c r="J67" s="7">
        <v>152.30000000000001</v>
      </c>
      <c r="K67" s="7">
        <v>152.30000000000001</v>
      </c>
      <c r="L67" s="7">
        <v>167</v>
      </c>
      <c r="M67" s="7">
        <v>167</v>
      </c>
      <c r="N67" s="8">
        <f t="shared" si="26"/>
        <v>151.40999999999985</v>
      </c>
      <c r="O67" s="30">
        <v>-25.65631067961165</v>
      </c>
      <c r="P67" s="69">
        <f t="shared" si="8"/>
        <v>159.72135922330094</v>
      </c>
      <c r="R67" s="51">
        <f t="shared" ref="R67:R100" si="31">-1*O67</f>
        <v>25.65631067961165</v>
      </c>
    </row>
    <row r="68" spans="1:18" s="60" customFormat="1" x14ac:dyDescent="0.25">
      <c r="A68" s="24">
        <v>67</v>
      </c>
      <c r="B68" s="7">
        <v>10</v>
      </c>
      <c r="C68" s="7">
        <v>10.5</v>
      </c>
      <c r="D68" s="7">
        <v>13.5</v>
      </c>
      <c r="E68" s="7">
        <v>13.5</v>
      </c>
      <c r="F68" s="7">
        <f>G69</f>
        <v>10</v>
      </c>
      <c r="G68" s="7">
        <f>F68+B68</f>
        <v>20</v>
      </c>
      <c r="H68" s="7">
        <f>I68+C68</f>
        <v>21</v>
      </c>
      <c r="I68" s="7">
        <f>H69</f>
        <v>10.5</v>
      </c>
      <c r="J68" s="7">
        <v>152.30000000000001</v>
      </c>
      <c r="K68" s="7">
        <v>152.30000000000001</v>
      </c>
      <c r="L68" s="7">
        <v>167</v>
      </c>
      <c r="M68" s="7">
        <v>167</v>
      </c>
      <c r="N68" s="8">
        <f t="shared" si="26"/>
        <v>150.67499999999995</v>
      </c>
      <c r="O68" s="30">
        <v>-15.3780487804878</v>
      </c>
      <c r="P68" s="69">
        <f t="shared" si="8"/>
        <v>159.70975609756093</v>
      </c>
      <c r="R68" s="51">
        <f t="shared" si="31"/>
        <v>15.3780487804878</v>
      </c>
    </row>
    <row r="69" spans="1:18" ht="16.5" thickBot="1" x14ac:dyDescent="0.3">
      <c r="A69" s="17">
        <v>68</v>
      </c>
      <c r="B69" s="18">
        <v>10</v>
      </c>
      <c r="C69" s="18">
        <v>10.5</v>
      </c>
      <c r="D69" s="18">
        <v>13.5</v>
      </c>
      <c r="E69" s="18">
        <v>13.5</v>
      </c>
      <c r="F69" s="23">
        <v>0</v>
      </c>
      <c r="G69" s="18">
        <f>B69+F69</f>
        <v>10</v>
      </c>
      <c r="H69" s="18">
        <f>C69+I69</f>
        <v>10.5</v>
      </c>
      <c r="I69" s="23">
        <v>0</v>
      </c>
      <c r="J69" s="18">
        <v>152.30000000000001</v>
      </c>
      <c r="K69" s="18">
        <v>152.30000000000001</v>
      </c>
      <c r="L69" s="18">
        <v>167</v>
      </c>
      <c r="M69" s="18">
        <v>167</v>
      </c>
      <c r="N69" s="19">
        <f t="shared" si="26"/>
        <v>150.67499999999995</v>
      </c>
      <c r="O69" s="30">
        <v>-5.1260162601625998</v>
      </c>
      <c r="P69" s="69">
        <f t="shared" si="8"/>
        <v>159.70975609756093</v>
      </c>
      <c r="R69" s="51">
        <f t="shared" si="31"/>
        <v>5.1260162601625998</v>
      </c>
    </row>
    <row r="70" spans="1:18" x14ac:dyDescent="0.25">
      <c r="A70" s="10">
        <v>69</v>
      </c>
      <c r="B70" s="11">
        <v>10.6</v>
      </c>
      <c r="C70" s="11">
        <v>10.9</v>
      </c>
      <c r="D70" s="11">
        <v>13.9</v>
      </c>
      <c r="E70" s="11">
        <v>13.9</v>
      </c>
      <c r="F70" s="11">
        <f t="shared" ref="F70:F74" si="32">G71</f>
        <v>63.1</v>
      </c>
      <c r="G70" s="11">
        <f t="shared" ref="G70:G74" si="33">F70+B70</f>
        <v>73.7</v>
      </c>
      <c r="H70" s="11">
        <f t="shared" ref="H70:H74" si="34">I70+C70</f>
        <v>75.600000000000009</v>
      </c>
      <c r="I70" s="11">
        <f t="shared" ref="I70:I74" si="35">H71</f>
        <v>64.7</v>
      </c>
      <c r="J70" s="11">
        <v>167</v>
      </c>
      <c r="K70" s="11">
        <v>167</v>
      </c>
      <c r="L70" s="11">
        <v>180</v>
      </c>
      <c r="M70" s="11">
        <v>180</v>
      </c>
      <c r="N70" s="8">
        <f t="shared" si="26"/>
        <v>139.75000000000091</v>
      </c>
      <c r="O70" s="13">
        <v>-69.279069767441698</v>
      </c>
      <c r="P70" s="74">
        <f t="shared" ref="P70:P100" si="36">(1/(6*N70))*((J70+K70)*(F70*K70-G70*J70)+(K70+L70)*(G70*L70-H70*K70)+(L70+M70)*(H70*M70-I70*L70)+(M70+J70)*(I70*J70-F70*M70))</f>
        <v>173.53023255813929</v>
      </c>
      <c r="R70" s="51">
        <f t="shared" si="31"/>
        <v>69.279069767441698</v>
      </c>
    </row>
    <row r="71" spans="1:18" x14ac:dyDescent="0.25">
      <c r="A71" s="15">
        <v>70</v>
      </c>
      <c r="B71" s="7">
        <v>10.5</v>
      </c>
      <c r="C71" s="7">
        <v>10.6</v>
      </c>
      <c r="D71" s="7">
        <v>13.9</v>
      </c>
      <c r="E71" s="7">
        <v>13.9</v>
      </c>
      <c r="F71" s="7">
        <f t="shared" si="32"/>
        <v>52.6</v>
      </c>
      <c r="G71" s="7">
        <f t="shared" si="33"/>
        <v>63.1</v>
      </c>
      <c r="H71" s="7">
        <f t="shared" si="34"/>
        <v>64.7</v>
      </c>
      <c r="I71" s="7">
        <f t="shared" si="35"/>
        <v>54.100000000000009</v>
      </c>
      <c r="J71" s="7">
        <v>167</v>
      </c>
      <c r="K71" s="7">
        <v>167</v>
      </c>
      <c r="L71" s="7">
        <v>180</v>
      </c>
      <c r="M71" s="7">
        <v>180</v>
      </c>
      <c r="N71" s="8">
        <f t="shared" si="26"/>
        <v>137.14999999999964</v>
      </c>
      <c r="O71" s="9">
        <v>-58.62622432859407</v>
      </c>
      <c r="P71" s="72">
        <f t="shared" si="36"/>
        <v>173.51026856240136</v>
      </c>
      <c r="R71" s="51">
        <f t="shared" si="31"/>
        <v>58.62622432859407</v>
      </c>
    </row>
    <row r="72" spans="1:18" x14ac:dyDescent="0.25">
      <c r="A72" s="15">
        <v>71</v>
      </c>
      <c r="B72" s="7">
        <v>10.5</v>
      </c>
      <c r="C72" s="7">
        <v>10.6</v>
      </c>
      <c r="D72" s="7">
        <v>13.9</v>
      </c>
      <c r="E72" s="7">
        <v>13.9</v>
      </c>
      <c r="F72" s="7">
        <f t="shared" si="32"/>
        <v>42.1</v>
      </c>
      <c r="G72" s="7">
        <f t="shared" si="33"/>
        <v>52.6</v>
      </c>
      <c r="H72" s="7">
        <f t="shared" si="34"/>
        <v>54.100000000000009</v>
      </c>
      <c r="I72" s="7">
        <f t="shared" si="35"/>
        <v>43.500000000000007</v>
      </c>
      <c r="J72" s="7">
        <v>167</v>
      </c>
      <c r="K72" s="7">
        <v>167</v>
      </c>
      <c r="L72" s="7">
        <v>180</v>
      </c>
      <c r="M72" s="7">
        <v>180</v>
      </c>
      <c r="N72" s="8">
        <f t="shared" si="26"/>
        <v>137.15000000000009</v>
      </c>
      <c r="O72" s="9">
        <v>-48.076145339652463</v>
      </c>
      <c r="P72" s="72">
        <f t="shared" si="36"/>
        <v>173.51026856240122</v>
      </c>
      <c r="R72" s="51">
        <f t="shared" si="31"/>
        <v>48.076145339652463</v>
      </c>
    </row>
    <row r="73" spans="1:18" x14ac:dyDescent="0.25">
      <c r="A73" s="15">
        <v>72</v>
      </c>
      <c r="B73" s="7">
        <v>10.5</v>
      </c>
      <c r="C73" s="7">
        <v>10.6</v>
      </c>
      <c r="D73" s="7">
        <v>13.9</v>
      </c>
      <c r="E73" s="7">
        <v>13.9</v>
      </c>
      <c r="F73" s="7">
        <f t="shared" si="32"/>
        <v>31.6</v>
      </c>
      <c r="G73" s="7">
        <f t="shared" si="33"/>
        <v>42.1</v>
      </c>
      <c r="H73" s="7">
        <f t="shared" si="34"/>
        <v>43.500000000000007</v>
      </c>
      <c r="I73" s="7">
        <f t="shared" si="35"/>
        <v>32.900000000000006</v>
      </c>
      <c r="J73" s="7">
        <v>167</v>
      </c>
      <c r="K73" s="7">
        <v>167</v>
      </c>
      <c r="L73" s="7">
        <v>180</v>
      </c>
      <c r="M73" s="7">
        <v>180</v>
      </c>
      <c r="N73" s="8">
        <f t="shared" si="26"/>
        <v>137.15000000000009</v>
      </c>
      <c r="O73" s="9">
        <v>-37.526066350710863</v>
      </c>
      <c r="P73" s="72">
        <f t="shared" si="36"/>
        <v>173.51026856240119</v>
      </c>
      <c r="R73" s="51">
        <f t="shared" si="31"/>
        <v>37.526066350710863</v>
      </c>
    </row>
    <row r="74" spans="1:18" x14ac:dyDescent="0.25">
      <c r="A74" s="15">
        <v>73</v>
      </c>
      <c r="B74" s="7">
        <v>10.6</v>
      </c>
      <c r="C74" s="7">
        <v>10.8</v>
      </c>
      <c r="D74" s="7">
        <v>13.9</v>
      </c>
      <c r="E74" s="7">
        <v>13.9</v>
      </c>
      <c r="F74" s="7">
        <f t="shared" si="32"/>
        <v>21</v>
      </c>
      <c r="G74" s="7">
        <f t="shared" si="33"/>
        <v>31.6</v>
      </c>
      <c r="H74" s="7">
        <f t="shared" si="34"/>
        <v>32.900000000000006</v>
      </c>
      <c r="I74" s="7">
        <f t="shared" si="35"/>
        <v>22.1</v>
      </c>
      <c r="J74" s="7">
        <v>167</v>
      </c>
      <c r="K74" s="7">
        <v>167</v>
      </c>
      <c r="L74" s="7">
        <v>180</v>
      </c>
      <c r="M74" s="7">
        <v>180</v>
      </c>
      <c r="N74" s="8">
        <f t="shared" si="26"/>
        <v>139.09999999999991</v>
      </c>
      <c r="O74" s="9">
        <v>-26.901869158878522</v>
      </c>
      <c r="P74" s="72">
        <f t="shared" si="36"/>
        <v>173.52024922118378</v>
      </c>
      <c r="R74" s="51">
        <f t="shared" si="31"/>
        <v>26.901869158878522</v>
      </c>
    </row>
    <row r="75" spans="1:18" s="60" customFormat="1" x14ac:dyDescent="0.25">
      <c r="A75" s="24">
        <v>74</v>
      </c>
      <c r="B75" s="7">
        <v>10.5</v>
      </c>
      <c r="C75" s="7">
        <v>10.6</v>
      </c>
      <c r="D75" s="7">
        <v>13.9</v>
      </c>
      <c r="E75" s="7">
        <v>13.9</v>
      </c>
      <c r="F75" s="7">
        <f>G76</f>
        <v>10.5</v>
      </c>
      <c r="G75" s="7">
        <f>F75+B75</f>
        <v>21</v>
      </c>
      <c r="H75" s="7">
        <f>I75+C75</f>
        <v>22.1</v>
      </c>
      <c r="I75" s="7">
        <f>H76</f>
        <v>11.5</v>
      </c>
      <c r="J75" s="7">
        <v>167</v>
      </c>
      <c r="K75" s="7">
        <v>167</v>
      </c>
      <c r="L75" s="7">
        <v>180</v>
      </c>
      <c r="M75" s="7">
        <v>180</v>
      </c>
      <c r="N75" s="8">
        <f t="shared" si="26"/>
        <v>137.15000000000009</v>
      </c>
      <c r="O75" s="9">
        <v>-16.275829383886251</v>
      </c>
      <c r="P75" s="72">
        <f t="shared" si="36"/>
        <v>173.51026856240111</v>
      </c>
      <c r="R75" s="51">
        <f t="shared" si="31"/>
        <v>16.275829383886251</v>
      </c>
    </row>
    <row r="76" spans="1:18" s="67" customFormat="1" ht="16.5" thickBot="1" x14ac:dyDescent="0.3">
      <c r="A76" s="17">
        <v>75</v>
      </c>
      <c r="B76" s="18">
        <v>10.5</v>
      </c>
      <c r="C76" s="18">
        <v>10.5</v>
      </c>
      <c r="D76" s="18">
        <v>13.9</v>
      </c>
      <c r="E76" s="18">
        <v>13.9</v>
      </c>
      <c r="F76" s="23">
        <v>0</v>
      </c>
      <c r="G76" s="18">
        <f>B76+F76</f>
        <v>10.5</v>
      </c>
      <c r="H76" s="18">
        <f>C76+I76</f>
        <v>11.5</v>
      </c>
      <c r="I76" s="23">
        <v>1</v>
      </c>
      <c r="J76" s="18">
        <v>167</v>
      </c>
      <c r="K76" s="18">
        <v>167</v>
      </c>
      <c r="L76" s="18">
        <v>180</v>
      </c>
      <c r="M76" s="18">
        <v>180</v>
      </c>
      <c r="N76" s="19">
        <f t="shared" si="26"/>
        <v>136.5</v>
      </c>
      <c r="O76" s="20">
        <v>-5.75</v>
      </c>
      <c r="P76" s="73">
        <f t="shared" si="36"/>
        <v>173.5</v>
      </c>
      <c r="R76" s="51">
        <f t="shared" si="31"/>
        <v>5.75</v>
      </c>
    </row>
    <row r="77" spans="1:18" x14ac:dyDescent="0.25">
      <c r="A77" s="15">
        <v>76</v>
      </c>
      <c r="B77" s="7">
        <v>10.9</v>
      </c>
      <c r="C77" s="7">
        <v>10</v>
      </c>
      <c r="D77" s="7">
        <v>13.2</v>
      </c>
      <c r="E77" s="7">
        <v>13.2</v>
      </c>
      <c r="F77" s="7">
        <f t="shared" ref="F77:F81" si="37">G78</f>
        <v>64.7</v>
      </c>
      <c r="G77" s="7">
        <f t="shared" ref="G77:G81" si="38">F77+B77</f>
        <v>75.600000000000009</v>
      </c>
      <c r="H77" s="7">
        <f t="shared" ref="H77:H81" si="39">I77+C77</f>
        <v>75</v>
      </c>
      <c r="I77" s="7">
        <f t="shared" ref="I77:I81" si="40">H78</f>
        <v>65</v>
      </c>
      <c r="J77" s="7">
        <v>180</v>
      </c>
      <c r="K77" s="7">
        <v>180</v>
      </c>
      <c r="L77" s="7">
        <v>193.5</v>
      </c>
      <c r="M77" s="7">
        <v>193.5</v>
      </c>
      <c r="N77" s="8">
        <f t="shared" si="26"/>
        <v>141.07499999999982</v>
      </c>
      <c r="O77" s="9">
        <v>-70.076076555024031</v>
      </c>
      <c r="P77" s="72">
        <f t="shared" si="36"/>
        <v>186.65311004784698</v>
      </c>
      <c r="R77" s="51">
        <f t="shared" si="31"/>
        <v>70.076076555024031</v>
      </c>
    </row>
    <row r="78" spans="1:18" x14ac:dyDescent="0.25">
      <c r="A78" s="15">
        <v>77</v>
      </c>
      <c r="B78" s="7">
        <v>10.6</v>
      </c>
      <c r="C78" s="7">
        <v>10</v>
      </c>
      <c r="D78" s="7">
        <v>13.2</v>
      </c>
      <c r="E78" s="7">
        <v>13.2</v>
      </c>
      <c r="F78" s="7">
        <f t="shared" si="37"/>
        <v>54.100000000000009</v>
      </c>
      <c r="G78" s="7">
        <f t="shared" si="38"/>
        <v>64.7</v>
      </c>
      <c r="H78" s="7">
        <f t="shared" si="39"/>
        <v>65</v>
      </c>
      <c r="I78" s="7">
        <f t="shared" si="40"/>
        <v>55</v>
      </c>
      <c r="J78" s="7">
        <v>180</v>
      </c>
      <c r="K78" s="7">
        <v>180</v>
      </c>
      <c r="L78" s="7">
        <v>193.5</v>
      </c>
      <c r="M78" s="7">
        <v>193.5</v>
      </c>
      <c r="N78" s="8">
        <f t="shared" si="26"/>
        <v>139.05000000000018</v>
      </c>
      <c r="O78" s="9">
        <v>-59.697087378640724</v>
      </c>
      <c r="P78" s="72">
        <f t="shared" si="36"/>
        <v>186.68446601941739</v>
      </c>
      <c r="R78" s="51">
        <f t="shared" si="31"/>
        <v>59.697087378640724</v>
      </c>
    </row>
    <row r="79" spans="1:18" x14ac:dyDescent="0.25">
      <c r="A79" s="15">
        <v>78</v>
      </c>
      <c r="B79" s="7">
        <v>10.6</v>
      </c>
      <c r="C79" s="7">
        <v>10</v>
      </c>
      <c r="D79" s="7">
        <v>13.2</v>
      </c>
      <c r="E79" s="7">
        <v>13.2</v>
      </c>
      <c r="F79" s="7">
        <f t="shared" si="37"/>
        <v>43.500000000000007</v>
      </c>
      <c r="G79" s="7">
        <f t="shared" si="38"/>
        <v>54.100000000000009</v>
      </c>
      <c r="H79" s="7">
        <f t="shared" si="39"/>
        <v>55</v>
      </c>
      <c r="I79" s="7">
        <f t="shared" si="40"/>
        <v>45</v>
      </c>
      <c r="J79" s="7">
        <v>180</v>
      </c>
      <c r="K79" s="7">
        <v>180</v>
      </c>
      <c r="L79" s="7">
        <v>193.5</v>
      </c>
      <c r="M79" s="7">
        <v>193.5</v>
      </c>
      <c r="N79" s="8">
        <f t="shared" si="26"/>
        <v>139.04999999999973</v>
      </c>
      <c r="O79" s="9">
        <v>-49.394174757281597</v>
      </c>
      <c r="P79" s="72">
        <f t="shared" si="36"/>
        <v>186.68446601941753</v>
      </c>
      <c r="R79" s="51">
        <f t="shared" si="31"/>
        <v>49.394174757281597</v>
      </c>
    </row>
    <row r="80" spans="1:18" x14ac:dyDescent="0.25">
      <c r="A80" s="15">
        <v>79</v>
      </c>
      <c r="B80" s="7">
        <v>10.6</v>
      </c>
      <c r="C80" s="7">
        <v>10</v>
      </c>
      <c r="D80" s="7">
        <v>13.2</v>
      </c>
      <c r="E80" s="7">
        <v>13.2</v>
      </c>
      <c r="F80" s="7">
        <f t="shared" si="37"/>
        <v>32.900000000000006</v>
      </c>
      <c r="G80" s="7">
        <f t="shared" si="38"/>
        <v>43.500000000000007</v>
      </c>
      <c r="H80" s="7">
        <f t="shared" si="39"/>
        <v>45</v>
      </c>
      <c r="I80" s="7">
        <f t="shared" si="40"/>
        <v>35</v>
      </c>
      <c r="J80" s="7">
        <v>180</v>
      </c>
      <c r="K80" s="7">
        <v>180</v>
      </c>
      <c r="L80" s="7">
        <v>193.5</v>
      </c>
      <c r="M80" s="7">
        <v>193.5</v>
      </c>
      <c r="N80" s="8">
        <f t="shared" si="26"/>
        <v>139.05000000000018</v>
      </c>
      <c r="O80" s="9">
        <v>-39.091262135922335</v>
      </c>
      <c r="P80" s="72">
        <f t="shared" si="36"/>
        <v>186.68446601941741</v>
      </c>
      <c r="R80" s="51">
        <f t="shared" si="31"/>
        <v>39.091262135922335</v>
      </c>
    </row>
    <row r="81" spans="1:18" x14ac:dyDescent="0.25">
      <c r="A81" s="15">
        <v>80</v>
      </c>
      <c r="B81" s="7">
        <v>10.8</v>
      </c>
      <c r="C81" s="7">
        <v>10</v>
      </c>
      <c r="D81" s="7">
        <v>13.2</v>
      </c>
      <c r="E81" s="7">
        <v>13.2</v>
      </c>
      <c r="F81" s="7">
        <f t="shared" si="37"/>
        <v>22.1</v>
      </c>
      <c r="G81" s="7">
        <f t="shared" si="38"/>
        <v>32.900000000000006</v>
      </c>
      <c r="H81" s="7">
        <f t="shared" si="39"/>
        <v>35</v>
      </c>
      <c r="I81" s="7">
        <f t="shared" si="40"/>
        <v>25</v>
      </c>
      <c r="J81" s="7">
        <v>180</v>
      </c>
      <c r="K81" s="7">
        <v>180</v>
      </c>
      <c r="L81" s="7">
        <v>193.5</v>
      </c>
      <c r="M81" s="7">
        <v>193.5</v>
      </c>
      <c r="N81" s="8">
        <f t="shared" si="26"/>
        <v>140.40000000000032</v>
      </c>
      <c r="O81" s="9">
        <v>-28.733974358974333</v>
      </c>
      <c r="P81" s="72">
        <f t="shared" si="36"/>
        <v>186.66346153846138</v>
      </c>
      <c r="R81" s="51">
        <f t="shared" si="31"/>
        <v>28.733974358974333</v>
      </c>
    </row>
    <row r="82" spans="1:18" s="60" customFormat="1" x14ac:dyDescent="0.25">
      <c r="A82" s="24">
        <v>81</v>
      </c>
      <c r="B82" s="7">
        <v>10.6</v>
      </c>
      <c r="C82" s="7">
        <v>10</v>
      </c>
      <c r="D82" s="7">
        <v>13.2</v>
      </c>
      <c r="E82" s="7">
        <v>13.2</v>
      </c>
      <c r="F82" s="7">
        <f>G83</f>
        <v>11.5</v>
      </c>
      <c r="G82" s="7">
        <f>F82+B82</f>
        <v>22.1</v>
      </c>
      <c r="H82" s="7">
        <f>I82+C82</f>
        <v>25</v>
      </c>
      <c r="I82" s="7">
        <f>H83</f>
        <v>15</v>
      </c>
      <c r="J82" s="7">
        <v>180</v>
      </c>
      <c r="K82" s="7">
        <v>180</v>
      </c>
      <c r="L82" s="7">
        <v>193.5</v>
      </c>
      <c r="M82" s="7">
        <v>193.5</v>
      </c>
      <c r="N82" s="8">
        <f t="shared" si="26"/>
        <v>139.04999999999995</v>
      </c>
      <c r="O82" s="9">
        <v>-18.384466019417488</v>
      </c>
      <c r="P82" s="72">
        <f t="shared" si="36"/>
        <v>186.68446601941753</v>
      </c>
      <c r="R82" s="51">
        <f t="shared" si="31"/>
        <v>18.384466019417488</v>
      </c>
    </row>
    <row r="83" spans="1:18" s="67" customFormat="1" ht="16.5" thickBot="1" x14ac:dyDescent="0.3">
      <c r="A83" s="17">
        <v>82</v>
      </c>
      <c r="B83" s="18">
        <v>10.5</v>
      </c>
      <c r="C83" s="18">
        <v>10</v>
      </c>
      <c r="D83" s="18">
        <v>13.2</v>
      </c>
      <c r="E83" s="18">
        <v>13.2</v>
      </c>
      <c r="F83" s="23">
        <v>1</v>
      </c>
      <c r="G83" s="18">
        <f>B83+F83</f>
        <v>11.5</v>
      </c>
      <c r="H83" s="18">
        <f>C83+I83</f>
        <v>15</v>
      </c>
      <c r="I83" s="23">
        <v>5</v>
      </c>
      <c r="J83" s="18">
        <v>180</v>
      </c>
      <c r="K83" s="18">
        <v>180</v>
      </c>
      <c r="L83" s="18">
        <v>193.5</v>
      </c>
      <c r="M83" s="18">
        <v>193.5</v>
      </c>
      <c r="N83" s="19">
        <f t="shared" si="26"/>
        <v>138.375</v>
      </c>
      <c r="O83" s="20">
        <v>-8.1097560975609753</v>
      </c>
      <c r="P83" s="73">
        <f t="shared" si="36"/>
        <v>186.69512195121951</v>
      </c>
      <c r="R83" s="51">
        <f t="shared" si="31"/>
        <v>8.1097560975609753</v>
      </c>
    </row>
    <row r="84" spans="1:18" x14ac:dyDescent="0.25">
      <c r="A84" s="15">
        <v>83</v>
      </c>
      <c r="B84" s="7">
        <v>10</v>
      </c>
      <c r="C84" s="7">
        <v>9</v>
      </c>
      <c r="D84" s="7">
        <v>14.2</v>
      </c>
      <c r="E84" s="7">
        <v>14.2</v>
      </c>
      <c r="F84" s="7">
        <f t="shared" ref="F84:F95" si="41">G85</f>
        <v>65</v>
      </c>
      <c r="G84" s="7">
        <f t="shared" ref="G84:G89" si="42">F84+B84</f>
        <v>75</v>
      </c>
      <c r="H84" s="7">
        <f t="shared" ref="H84:H89" si="43">I84+C84</f>
        <v>74.400000000000006</v>
      </c>
      <c r="I84" s="7">
        <f t="shared" ref="I84:I95" si="44">H85</f>
        <v>65.400000000000006</v>
      </c>
      <c r="J84" s="7">
        <v>193.5</v>
      </c>
      <c r="K84" s="7">
        <v>193.5</v>
      </c>
      <c r="L84" s="7">
        <v>208</v>
      </c>
      <c r="M84" s="7">
        <v>208</v>
      </c>
      <c r="N84" s="8">
        <f t="shared" si="26"/>
        <v>137.75</v>
      </c>
      <c r="O84" s="9">
        <v>-69.950877192982475</v>
      </c>
      <c r="P84" s="72">
        <f t="shared" si="36"/>
        <v>200.62280701754386</v>
      </c>
      <c r="R84" s="51">
        <f t="shared" si="31"/>
        <v>69.950877192982475</v>
      </c>
    </row>
    <row r="85" spans="1:18" x14ac:dyDescent="0.25">
      <c r="A85" s="15">
        <v>84</v>
      </c>
      <c r="B85" s="7">
        <v>10</v>
      </c>
      <c r="C85" s="7">
        <v>9.1</v>
      </c>
      <c r="D85" s="7">
        <v>14.2</v>
      </c>
      <c r="E85" s="7">
        <v>14.2</v>
      </c>
      <c r="F85" s="7">
        <f t="shared" si="41"/>
        <v>55</v>
      </c>
      <c r="G85" s="7">
        <f t="shared" si="42"/>
        <v>65</v>
      </c>
      <c r="H85" s="7">
        <f t="shared" si="43"/>
        <v>65.400000000000006</v>
      </c>
      <c r="I85" s="7">
        <f t="shared" si="44"/>
        <v>56.300000000000004</v>
      </c>
      <c r="J85" s="7">
        <v>193.5</v>
      </c>
      <c r="K85" s="7">
        <v>193.5</v>
      </c>
      <c r="L85" s="7">
        <v>208</v>
      </c>
      <c r="M85" s="7">
        <v>208</v>
      </c>
      <c r="N85" s="8">
        <f t="shared" si="26"/>
        <v>138.47499999999945</v>
      </c>
      <c r="O85" s="9">
        <v>-60.418324607329943</v>
      </c>
      <c r="P85" s="72">
        <f t="shared" si="36"/>
        <v>200.63612565445055</v>
      </c>
      <c r="R85" s="51">
        <f t="shared" si="31"/>
        <v>60.418324607329943</v>
      </c>
    </row>
    <row r="86" spans="1:18" x14ac:dyDescent="0.25">
      <c r="A86" s="15">
        <v>85</v>
      </c>
      <c r="B86" s="7">
        <v>10</v>
      </c>
      <c r="C86" s="7">
        <v>9.1</v>
      </c>
      <c r="D86" s="7">
        <v>14.2</v>
      </c>
      <c r="E86" s="7">
        <v>14.2</v>
      </c>
      <c r="F86" s="7">
        <f t="shared" si="41"/>
        <v>45</v>
      </c>
      <c r="G86" s="7">
        <f t="shared" si="42"/>
        <v>55</v>
      </c>
      <c r="H86" s="7">
        <f t="shared" si="43"/>
        <v>56.300000000000004</v>
      </c>
      <c r="I86" s="7">
        <f t="shared" si="44"/>
        <v>47.2</v>
      </c>
      <c r="J86" s="7">
        <v>193.5</v>
      </c>
      <c r="K86" s="7">
        <v>193.5</v>
      </c>
      <c r="L86" s="7">
        <v>208</v>
      </c>
      <c r="M86" s="7">
        <v>208</v>
      </c>
      <c r="N86" s="8">
        <f t="shared" si="26"/>
        <v>138.47500000000036</v>
      </c>
      <c r="O86" s="9">
        <v>-50.861256544502531</v>
      </c>
      <c r="P86" s="72">
        <f t="shared" si="36"/>
        <v>200.63612565445018</v>
      </c>
      <c r="R86" s="51">
        <f t="shared" si="31"/>
        <v>50.861256544502531</v>
      </c>
    </row>
    <row r="87" spans="1:18" x14ac:dyDescent="0.25">
      <c r="A87" s="15">
        <v>86</v>
      </c>
      <c r="B87" s="7">
        <v>10</v>
      </c>
      <c r="C87" s="7">
        <v>9.1</v>
      </c>
      <c r="D87" s="7">
        <v>14.2</v>
      </c>
      <c r="E87" s="7">
        <v>14.2</v>
      </c>
      <c r="F87" s="7">
        <f t="shared" si="41"/>
        <v>35</v>
      </c>
      <c r="G87" s="7">
        <f t="shared" si="42"/>
        <v>45</v>
      </c>
      <c r="H87" s="7">
        <f t="shared" si="43"/>
        <v>47.2</v>
      </c>
      <c r="I87" s="7">
        <f t="shared" si="44"/>
        <v>38.1</v>
      </c>
      <c r="J87" s="7">
        <v>193.5</v>
      </c>
      <c r="K87" s="7">
        <v>193.5</v>
      </c>
      <c r="L87" s="7">
        <v>208</v>
      </c>
      <c r="M87" s="7">
        <v>208</v>
      </c>
      <c r="N87" s="8">
        <f t="shared" si="26"/>
        <v>138.47499999999991</v>
      </c>
      <c r="O87" s="9">
        <v>-41.304188481675403</v>
      </c>
      <c r="P87" s="72">
        <f t="shared" si="36"/>
        <v>200.6361256544503</v>
      </c>
      <c r="R87" s="51">
        <f t="shared" si="31"/>
        <v>41.304188481675403</v>
      </c>
    </row>
    <row r="88" spans="1:18" x14ac:dyDescent="0.25">
      <c r="A88" s="15">
        <v>87</v>
      </c>
      <c r="B88" s="7">
        <v>10</v>
      </c>
      <c r="C88" s="7">
        <v>9.1</v>
      </c>
      <c r="D88" s="7">
        <v>14.2</v>
      </c>
      <c r="E88" s="7">
        <v>14.2</v>
      </c>
      <c r="F88" s="7">
        <f t="shared" si="41"/>
        <v>25</v>
      </c>
      <c r="G88" s="7">
        <f t="shared" si="42"/>
        <v>35</v>
      </c>
      <c r="H88" s="7">
        <f t="shared" si="43"/>
        <v>38.1</v>
      </c>
      <c r="I88" s="7">
        <f t="shared" si="44"/>
        <v>29</v>
      </c>
      <c r="J88" s="7">
        <v>193.5</v>
      </c>
      <c r="K88" s="7">
        <v>193.5</v>
      </c>
      <c r="L88" s="7">
        <v>208</v>
      </c>
      <c r="M88" s="7">
        <v>208</v>
      </c>
      <c r="N88" s="8">
        <f t="shared" si="26"/>
        <v>138.47499999999991</v>
      </c>
      <c r="O88" s="9">
        <v>-31.747120418848159</v>
      </c>
      <c r="P88" s="72">
        <f t="shared" si="36"/>
        <v>200.6361256544503</v>
      </c>
      <c r="R88" s="51">
        <f t="shared" si="31"/>
        <v>31.747120418848159</v>
      </c>
    </row>
    <row r="89" spans="1:18" s="60" customFormat="1" x14ac:dyDescent="0.25">
      <c r="A89" s="24">
        <v>88</v>
      </c>
      <c r="B89" s="7">
        <v>10</v>
      </c>
      <c r="C89" s="7">
        <v>9.1</v>
      </c>
      <c r="D89" s="7">
        <v>14.2</v>
      </c>
      <c r="E89" s="7">
        <v>14.2</v>
      </c>
      <c r="F89" s="7">
        <f t="shared" si="41"/>
        <v>15</v>
      </c>
      <c r="G89" s="7">
        <f t="shared" si="42"/>
        <v>25</v>
      </c>
      <c r="H89" s="7">
        <f t="shared" si="43"/>
        <v>29</v>
      </c>
      <c r="I89" s="7">
        <f t="shared" si="44"/>
        <v>19.899999999999999</v>
      </c>
      <c r="J89" s="7">
        <v>193.5</v>
      </c>
      <c r="K89" s="7">
        <v>193.5</v>
      </c>
      <c r="L89" s="7">
        <v>208</v>
      </c>
      <c r="M89" s="7">
        <v>208</v>
      </c>
      <c r="N89" s="8">
        <f t="shared" si="26"/>
        <v>138.47499999999991</v>
      </c>
      <c r="O89" s="9">
        <v>-22.190052356020956</v>
      </c>
      <c r="P89" s="72">
        <f t="shared" si="36"/>
        <v>200.6361256544503</v>
      </c>
      <c r="R89" s="51">
        <f t="shared" si="31"/>
        <v>22.190052356020956</v>
      </c>
    </row>
    <row r="90" spans="1:18" s="67" customFormat="1" ht="16.5" thickBot="1" x14ac:dyDescent="0.3">
      <c r="A90" s="17">
        <v>89</v>
      </c>
      <c r="B90" s="18">
        <v>10</v>
      </c>
      <c r="C90" s="18">
        <v>9</v>
      </c>
      <c r="D90" s="18">
        <v>14.2</v>
      </c>
      <c r="E90" s="18">
        <v>14.2</v>
      </c>
      <c r="F90" s="23">
        <v>5</v>
      </c>
      <c r="G90" s="18">
        <f>B90+F90</f>
        <v>15</v>
      </c>
      <c r="H90" s="18">
        <f>C90+I90</f>
        <v>19.899999999999999</v>
      </c>
      <c r="I90" s="23">
        <v>10.9</v>
      </c>
      <c r="J90" s="18">
        <v>193.5</v>
      </c>
      <c r="K90" s="18">
        <v>193.5</v>
      </c>
      <c r="L90" s="18">
        <v>208</v>
      </c>
      <c r="M90" s="18">
        <v>208</v>
      </c>
      <c r="N90" s="19">
        <f t="shared" si="26"/>
        <v>137.75</v>
      </c>
      <c r="O90" s="20">
        <v>-12.652631578947371</v>
      </c>
      <c r="P90" s="73">
        <f t="shared" si="36"/>
        <v>200.62280701754381</v>
      </c>
      <c r="R90" s="51">
        <f t="shared" si="31"/>
        <v>12.652631578947371</v>
      </c>
    </row>
    <row r="91" spans="1:18" x14ac:dyDescent="0.25">
      <c r="A91" s="15">
        <v>90</v>
      </c>
      <c r="B91" s="7">
        <v>11.7</v>
      </c>
      <c r="C91" s="7">
        <v>8</v>
      </c>
      <c r="D91" s="7">
        <v>14.7</v>
      </c>
      <c r="E91" s="7">
        <v>14.7</v>
      </c>
      <c r="F91" s="7">
        <f t="shared" si="41"/>
        <v>62.7</v>
      </c>
      <c r="G91" s="7">
        <f t="shared" ref="G91:G95" si="45">F91+B91</f>
        <v>74.400000000000006</v>
      </c>
      <c r="H91" s="40">
        <f t="shared" ref="H91:H95" si="46">I91+C91</f>
        <v>69.5</v>
      </c>
      <c r="I91" s="7">
        <f t="shared" si="44"/>
        <v>61.5</v>
      </c>
      <c r="J91" s="7">
        <v>208</v>
      </c>
      <c r="K91" s="7">
        <v>208</v>
      </c>
      <c r="L91" s="40">
        <v>222.8</v>
      </c>
      <c r="M91" s="7">
        <v>222.8</v>
      </c>
      <c r="N91" s="8">
        <f t="shared" si="26"/>
        <v>145.78000000000065</v>
      </c>
      <c r="O91" s="9">
        <v>-67.120473773265545</v>
      </c>
      <c r="P91" s="72">
        <f t="shared" si="36"/>
        <v>214.93671742808769</v>
      </c>
      <c r="R91" s="51">
        <f t="shared" si="31"/>
        <v>67.120473773265545</v>
      </c>
    </row>
    <row r="92" spans="1:18" x14ac:dyDescent="0.25">
      <c r="A92" s="15">
        <v>91</v>
      </c>
      <c r="B92" s="7">
        <v>10.199999999999999</v>
      </c>
      <c r="C92" s="7">
        <v>8.5</v>
      </c>
      <c r="D92" s="7">
        <v>14.7</v>
      </c>
      <c r="E92" s="7">
        <v>14.7</v>
      </c>
      <c r="F92" s="7">
        <f t="shared" si="41"/>
        <v>52.5</v>
      </c>
      <c r="G92" s="7">
        <f t="shared" si="45"/>
        <v>62.7</v>
      </c>
      <c r="H92" s="7">
        <f t="shared" si="46"/>
        <v>61.5</v>
      </c>
      <c r="I92" s="7">
        <f t="shared" si="44"/>
        <v>53</v>
      </c>
      <c r="J92" s="7">
        <v>208</v>
      </c>
      <c r="K92" s="7">
        <v>208</v>
      </c>
      <c r="L92" s="40">
        <v>222.8</v>
      </c>
      <c r="M92" s="7">
        <v>222.8</v>
      </c>
      <c r="N92" s="8">
        <f t="shared" si="26"/>
        <v>138.38000000000011</v>
      </c>
      <c r="O92" s="9">
        <v>-57.430303030303037</v>
      </c>
      <c r="P92" s="72">
        <f t="shared" si="36"/>
        <v>215.17575757575756</v>
      </c>
      <c r="R92" s="51">
        <f t="shared" si="31"/>
        <v>57.430303030303037</v>
      </c>
    </row>
    <row r="93" spans="1:18" x14ac:dyDescent="0.25">
      <c r="A93" s="15">
        <v>92</v>
      </c>
      <c r="B93" s="7">
        <v>9.8000000000000007</v>
      </c>
      <c r="C93" s="7">
        <v>9</v>
      </c>
      <c r="D93" s="7">
        <v>14.7</v>
      </c>
      <c r="E93" s="7">
        <v>14.7</v>
      </c>
      <c r="F93" s="7">
        <f t="shared" si="41"/>
        <v>42.7</v>
      </c>
      <c r="G93" s="7">
        <f t="shared" si="45"/>
        <v>52.5</v>
      </c>
      <c r="H93" s="7">
        <f t="shared" si="46"/>
        <v>53</v>
      </c>
      <c r="I93" s="7">
        <f t="shared" si="44"/>
        <v>44</v>
      </c>
      <c r="J93" s="7">
        <v>208</v>
      </c>
      <c r="K93" s="7">
        <v>208</v>
      </c>
      <c r="L93" s="40">
        <v>222.8</v>
      </c>
      <c r="M93" s="7">
        <v>222.8</v>
      </c>
      <c r="N93" s="8">
        <f t="shared" si="26"/>
        <v>139.11999999999989</v>
      </c>
      <c r="O93" s="9">
        <v>-48.043617021276646</v>
      </c>
      <c r="P93" s="72">
        <f t="shared" si="36"/>
        <v>215.29503546099295</v>
      </c>
      <c r="R93" s="51">
        <f t="shared" si="31"/>
        <v>48.043617021276646</v>
      </c>
    </row>
    <row r="94" spans="1:18" x14ac:dyDescent="0.25">
      <c r="A94" s="15">
        <v>93</v>
      </c>
      <c r="B94" s="7">
        <v>9.8000000000000007</v>
      </c>
      <c r="C94" s="7">
        <v>8.9</v>
      </c>
      <c r="D94" s="7">
        <v>14.7</v>
      </c>
      <c r="E94" s="7">
        <v>14.7</v>
      </c>
      <c r="F94" s="7">
        <f t="shared" si="41"/>
        <v>32.9</v>
      </c>
      <c r="G94" s="7">
        <f t="shared" si="45"/>
        <v>42.7</v>
      </c>
      <c r="H94" s="7">
        <f t="shared" si="46"/>
        <v>44</v>
      </c>
      <c r="I94" s="7">
        <f t="shared" si="44"/>
        <v>35.1</v>
      </c>
      <c r="J94" s="7">
        <v>208</v>
      </c>
      <c r="K94" s="7">
        <v>208</v>
      </c>
      <c r="L94" s="40">
        <v>222.8</v>
      </c>
      <c r="M94" s="7">
        <v>222.8</v>
      </c>
      <c r="N94" s="8">
        <f t="shared" si="26"/>
        <v>138.38000000000056</v>
      </c>
      <c r="O94" s="9">
        <v>-38.660962566844887</v>
      </c>
      <c r="P94" s="72">
        <f t="shared" si="36"/>
        <v>215.28128342245967</v>
      </c>
      <c r="R94" s="51">
        <f t="shared" si="31"/>
        <v>38.660962566844887</v>
      </c>
    </row>
    <row r="95" spans="1:18" s="60" customFormat="1" x14ac:dyDescent="0.25">
      <c r="A95" s="24">
        <v>94</v>
      </c>
      <c r="B95" s="7">
        <v>10</v>
      </c>
      <c r="C95" s="7">
        <v>8.5</v>
      </c>
      <c r="D95" s="7">
        <v>14.7</v>
      </c>
      <c r="E95" s="7">
        <v>14.7</v>
      </c>
      <c r="F95" s="7">
        <f t="shared" si="41"/>
        <v>22.9</v>
      </c>
      <c r="G95" s="7">
        <f t="shared" si="45"/>
        <v>32.9</v>
      </c>
      <c r="H95" s="7">
        <f t="shared" si="46"/>
        <v>35.1</v>
      </c>
      <c r="I95" s="7">
        <f t="shared" si="44"/>
        <v>26.6</v>
      </c>
      <c r="J95" s="7">
        <v>208</v>
      </c>
      <c r="K95" s="7">
        <v>208</v>
      </c>
      <c r="L95" s="40">
        <v>222.8</v>
      </c>
      <c r="M95" s="7">
        <v>222.8</v>
      </c>
      <c r="N95" s="8">
        <f t="shared" si="26"/>
        <v>136.90000000000009</v>
      </c>
      <c r="O95" s="9">
        <v>-29.335135135135136</v>
      </c>
      <c r="P95" s="72">
        <f t="shared" si="36"/>
        <v>215.20000000000005</v>
      </c>
      <c r="R95" s="51">
        <f t="shared" si="31"/>
        <v>29.335135135135136</v>
      </c>
    </row>
    <row r="96" spans="1:18" s="67" customFormat="1" ht="16.5" thickBot="1" x14ac:dyDescent="0.3">
      <c r="A96" s="17">
        <v>95</v>
      </c>
      <c r="B96" s="18">
        <v>12</v>
      </c>
      <c r="C96" s="18">
        <v>6.6</v>
      </c>
      <c r="D96" s="18">
        <v>14.7</v>
      </c>
      <c r="E96" s="18">
        <v>14.7</v>
      </c>
      <c r="F96" s="23">
        <v>10.9</v>
      </c>
      <c r="G96" s="18">
        <f>B96+F96</f>
        <v>22.9</v>
      </c>
      <c r="H96" s="18">
        <f>C96+I96</f>
        <v>26.6</v>
      </c>
      <c r="I96" s="23">
        <v>20</v>
      </c>
      <c r="J96" s="18">
        <v>208</v>
      </c>
      <c r="K96" s="18">
        <v>208</v>
      </c>
      <c r="L96" s="41">
        <v>222.8</v>
      </c>
      <c r="M96" s="18">
        <v>222.8</v>
      </c>
      <c r="N96" s="19">
        <f t="shared" si="26"/>
        <v>137.64000000000033</v>
      </c>
      <c r="O96" s="20">
        <v>-19.790322580645157</v>
      </c>
      <c r="P96" s="73">
        <f t="shared" si="36"/>
        <v>214.68387096774191</v>
      </c>
      <c r="R96" s="51">
        <f t="shared" si="31"/>
        <v>19.790322580645157</v>
      </c>
    </row>
    <row r="97" spans="1:18" x14ac:dyDescent="0.25">
      <c r="A97" s="15">
        <v>96</v>
      </c>
      <c r="B97" s="7">
        <v>16.5</v>
      </c>
      <c r="C97" s="7" t="s">
        <v>16</v>
      </c>
      <c r="D97" s="7" t="s">
        <v>16</v>
      </c>
      <c r="E97" s="7" t="s">
        <v>16</v>
      </c>
      <c r="F97" s="7">
        <v>53</v>
      </c>
      <c r="G97" s="40">
        <f>20+15.1+8.9+9+16.5</f>
        <v>69.5</v>
      </c>
      <c r="H97" s="7">
        <v>63.2</v>
      </c>
      <c r="I97" s="7">
        <v>56</v>
      </c>
      <c r="J97" s="7">
        <v>222.8</v>
      </c>
      <c r="K97" s="40">
        <v>222.8</v>
      </c>
      <c r="L97" s="40">
        <v>231</v>
      </c>
      <c r="M97" s="7">
        <v>238</v>
      </c>
      <c r="N97" s="8">
        <f t="shared" si="26"/>
        <v>132.8700000000008</v>
      </c>
      <c r="O97" s="9">
        <v>-59.691149243621396</v>
      </c>
      <c r="P97" s="72">
        <f t="shared" si="36"/>
        <v>228.02033566644042</v>
      </c>
      <c r="R97" s="51">
        <f t="shared" si="31"/>
        <v>59.691149243621396</v>
      </c>
    </row>
    <row r="98" spans="1:18" x14ac:dyDescent="0.25">
      <c r="A98" s="15">
        <v>97</v>
      </c>
      <c r="B98" s="7">
        <v>9</v>
      </c>
      <c r="C98" s="7" t="s">
        <v>16</v>
      </c>
      <c r="D98" s="7" t="s">
        <v>16</v>
      </c>
      <c r="E98" s="7" t="s">
        <v>16</v>
      </c>
      <c r="F98" s="7">
        <v>44</v>
      </c>
      <c r="G98" s="7">
        <v>53</v>
      </c>
      <c r="H98" s="7">
        <v>56</v>
      </c>
      <c r="I98" s="7">
        <v>47.2</v>
      </c>
      <c r="J98" s="7">
        <v>222.8</v>
      </c>
      <c r="K98" s="7">
        <v>222.8</v>
      </c>
      <c r="L98" s="9">
        <v>238</v>
      </c>
      <c r="M98" s="7">
        <v>239.1</v>
      </c>
      <c r="N98" s="8">
        <f t="shared" si="26"/>
        <v>141.88000000000011</v>
      </c>
      <c r="O98" s="9">
        <v>-49.998721924631091</v>
      </c>
      <c r="P98" s="72">
        <f t="shared" si="36"/>
        <v>230.68060332675512</v>
      </c>
      <c r="R98" s="51">
        <f t="shared" si="31"/>
        <v>49.998721924631091</v>
      </c>
    </row>
    <row r="99" spans="1:18" x14ac:dyDescent="0.25">
      <c r="A99" s="15">
        <v>98</v>
      </c>
      <c r="B99" s="7">
        <v>8.9</v>
      </c>
      <c r="C99" s="7" t="s">
        <v>16</v>
      </c>
      <c r="D99" s="7" t="s">
        <v>16</v>
      </c>
      <c r="E99" s="7" t="s">
        <v>16</v>
      </c>
      <c r="F99" s="7">
        <v>35.1</v>
      </c>
      <c r="G99" s="7">
        <v>44</v>
      </c>
      <c r="H99" s="7">
        <v>47.2</v>
      </c>
      <c r="I99" s="7">
        <v>38.5</v>
      </c>
      <c r="J99" s="7">
        <v>222.8</v>
      </c>
      <c r="K99" s="7">
        <v>222.8</v>
      </c>
      <c r="L99" s="7">
        <v>239.1</v>
      </c>
      <c r="M99" s="7">
        <v>238</v>
      </c>
      <c r="N99" s="8">
        <f t="shared" si="26"/>
        <v>136.78499999999894</v>
      </c>
      <c r="O99" s="9">
        <v>-41.238855381316249</v>
      </c>
      <c r="P99" s="72">
        <f t="shared" si="36"/>
        <v>230.61322391587831</v>
      </c>
      <c r="R99" s="51">
        <f t="shared" si="31"/>
        <v>41.238855381316249</v>
      </c>
    </row>
    <row r="100" spans="1:18" s="67" customFormat="1" ht="16.5" thickBot="1" x14ac:dyDescent="0.3">
      <c r="A100" s="17">
        <v>99</v>
      </c>
      <c r="B100" s="18">
        <v>15.1</v>
      </c>
      <c r="C100" s="18" t="s">
        <v>16</v>
      </c>
      <c r="D100" s="18" t="s">
        <v>16</v>
      </c>
      <c r="E100" s="18" t="s">
        <v>16</v>
      </c>
      <c r="F100" s="18">
        <v>20</v>
      </c>
      <c r="G100" s="18">
        <v>35.1</v>
      </c>
      <c r="H100" s="18">
        <v>38.5</v>
      </c>
      <c r="I100" s="18">
        <v>28</v>
      </c>
      <c r="J100" s="18">
        <v>222.8</v>
      </c>
      <c r="K100" s="18">
        <v>222.8</v>
      </c>
      <c r="L100" s="18">
        <v>238</v>
      </c>
      <c r="M100" s="18">
        <v>231</v>
      </c>
      <c r="N100" s="19">
        <f t="shared" si="26"/>
        <v>129.80999999999995</v>
      </c>
      <c r="O100" s="20">
        <v>-30.925611791592846</v>
      </c>
      <c r="P100" s="73">
        <f t="shared" si="36"/>
        <v>228.18356572426379</v>
      </c>
      <c r="R100" s="51">
        <f t="shared" si="31"/>
        <v>30.925611791592846</v>
      </c>
    </row>
    <row r="101" spans="1:18" x14ac:dyDescent="0.25">
      <c r="M101" s="60"/>
      <c r="N101" s="8"/>
      <c r="O101" s="60"/>
    </row>
    <row r="102" spans="1:18" x14ac:dyDescent="0.25">
      <c r="M102" s="60"/>
      <c r="N102" s="8"/>
      <c r="O102" s="60"/>
    </row>
    <row r="103" spans="1:18" x14ac:dyDescent="0.25">
      <c r="M103" s="60"/>
      <c r="N103" s="8"/>
      <c r="O103" s="60"/>
    </row>
    <row r="104" spans="1:18" x14ac:dyDescent="0.25">
      <c r="M104" s="60"/>
      <c r="N104" s="8"/>
      <c r="O104" s="60"/>
    </row>
    <row r="105" spans="1:18" x14ac:dyDescent="0.25">
      <c r="M105" s="60"/>
      <c r="N105" s="8"/>
      <c r="O105" s="60"/>
    </row>
    <row r="106" spans="1:18" x14ac:dyDescent="0.25">
      <c r="M106" s="60"/>
      <c r="N106" s="8"/>
      <c r="O106" s="60"/>
    </row>
    <row r="107" spans="1:18" x14ac:dyDescent="0.25">
      <c r="M107" s="60"/>
      <c r="N107" s="61"/>
      <c r="O107" s="60"/>
    </row>
  </sheetData>
  <pageMargins left="0.75" right="0.75" top="1" bottom="1" header="0.5" footer="0.5"/>
  <pageSetup orientation="portrait" horizontalDpi="4294967292" verticalDpi="4294967292"/>
  <ignoredErrors>
    <ignoredError sqref="G62:H6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C1" workbookViewId="0">
      <pane ySplit="1" topLeftCell="A2" activePane="bottomLeft" state="frozen"/>
      <selection pane="bottomLeft" activeCell="O2" sqref="O2:O100"/>
    </sheetView>
  </sheetViews>
  <sheetFormatPr defaultColWidth="11" defaultRowHeight="15.75" x14ac:dyDescent="0.25"/>
  <cols>
    <col min="2" max="5" width="11" customWidth="1"/>
    <col min="14" max="14" width="12.5" style="6" customWidth="1"/>
    <col min="15" max="15" width="11.375" bestFit="1" customWidth="1"/>
    <col min="16" max="16" width="12.375" bestFit="1" customWidth="1"/>
    <col min="18" max="18" width="12" bestFit="1" customWidth="1"/>
  </cols>
  <sheetData>
    <row r="1" spans="1:18" s="3" customFormat="1" ht="48" thickBot="1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4</v>
      </c>
      <c r="L1" s="2" t="s">
        <v>5</v>
      </c>
      <c r="M1" s="2" t="s">
        <v>6</v>
      </c>
      <c r="N1" s="5" t="s">
        <v>9</v>
      </c>
      <c r="O1" s="2" t="s">
        <v>10</v>
      </c>
      <c r="P1" s="2" t="s">
        <v>11</v>
      </c>
    </row>
    <row r="2" spans="1:18" s="51" customFormat="1" x14ac:dyDescent="0.25">
      <c r="A2" s="10">
        <v>1</v>
      </c>
      <c r="B2" s="27">
        <v>0</v>
      </c>
      <c r="C2" s="27">
        <v>14</v>
      </c>
      <c r="D2" s="27">
        <v>0</v>
      </c>
      <c r="E2" s="55">
        <v>0</v>
      </c>
      <c r="F2" s="76">
        <v>42.5</v>
      </c>
      <c r="G2" s="76">
        <v>48.5</v>
      </c>
      <c r="H2" s="76">
        <v>54</v>
      </c>
      <c r="I2" s="76">
        <v>34.5</v>
      </c>
      <c r="J2" s="76">
        <v>3</v>
      </c>
      <c r="K2" s="76">
        <v>9.5</v>
      </c>
      <c r="L2" s="76">
        <v>20</v>
      </c>
      <c r="M2" s="76">
        <v>20</v>
      </c>
      <c r="N2" s="64">
        <f>0.5*(((F2*K2)-(G2*J2))+((G2*L2)-(H2*K2))+((H2*M2)-(I2*L2))+((I2*J2)-(F2*M2)))</f>
        <v>179.375</v>
      </c>
      <c r="O2" s="78">
        <v>-44.021138211382116</v>
      </c>
      <c r="P2" s="79">
        <f t="shared" ref="P2:P48" si="0">(1/(6*N2))*((J2+K2)*(F2*K2-G2*J2)+(K2+L2)*(G2*L2-H2*K2)+(L2+M2)*(H2*M2-I2*L2)+(M2+J2)*(I2*J2-F2*M2))</f>
        <v>14.067479674796749</v>
      </c>
      <c r="R2" s="51">
        <f>-1*O2</f>
        <v>44.021138211382116</v>
      </c>
    </row>
    <row r="3" spans="1:18" s="51" customFormat="1" x14ac:dyDescent="0.25">
      <c r="A3" s="15">
        <v>2</v>
      </c>
      <c r="B3" s="28">
        <v>0</v>
      </c>
      <c r="C3" s="28">
        <v>7</v>
      </c>
      <c r="D3" s="28">
        <v>0</v>
      </c>
      <c r="E3" s="28">
        <v>0</v>
      </c>
      <c r="F3" s="7">
        <v>33.5</v>
      </c>
      <c r="G3" s="7">
        <v>42.5</v>
      </c>
      <c r="H3" s="7">
        <v>39.5</v>
      </c>
      <c r="I3" s="7">
        <f>H3-C3</f>
        <v>32.5</v>
      </c>
      <c r="J3" s="7">
        <v>0</v>
      </c>
      <c r="K3" s="7">
        <v>3</v>
      </c>
      <c r="L3" s="7">
        <v>20</v>
      </c>
      <c r="M3" s="7">
        <v>20</v>
      </c>
      <c r="N3" s="32">
        <f t="shared" ref="N3:N48" si="1">0.5*(((F3*K3)-(G3*J3))+((G3*L3)-(H3*K3))+((H3*M3)-(I3*L3))+((I3*J3)-(F3*M3)))</f>
        <v>151</v>
      </c>
      <c r="O3" s="30">
        <v>-36.954746136865339</v>
      </c>
      <c r="P3" s="69">
        <f t="shared" si="0"/>
        <v>10.293598233995585</v>
      </c>
      <c r="R3" s="51">
        <f t="shared" ref="R3:R66" si="2">-1*O3</f>
        <v>36.954746136865339</v>
      </c>
    </row>
    <row r="4" spans="1:18" s="51" customFormat="1" x14ac:dyDescent="0.25">
      <c r="A4" s="15">
        <v>3</v>
      </c>
      <c r="B4" s="28">
        <v>8</v>
      </c>
      <c r="C4" s="28">
        <v>7</v>
      </c>
      <c r="D4" s="28">
        <v>0</v>
      </c>
      <c r="E4" s="28">
        <v>0</v>
      </c>
      <c r="F4" s="7">
        <v>20.5</v>
      </c>
      <c r="G4" s="7">
        <f>F4+B4</f>
        <v>28.5</v>
      </c>
      <c r="H4" s="7">
        <f>I3</f>
        <v>32.5</v>
      </c>
      <c r="I4" s="7">
        <f>H4-C4</f>
        <v>25.5</v>
      </c>
      <c r="J4" s="7">
        <v>0</v>
      </c>
      <c r="K4" s="7">
        <v>0</v>
      </c>
      <c r="L4" s="7">
        <v>20</v>
      </c>
      <c r="M4" s="7">
        <v>20</v>
      </c>
      <c r="N4" s="32">
        <f t="shared" si="1"/>
        <v>150</v>
      </c>
      <c r="O4" s="30">
        <v>-26.7</v>
      </c>
      <c r="P4" s="69">
        <f t="shared" si="0"/>
        <v>9.7777777777777786</v>
      </c>
      <c r="R4" s="51">
        <f t="shared" si="2"/>
        <v>26.7</v>
      </c>
    </row>
    <row r="5" spans="1:18" s="51" customFormat="1" x14ac:dyDescent="0.25">
      <c r="A5" s="15">
        <v>4</v>
      </c>
      <c r="B5" s="28">
        <v>9.5</v>
      </c>
      <c r="C5" s="28">
        <v>7</v>
      </c>
      <c r="D5" s="28">
        <v>0</v>
      </c>
      <c r="E5" s="28">
        <v>0</v>
      </c>
      <c r="F5" s="7">
        <v>11.5</v>
      </c>
      <c r="G5" s="7">
        <f t="shared" ref="G5:G6" si="3">F5+B5</f>
        <v>21</v>
      </c>
      <c r="H5" s="7">
        <f t="shared" ref="H5" si="4">I4</f>
        <v>25.5</v>
      </c>
      <c r="I5" s="7">
        <f t="shared" ref="I5" si="5">H5-C5</f>
        <v>18.5</v>
      </c>
      <c r="J5" s="7">
        <v>3</v>
      </c>
      <c r="K5" s="7">
        <v>0</v>
      </c>
      <c r="L5" s="7">
        <v>20</v>
      </c>
      <c r="M5" s="7">
        <v>20</v>
      </c>
      <c r="N5" s="32">
        <f t="shared" si="1"/>
        <v>161.25</v>
      </c>
      <c r="O5" s="30">
        <v>-19.025839793281651</v>
      </c>
      <c r="P5" s="69">
        <f t="shared" si="0"/>
        <v>10.126614987080103</v>
      </c>
      <c r="R5" s="51">
        <f t="shared" si="2"/>
        <v>19.025839793281651</v>
      </c>
    </row>
    <row r="6" spans="1:18" s="51" customFormat="1" ht="15" customHeight="1" x14ac:dyDescent="0.25">
      <c r="A6" s="15">
        <v>5</v>
      </c>
      <c r="B6" s="28">
        <v>9.5</v>
      </c>
      <c r="C6" s="28">
        <v>7</v>
      </c>
      <c r="D6" s="28">
        <v>0</v>
      </c>
      <c r="E6" s="52">
        <v>0</v>
      </c>
      <c r="F6" s="77">
        <v>7.1</v>
      </c>
      <c r="G6" s="7">
        <f t="shared" si="3"/>
        <v>16.600000000000001</v>
      </c>
      <c r="H6" s="7">
        <f>I5</f>
        <v>18.5</v>
      </c>
      <c r="I6" s="7">
        <v>2.5</v>
      </c>
      <c r="J6" s="7">
        <v>11</v>
      </c>
      <c r="K6" s="7">
        <v>3</v>
      </c>
      <c r="L6" s="7">
        <v>20</v>
      </c>
      <c r="M6" s="7">
        <v>20</v>
      </c>
      <c r="N6" s="32">
        <f t="shared" si="1"/>
        <v>160.35</v>
      </c>
      <c r="O6" s="30">
        <v>-11.9562831306517</v>
      </c>
      <c r="P6" s="69">
        <f t="shared" si="0"/>
        <v>13.877767383847836</v>
      </c>
      <c r="R6" s="51">
        <f t="shared" si="2"/>
        <v>11.9562831306517</v>
      </c>
    </row>
    <row r="7" spans="1:18" s="56" customFormat="1" x14ac:dyDescent="0.25">
      <c r="A7" s="63">
        <v>6</v>
      </c>
      <c r="B7" s="55">
        <v>7</v>
      </c>
      <c r="C7" s="55">
        <v>8</v>
      </c>
      <c r="D7" s="55">
        <v>0</v>
      </c>
      <c r="E7" s="28">
        <v>0</v>
      </c>
      <c r="F7" s="7">
        <f>G7-7</f>
        <v>47.5</v>
      </c>
      <c r="G7" s="76">
        <v>54.5</v>
      </c>
      <c r="H7" s="76">
        <v>57</v>
      </c>
      <c r="I7" s="76">
        <f>H7-C7</f>
        <v>49</v>
      </c>
      <c r="J7" s="76">
        <v>20</v>
      </c>
      <c r="K7" s="76">
        <v>20</v>
      </c>
      <c r="L7" s="76">
        <v>40</v>
      </c>
      <c r="M7" s="76">
        <v>40</v>
      </c>
      <c r="N7" s="64">
        <f t="shared" si="1"/>
        <v>150</v>
      </c>
      <c r="O7" s="78">
        <v>-52.022222222222226</v>
      </c>
      <c r="P7" s="78">
        <f t="shared" si="0"/>
        <v>30.222222222222221</v>
      </c>
      <c r="R7" s="51">
        <f t="shared" si="2"/>
        <v>52.022222222222226</v>
      </c>
    </row>
    <row r="8" spans="1:18" s="51" customFormat="1" x14ac:dyDescent="0.25">
      <c r="A8" s="24">
        <v>7</v>
      </c>
      <c r="B8" s="28">
        <v>7</v>
      </c>
      <c r="C8" s="28">
        <v>8</v>
      </c>
      <c r="D8" s="28">
        <v>0</v>
      </c>
      <c r="E8" s="28">
        <v>0</v>
      </c>
      <c r="F8" s="7">
        <f t="shared" ref="F8:F13" si="6">G8-7</f>
        <v>40</v>
      </c>
      <c r="G8" s="7">
        <v>47</v>
      </c>
      <c r="H8" s="7">
        <f>H7-C8</f>
        <v>49</v>
      </c>
      <c r="I8" s="7">
        <f t="shared" ref="I8:I13" si="7">H8-C8</f>
        <v>41</v>
      </c>
      <c r="J8" s="7">
        <v>20</v>
      </c>
      <c r="K8" s="7">
        <v>20</v>
      </c>
      <c r="L8" s="7">
        <v>40</v>
      </c>
      <c r="M8" s="7">
        <v>40</v>
      </c>
      <c r="N8" s="32">
        <f t="shared" si="1"/>
        <v>150</v>
      </c>
      <c r="O8" s="30">
        <v>-44.266666666666666</v>
      </c>
      <c r="P8" s="30">
        <f t="shared" si="0"/>
        <v>30.222222222222221</v>
      </c>
      <c r="R8" s="51">
        <f t="shared" si="2"/>
        <v>44.266666666666666</v>
      </c>
    </row>
    <row r="9" spans="1:18" s="51" customFormat="1" x14ac:dyDescent="0.25">
      <c r="A9" s="24">
        <v>8</v>
      </c>
      <c r="B9" s="28">
        <v>7</v>
      </c>
      <c r="C9" s="28">
        <v>8</v>
      </c>
      <c r="D9" s="28">
        <v>0</v>
      </c>
      <c r="E9" s="28">
        <v>0</v>
      </c>
      <c r="F9" s="7">
        <f t="shared" si="6"/>
        <v>33</v>
      </c>
      <c r="G9" s="7">
        <v>40</v>
      </c>
      <c r="H9" s="7">
        <f t="shared" ref="H9:H13" si="8">H8-C9</f>
        <v>41</v>
      </c>
      <c r="I9" s="7">
        <f t="shared" si="7"/>
        <v>33</v>
      </c>
      <c r="J9" s="7">
        <v>20</v>
      </c>
      <c r="K9" s="7">
        <v>20</v>
      </c>
      <c r="L9" s="7">
        <v>40</v>
      </c>
      <c r="M9" s="7">
        <v>40</v>
      </c>
      <c r="N9" s="32">
        <f t="shared" si="1"/>
        <v>150</v>
      </c>
      <c r="O9" s="30">
        <v>-36.755555555555553</v>
      </c>
      <c r="P9" s="30">
        <f t="shared" si="0"/>
        <v>30.222222222222221</v>
      </c>
      <c r="R9" s="51">
        <f t="shared" si="2"/>
        <v>36.755555555555553</v>
      </c>
    </row>
    <row r="10" spans="1:18" s="51" customFormat="1" x14ac:dyDescent="0.25">
      <c r="A10" s="24">
        <v>9</v>
      </c>
      <c r="B10" s="28">
        <v>7</v>
      </c>
      <c r="C10" s="28">
        <v>8</v>
      </c>
      <c r="D10" s="28">
        <v>0</v>
      </c>
      <c r="E10" s="28">
        <v>0</v>
      </c>
      <c r="F10" s="7">
        <f t="shared" si="6"/>
        <v>26</v>
      </c>
      <c r="G10" s="7">
        <v>33</v>
      </c>
      <c r="H10" s="7">
        <f t="shared" si="8"/>
        <v>33</v>
      </c>
      <c r="I10" s="7">
        <f t="shared" si="7"/>
        <v>25</v>
      </c>
      <c r="J10" s="7">
        <v>20</v>
      </c>
      <c r="K10" s="7">
        <v>20</v>
      </c>
      <c r="L10" s="7">
        <v>40</v>
      </c>
      <c r="M10" s="7">
        <v>40</v>
      </c>
      <c r="N10" s="32">
        <f t="shared" si="1"/>
        <v>150</v>
      </c>
      <c r="O10" s="30">
        <v>-29.244444444444444</v>
      </c>
      <c r="P10" s="30">
        <f t="shared" si="0"/>
        <v>30.222222222222221</v>
      </c>
      <c r="R10" s="51">
        <f t="shared" si="2"/>
        <v>29.244444444444444</v>
      </c>
    </row>
    <row r="11" spans="1:18" s="51" customFormat="1" x14ac:dyDescent="0.25">
      <c r="A11" s="24">
        <v>10</v>
      </c>
      <c r="B11" s="28">
        <v>7</v>
      </c>
      <c r="C11" s="28">
        <v>8</v>
      </c>
      <c r="D11" s="28">
        <v>0</v>
      </c>
      <c r="E11" s="28">
        <v>0</v>
      </c>
      <c r="F11" s="7">
        <f t="shared" si="6"/>
        <v>19</v>
      </c>
      <c r="G11" s="7">
        <v>26</v>
      </c>
      <c r="H11" s="7">
        <f t="shared" si="8"/>
        <v>25</v>
      </c>
      <c r="I11" s="7">
        <f t="shared" si="7"/>
        <v>17</v>
      </c>
      <c r="J11" s="7">
        <v>20</v>
      </c>
      <c r="K11" s="7">
        <v>20</v>
      </c>
      <c r="L11" s="7">
        <v>40</v>
      </c>
      <c r="M11" s="7">
        <v>40</v>
      </c>
      <c r="N11" s="32">
        <f t="shared" si="1"/>
        <v>150</v>
      </c>
      <c r="O11" s="30">
        <v>-21.733333333333334</v>
      </c>
      <c r="P11" s="30">
        <f t="shared" si="0"/>
        <v>30.222222222222221</v>
      </c>
      <c r="R11" s="51">
        <f t="shared" si="2"/>
        <v>21.733333333333334</v>
      </c>
    </row>
    <row r="12" spans="1:18" s="51" customFormat="1" x14ac:dyDescent="0.25">
      <c r="A12" s="24">
        <v>11</v>
      </c>
      <c r="B12" s="28">
        <v>7</v>
      </c>
      <c r="C12" s="28">
        <v>8</v>
      </c>
      <c r="D12" s="28">
        <v>0</v>
      </c>
      <c r="E12" s="28">
        <v>0</v>
      </c>
      <c r="F12" s="7">
        <f t="shared" si="6"/>
        <v>12</v>
      </c>
      <c r="G12" s="7">
        <v>19</v>
      </c>
      <c r="H12" s="7">
        <f t="shared" si="8"/>
        <v>17</v>
      </c>
      <c r="I12" s="7">
        <f t="shared" si="7"/>
        <v>9</v>
      </c>
      <c r="J12" s="7">
        <v>20</v>
      </c>
      <c r="K12" s="7">
        <v>20</v>
      </c>
      <c r="L12" s="7">
        <v>40</v>
      </c>
      <c r="M12" s="7">
        <v>40</v>
      </c>
      <c r="N12" s="32">
        <f t="shared" si="1"/>
        <v>150</v>
      </c>
      <c r="O12" s="30">
        <v>-14.222222222222221</v>
      </c>
      <c r="P12" s="30">
        <f t="shared" si="0"/>
        <v>30.222222222222221</v>
      </c>
      <c r="R12" s="51">
        <f t="shared" si="2"/>
        <v>14.222222222222221</v>
      </c>
    </row>
    <row r="13" spans="1:18" s="53" customFormat="1" x14ac:dyDescent="0.25">
      <c r="A13" s="65">
        <v>12</v>
      </c>
      <c r="B13" s="52">
        <v>7</v>
      </c>
      <c r="C13" s="52">
        <v>8</v>
      </c>
      <c r="D13" s="52">
        <v>0</v>
      </c>
      <c r="E13" s="52">
        <v>0</v>
      </c>
      <c r="F13" s="77">
        <f t="shared" si="6"/>
        <v>5</v>
      </c>
      <c r="G13" s="77">
        <v>12</v>
      </c>
      <c r="H13" s="77">
        <f t="shared" si="8"/>
        <v>9</v>
      </c>
      <c r="I13" s="77">
        <f t="shared" si="7"/>
        <v>1</v>
      </c>
      <c r="J13" s="77">
        <v>20</v>
      </c>
      <c r="K13" s="77">
        <v>20</v>
      </c>
      <c r="L13" s="77">
        <v>40</v>
      </c>
      <c r="M13" s="77">
        <v>40</v>
      </c>
      <c r="N13" s="66">
        <f t="shared" si="1"/>
        <v>150</v>
      </c>
      <c r="O13" s="80">
        <v>-6.7111111111111112</v>
      </c>
      <c r="P13" s="80">
        <f t="shared" si="0"/>
        <v>30.222222222222221</v>
      </c>
      <c r="R13" s="51">
        <f t="shared" si="2"/>
        <v>6.7111111111111112</v>
      </c>
    </row>
    <row r="14" spans="1:18" s="56" customFormat="1" x14ac:dyDescent="0.25">
      <c r="A14" s="63">
        <v>13</v>
      </c>
      <c r="B14" s="55">
        <v>8</v>
      </c>
      <c r="C14" s="55">
        <v>8</v>
      </c>
      <c r="D14" s="55">
        <v>0</v>
      </c>
      <c r="E14" s="55">
        <v>0</v>
      </c>
      <c r="F14" s="76">
        <v>49</v>
      </c>
      <c r="G14" s="76">
        <f>F14+B14</f>
        <v>57</v>
      </c>
      <c r="H14" s="76">
        <v>61</v>
      </c>
      <c r="I14" s="76">
        <f>H14-C14</f>
        <v>53</v>
      </c>
      <c r="J14" s="76">
        <v>40</v>
      </c>
      <c r="K14" s="76">
        <v>40</v>
      </c>
      <c r="L14" s="76">
        <v>59</v>
      </c>
      <c r="M14" s="76">
        <v>59</v>
      </c>
      <c r="N14" s="64">
        <f t="shared" si="1"/>
        <v>152</v>
      </c>
      <c r="O14" s="78">
        <v>-55</v>
      </c>
      <c r="P14" s="78">
        <f t="shared" si="0"/>
        <v>49.5</v>
      </c>
      <c r="R14" s="51">
        <f t="shared" si="2"/>
        <v>55</v>
      </c>
    </row>
    <row r="15" spans="1:18" s="51" customFormat="1" x14ac:dyDescent="0.25">
      <c r="A15" s="24">
        <v>14</v>
      </c>
      <c r="B15" s="28">
        <v>8</v>
      </c>
      <c r="C15" s="28">
        <v>8</v>
      </c>
      <c r="D15" s="28">
        <v>0</v>
      </c>
      <c r="E15" s="28">
        <v>0</v>
      </c>
      <c r="F15" s="7">
        <v>41</v>
      </c>
      <c r="G15" s="7">
        <f t="shared" ref="G15:G20" si="9">F15+B15</f>
        <v>49</v>
      </c>
      <c r="H15" s="7">
        <f>H14-C15</f>
        <v>53</v>
      </c>
      <c r="I15" s="7">
        <f t="shared" ref="I15:I20" si="10">H15-C15</f>
        <v>45</v>
      </c>
      <c r="J15" s="7">
        <v>40</v>
      </c>
      <c r="K15" s="7">
        <v>40</v>
      </c>
      <c r="L15" s="7">
        <v>59</v>
      </c>
      <c r="M15" s="7">
        <v>59</v>
      </c>
      <c r="N15" s="32">
        <f t="shared" si="1"/>
        <v>152</v>
      </c>
      <c r="O15" s="30">
        <v>-47</v>
      </c>
      <c r="P15" s="30">
        <f t="shared" si="0"/>
        <v>49.5</v>
      </c>
      <c r="R15" s="51">
        <f t="shared" si="2"/>
        <v>47</v>
      </c>
    </row>
    <row r="16" spans="1:18" s="51" customFormat="1" x14ac:dyDescent="0.25">
      <c r="A16" s="24">
        <v>15</v>
      </c>
      <c r="B16" s="28">
        <v>8</v>
      </c>
      <c r="C16" s="28">
        <v>8</v>
      </c>
      <c r="D16" s="28">
        <v>0</v>
      </c>
      <c r="E16" s="28">
        <v>0</v>
      </c>
      <c r="F16" s="7">
        <v>33</v>
      </c>
      <c r="G16" s="7">
        <f t="shared" si="9"/>
        <v>41</v>
      </c>
      <c r="H16" s="7">
        <f t="shared" ref="H16:H20" si="11">H15-C16</f>
        <v>45</v>
      </c>
      <c r="I16" s="7">
        <f t="shared" si="10"/>
        <v>37</v>
      </c>
      <c r="J16" s="7">
        <v>40</v>
      </c>
      <c r="K16" s="7">
        <v>40</v>
      </c>
      <c r="L16" s="7">
        <v>59</v>
      </c>
      <c r="M16" s="7">
        <v>59</v>
      </c>
      <c r="N16" s="32">
        <f t="shared" si="1"/>
        <v>152</v>
      </c>
      <c r="O16" s="30">
        <v>-39</v>
      </c>
      <c r="P16" s="30">
        <f t="shared" si="0"/>
        <v>49.5</v>
      </c>
      <c r="R16" s="51">
        <f t="shared" si="2"/>
        <v>39</v>
      </c>
    </row>
    <row r="17" spans="1:18" s="51" customFormat="1" x14ac:dyDescent="0.25">
      <c r="A17" s="24">
        <v>16</v>
      </c>
      <c r="B17" s="28">
        <v>8</v>
      </c>
      <c r="C17" s="28">
        <v>8</v>
      </c>
      <c r="D17" s="28">
        <v>0</v>
      </c>
      <c r="E17" s="28">
        <v>0</v>
      </c>
      <c r="F17" s="7">
        <v>25</v>
      </c>
      <c r="G17" s="7">
        <f t="shared" si="9"/>
        <v>33</v>
      </c>
      <c r="H17" s="7">
        <f t="shared" si="11"/>
        <v>37</v>
      </c>
      <c r="I17" s="7">
        <f t="shared" si="10"/>
        <v>29</v>
      </c>
      <c r="J17" s="7">
        <v>40</v>
      </c>
      <c r="K17" s="7">
        <v>40</v>
      </c>
      <c r="L17" s="7">
        <v>59</v>
      </c>
      <c r="M17" s="7">
        <v>59</v>
      </c>
      <c r="N17" s="32">
        <f t="shared" si="1"/>
        <v>152</v>
      </c>
      <c r="O17" s="30">
        <v>-31</v>
      </c>
      <c r="P17" s="30">
        <f t="shared" si="0"/>
        <v>49.5</v>
      </c>
      <c r="R17" s="51">
        <f t="shared" si="2"/>
        <v>31</v>
      </c>
    </row>
    <row r="18" spans="1:18" s="51" customFormat="1" x14ac:dyDescent="0.25">
      <c r="A18" s="24">
        <v>17</v>
      </c>
      <c r="B18" s="28">
        <v>8</v>
      </c>
      <c r="C18" s="28">
        <v>8</v>
      </c>
      <c r="D18" s="28">
        <v>0</v>
      </c>
      <c r="E18" s="28">
        <v>0</v>
      </c>
      <c r="F18" s="7">
        <v>17</v>
      </c>
      <c r="G18" s="7">
        <f t="shared" si="9"/>
        <v>25</v>
      </c>
      <c r="H18" s="7">
        <f t="shared" si="11"/>
        <v>29</v>
      </c>
      <c r="I18" s="7">
        <f t="shared" si="10"/>
        <v>21</v>
      </c>
      <c r="J18" s="7">
        <v>40</v>
      </c>
      <c r="K18" s="7">
        <v>40</v>
      </c>
      <c r="L18" s="7">
        <v>59</v>
      </c>
      <c r="M18" s="7">
        <v>59</v>
      </c>
      <c r="N18" s="32">
        <f t="shared" si="1"/>
        <v>152</v>
      </c>
      <c r="O18" s="30">
        <v>-23</v>
      </c>
      <c r="P18" s="30">
        <f t="shared" si="0"/>
        <v>49.5</v>
      </c>
      <c r="R18" s="51">
        <f t="shared" si="2"/>
        <v>23</v>
      </c>
    </row>
    <row r="19" spans="1:18" s="51" customFormat="1" x14ac:dyDescent="0.25">
      <c r="A19" s="24">
        <v>18</v>
      </c>
      <c r="B19" s="28">
        <v>8</v>
      </c>
      <c r="C19" s="28">
        <v>8</v>
      </c>
      <c r="D19" s="28">
        <v>0</v>
      </c>
      <c r="E19" s="28">
        <v>0</v>
      </c>
      <c r="F19" s="7">
        <v>9</v>
      </c>
      <c r="G19" s="7">
        <f t="shared" si="9"/>
        <v>17</v>
      </c>
      <c r="H19" s="7">
        <f t="shared" si="11"/>
        <v>21</v>
      </c>
      <c r="I19" s="7">
        <f t="shared" si="10"/>
        <v>13</v>
      </c>
      <c r="J19" s="7">
        <v>40</v>
      </c>
      <c r="K19" s="7">
        <v>40</v>
      </c>
      <c r="L19" s="7">
        <v>59</v>
      </c>
      <c r="M19" s="7">
        <v>59</v>
      </c>
      <c r="N19" s="32">
        <f t="shared" si="1"/>
        <v>152</v>
      </c>
      <c r="O19" s="30">
        <v>-15</v>
      </c>
      <c r="P19" s="30">
        <f t="shared" si="0"/>
        <v>49.5</v>
      </c>
      <c r="R19" s="51">
        <f t="shared" si="2"/>
        <v>15</v>
      </c>
    </row>
    <row r="20" spans="1:18" s="51" customFormat="1" ht="13.5" customHeight="1" x14ac:dyDescent="0.25">
      <c r="A20" s="24">
        <v>19</v>
      </c>
      <c r="B20" s="28">
        <v>8</v>
      </c>
      <c r="C20" s="28">
        <v>8</v>
      </c>
      <c r="D20" s="28">
        <v>0</v>
      </c>
      <c r="E20" s="28">
        <v>0</v>
      </c>
      <c r="F20" s="7">
        <v>1</v>
      </c>
      <c r="G20" s="7">
        <f t="shared" si="9"/>
        <v>9</v>
      </c>
      <c r="H20" s="7">
        <f t="shared" si="11"/>
        <v>13</v>
      </c>
      <c r="I20" s="7">
        <f t="shared" si="10"/>
        <v>5</v>
      </c>
      <c r="J20" s="7">
        <v>40</v>
      </c>
      <c r="K20" s="7">
        <v>40</v>
      </c>
      <c r="L20" s="7">
        <v>59</v>
      </c>
      <c r="M20" s="7">
        <v>59</v>
      </c>
      <c r="N20" s="32">
        <f t="shared" si="1"/>
        <v>152</v>
      </c>
      <c r="O20" s="30">
        <v>-7</v>
      </c>
      <c r="P20" s="30">
        <f t="shared" si="0"/>
        <v>49.5</v>
      </c>
      <c r="R20" s="51">
        <f t="shared" si="2"/>
        <v>7</v>
      </c>
    </row>
    <row r="21" spans="1:18" s="56" customFormat="1" x14ac:dyDescent="0.25">
      <c r="A21" s="63">
        <v>20</v>
      </c>
      <c r="B21" s="55">
        <v>8</v>
      </c>
      <c r="C21" s="55">
        <v>8.5</v>
      </c>
      <c r="D21" s="55">
        <v>0</v>
      </c>
      <c r="E21" s="55">
        <v>0</v>
      </c>
      <c r="F21" s="76">
        <v>52</v>
      </c>
      <c r="G21" s="76">
        <f>F21+B21</f>
        <v>60</v>
      </c>
      <c r="H21" s="76">
        <f>H14+2</f>
        <v>63</v>
      </c>
      <c r="I21" s="76">
        <f>H21-C21</f>
        <v>54.5</v>
      </c>
      <c r="J21" s="76">
        <v>59</v>
      </c>
      <c r="K21" s="76">
        <v>59</v>
      </c>
      <c r="L21" s="76">
        <v>77</v>
      </c>
      <c r="M21" s="76">
        <v>77</v>
      </c>
      <c r="N21" s="64">
        <f>0.5*(((F21*K21)-(G21*J21))+((G21*L22)-(H21*K21))+((H21*M22)-(I21*L22))+((I21*J21)-(F21*M22)))</f>
        <v>148.5</v>
      </c>
      <c r="O21" s="78">
        <v>-57.388888888888893</v>
      </c>
      <c r="P21" s="78">
        <f>(1/(6*N21))*((J21+K21)*(F21*K21-G21*J21)+(K21+L22)*(G21*L22-H21*K21)+(L22+M22)*(H21*M22-I21*L22)+(M22+J21)*(I21*J21-F21*M22))</f>
        <v>68.090909090909093</v>
      </c>
      <c r="R21" s="51">
        <f t="shared" si="2"/>
        <v>57.388888888888893</v>
      </c>
    </row>
    <row r="22" spans="1:18" s="51" customFormat="1" x14ac:dyDescent="0.25">
      <c r="A22" s="24">
        <v>21</v>
      </c>
      <c r="B22" s="28">
        <v>8</v>
      </c>
      <c r="C22" s="28">
        <v>8.5</v>
      </c>
      <c r="D22" s="28">
        <v>0</v>
      </c>
      <c r="E22" s="28">
        <v>0</v>
      </c>
      <c r="F22" s="7">
        <v>45</v>
      </c>
      <c r="G22" s="7">
        <f t="shared" ref="G22:G27" si="12">F22+B22</f>
        <v>53</v>
      </c>
      <c r="H22" s="7">
        <f>H21-C22</f>
        <v>54.5</v>
      </c>
      <c r="I22" s="7">
        <f t="shared" ref="I22:I27" si="13">H22-C22</f>
        <v>46</v>
      </c>
      <c r="J22" s="7">
        <v>59</v>
      </c>
      <c r="K22" s="7">
        <v>59</v>
      </c>
      <c r="L22" s="7">
        <v>77</v>
      </c>
      <c r="M22" s="7">
        <v>77</v>
      </c>
      <c r="N22" s="32">
        <f>0.5*(((F22*K22)-(G22*J22))+((G22*L23)-(H22*K22))+((H22*M23)-(I22*L23))+((I22*J22)-(F22*M23)))</f>
        <v>148.5</v>
      </c>
      <c r="O22" s="30">
        <v>-49.631313131313135</v>
      </c>
      <c r="P22" s="30">
        <f>(1/(6*N22))*((J22+K22)*(F22*K22-G22*J22)+(K22+L23)*(G22*L23-H22*K22)+(L23+M23)*(H22*M23-I22*L23)+(M23+J22)*(I22*J22-F22*M23))</f>
        <v>68.090909090909093</v>
      </c>
      <c r="R22" s="51">
        <f t="shared" si="2"/>
        <v>49.631313131313135</v>
      </c>
    </row>
    <row r="23" spans="1:18" s="51" customFormat="1" x14ac:dyDescent="0.25">
      <c r="A23" s="24">
        <v>22</v>
      </c>
      <c r="B23" s="28">
        <v>8</v>
      </c>
      <c r="C23" s="28">
        <v>8.5</v>
      </c>
      <c r="D23" s="28">
        <v>0</v>
      </c>
      <c r="E23" s="28">
        <v>0</v>
      </c>
      <c r="F23" s="7">
        <v>37</v>
      </c>
      <c r="G23" s="7">
        <f t="shared" si="12"/>
        <v>45</v>
      </c>
      <c r="H23" s="7">
        <f t="shared" ref="H23:H27" si="14">H22-C23</f>
        <v>46</v>
      </c>
      <c r="I23" s="7">
        <f t="shared" si="13"/>
        <v>37.5</v>
      </c>
      <c r="J23" s="7">
        <v>59</v>
      </c>
      <c r="K23" s="7">
        <v>59</v>
      </c>
      <c r="L23" s="7">
        <v>77</v>
      </c>
      <c r="M23" s="7">
        <v>77</v>
      </c>
      <c r="N23" s="32">
        <f t="shared" si="1"/>
        <v>148.5</v>
      </c>
      <c r="O23" s="30">
        <v>-41.378787878787882</v>
      </c>
      <c r="P23" s="30">
        <f t="shared" si="0"/>
        <v>68.090909090909093</v>
      </c>
      <c r="R23" s="51">
        <f t="shared" si="2"/>
        <v>41.378787878787882</v>
      </c>
    </row>
    <row r="24" spans="1:18" s="51" customFormat="1" x14ac:dyDescent="0.25">
      <c r="A24" s="24">
        <v>23</v>
      </c>
      <c r="B24" s="28">
        <v>8</v>
      </c>
      <c r="C24" s="28">
        <v>8.5</v>
      </c>
      <c r="D24" s="28">
        <v>0</v>
      </c>
      <c r="E24" s="28">
        <v>0</v>
      </c>
      <c r="F24" s="7">
        <v>29</v>
      </c>
      <c r="G24" s="7">
        <f t="shared" si="12"/>
        <v>37</v>
      </c>
      <c r="H24" s="7">
        <f t="shared" si="14"/>
        <v>37.5</v>
      </c>
      <c r="I24" s="7">
        <f t="shared" si="13"/>
        <v>29</v>
      </c>
      <c r="J24" s="7">
        <v>59</v>
      </c>
      <c r="K24" s="7">
        <v>59</v>
      </c>
      <c r="L24" s="7">
        <v>77</v>
      </c>
      <c r="M24" s="7">
        <v>77</v>
      </c>
      <c r="N24" s="32">
        <f t="shared" si="1"/>
        <v>148.5</v>
      </c>
      <c r="O24" s="30">
        <v>-33.12626262626263</v>
      </c>
      <c r="P24" s="30">
        <f t="shared" si="0"/>
        <v>68.090909090909093</v>
      </c>
      <c r="R24" s="51">
        <f t="shared" si="2"/>
        <v>33.12626262626263</v>
      </c>
    </row>
    <row r="25" spans="1:18" s="51" customFormat="1" x14ac:dyDescent="0.25">
      <c r="A25" s="24">
        <v>24</v>
      </c>
      <c r="B25" s="28">
        <v>8</v>
      </c>
      <c r="C25" s="28">
        <v>8.5</v>
      </c>
      <c r="D25" s="28">
        <v>0</v>
      </c>
      <c r="E25" s="28">
        <v>0</v>
      </c>
      <c r="F25" s="7">
        <v>21</v>
      </c>
      <c r="G25" s="7">
        <f t="shared" si="12"/>
        <v>29</v>
      </c>
      <c r="H25" s="7">
        <f t="shared" si="14"/>
        <v>29</v>
      </c>
      <c r="I25" s="7">
        <f t="shared" si="13"/>
        <v>20.5</v>
      </c>
      <c r="J25" s="7">
        <v>59</v>
      </c>
      <c r="K25" s="7">
        <v>59</v>
      </c>
      <c r="L25" s="7">
        <v>77</v>
      </c>
      <c r="M25" s="7">
        <v>77</v>
      </c>
      <c r="N25" s="32">
        <f t="shared" si="1"/>
        <v>148.5</v>
      </c>
      <c r="O25" s="30">
        <v>-24.873737373737377</v>
      </c>
      <c r="P25" s="30">
        <f t="shared" si="0"/>
        <v>68.090909090909093</v>
      </c>
      <c r="R25" s="51">
        <f t="shared" si="2"/>
        <v>24.873737373737377</v>
      </c>
    </row>
    <row r="26" spans="1:18" s="51" customFormat="1" x14ac:dyDescent="0.25">
      <c r="A26" s="24">
        <v>25</v>
      </c>
      <c r="B26" s="28">
        <v>8</v>
      </c>
      <c r="C26" s="28">
        <v>8.5</v>
      </c>
      <c r="D26" s="28">
        <v>0</v>
      </c>
      <c r="E26" s="28">
        <v>0</v>
      </c>
      <c r="F26" s="7">
        <v>13</v>
      </c>
      <c r="G26" s="7">
        <f t="shared" si="12"/>
        <v>21</v>
      </c>
      <c r="H26" s="7">
        <f t="shared" si="14"/>
        <v>20.5</v>
      </c>
      <c r="I26" s="7">
        <f t="shared" si="13"/>
        <v>12</v>
      </c>
      <c r="J26" s="7">
        <v>59</v>
      </c>
      <c r="K26" s="7">
        <v>59</v>
      </c>
      <c r="L26" s="7">
        <v>77</v>
      </c>
      <c r="M26" s="7">
        <v>77</v>
      </c>
      <c r="N26" s="32">
        <f t="shared" si="1"/>
        <v>148.5</v>
      </c>
      <c r="O26" s="30">
        <v>-16.621212121212121</v>
      </c>
      <c r="P26" s="30">
        <f t="shared" si="0"/>
        <v>68.090909090909093</v>
      </c>
      <c r="R26" s="51">
        <f t="shared" si="2"/>
        <v>16.621212121212121</v>
      </c>
    </row>
    <row r="27" spans="1:18" s="53" customFormat="1" x14ac:dyDescent="0.25">
      <c r="A27" s="65">
        <v>26</v>
      </c>
      <c r="B27" s="52">
        <v>8</v>
      </c>
      <c r="C27" s="52">
        <v>8.5</v>
      </c>
      <c r="D27" s="52">
        <v>0</v>
      </c>
      <c r="E27" s="52">
        <v>0</v>
      </c>
      <c r="F27" s="77">
        <v>5</v>
      </c>
      <c r="G27" s="77">
        <f t="shared" si="12"/>
        <v>13</v>
      </c>
      <c r="H27" s="77">
        <f t="shared" si="14"/>
        <v>12</v>
      </c>
      <c r="I27" s="77">
        <f t="shared" si="13"/>
        <v>3.5</v>
      </c>
      <c r="J27" s="77">
        <v>59</v>
      </c>
      <c r="K27" s="77">
        <v>59</v>
      </c>
      <c r="L27" s="77">
        <v>77</v>
      </c>
      <c r="M27" s="77">
        <v>77</v>
      </c>
      <c r="N27" s="66">
        <f t="shared" si="1"/>
        <v>148.5</v>
      </c>
      <c r="O27" s="80">
        <v>-8.3686868686868703</v>
      </c>
      <c r="P27" s="80">
        <f t="shared" si="0"/>
        <v>68.090909090909093</v>
      </c>
      <c r="R27" s="51">
        <f t="shared" si="2"/>
        <v>8.3686868686868703</v>
      </c>
    </row>
    <row r="28" spans="1:18" s="56" customFormat="1" x14ac:dyDescent="0.25">
      <c r="A28" s="63">
        <v>27</v>
      </c>
      <c r="B28" s="55">
        <v>8.5</v>
      </c>
      <c r="C28" s="55">
        <v>8.5</v>
      </c>
      <c r="D28" s="55">
        <v>0</v>
      </c>
      <c r="E28" s="55">
        <v>0</v>
      </c>
      <c r="F28" s="76">
        <f>F21+1</f>
        <v>53</v>
      </c>
      <c r="G28" s="76">
        <f>F28+B28</f>
        <v>61.5</v>
      </c>
      <c r="H28" s="76">
        <f>H21+2</f>
        <v>65</v>
      </c>
      <c r="I28" s="76">
        <f>H28-C28</f>
        <v>56.5</v>
      </c>
      <c r="J28" s="76">
        <v>77</v>
      </c>
      <c r="K28" s="76">
        <v>77</v>
      </c>
      <c r="L28" s="76">
        <v>95</v>
      </c>
      <c r="M28" s="76">
        <v>95</v>
      </c>
      <c r="N28" s="64">
        <f>0.5*(((F28*K28)-(G28*J28))+((G28*L29)-(H28*K28))+((H28*M29)-(I28*L29))+((I28*J28)-(F28*M29)))</f>
        <v>153</v>
      </c>
      <c r="O28" s="78">
        <v>-59.000000000000007</v>
      </c>
      <c r="P28" s="78">
        <f>(1/(6*N28))*((J28+K28)*(F28*K28-G28*J28)+(K28+L29)*(G28*L29-H28*K28)+(L29+M29)*(H28*M29-I28*L29)+(M29+J28)*(I28*J28-F28*M29))</f>
        <v>86.000000000000014</v>
      </c>
      <c r="R28" s="51">
        <f t="shared" si="2"/>
        <v>59.000000000000007</v>
      </c>
    </row>
    <row r="29" spans="1:18" s="51" customFormat="1" x14ac:dyDescent="0.25">
      <c r="A29" s="24">
        <v>28</v>
      </c>
      <c r="B29" s="28">
        <v>8.5</v>
      </c>
      <c r="C29" s="28">
        <v>8.5</v>
      </c>
      <c r="D29" s="28">
        <v>0</v>
      </c>
      <c r="E29" s="28">
        <v>0</v>
      </c>
      <c r="F29" s="7">
        <f>F28-C29</f>
        <v>44.5</v>
      </c>
      <c r="G29" s="7">
        <f t="shared" ref="G29:G34" si="15">F29+B29</f>
        <v>53</v>
      </c>
      <c r="H29" s="7">
        <f>H28-C29</f>
        <v>56.5</v>
      </c>
      <c r="I29" s="7">
        <f t="shared" ref="I29:I34" si="16">H29-C29</f>
        <v>48</v>
      </c>
      <c r="J29" s="7">
        <v>77</v>
      </c>
      <c r="K29" s="7">
        <v>77</v>
      </c>
      <c r="L29" s="7">
        <v>95</v>
      </c>
      <c r="M29" s="7">
        <v>95</v>
      </c>
      <c r="N29" s="32">
        <f>0.5*(((F29*K29)-(G29*J29))+((G29*L30)-(H29*K29))+((H29*M30)-(I29*L30))+((I29*J29)-(F29*M30)))</f>
        <v>153</v>
      </c>
      <c r="O29" s="30">
        <v>-50.500000000000007</v>
      </c>
      <c r="P29" s="30">
        <f>(1/(6*N29))*((J29+K29)*(F29*K29-G29*J29)+(K29+L30)*(G29*L30-H29*K29)+(L30+M30)*(H29*M30-I29*L30)+(M30+J29)*(I29*J29-F29*M30))</f>
        <v>86.000000000000014</v>
      </c>
      <c r="R29" s="51">
        <f t="shared" si="2"/>
        <v>50.500000000000007</v>
      </c>
    </row>
    <row r="30" spans="1:18" s="51" customFormat="1" x14ac:dyDescent="0.25">
      <c r="A30" s="24">
        <v>29</v>
      </c>
      <c r="B30" s="28">
        <v>8.5</v>
      </c>
      <c r="C30" s="28">
        <v>8.5</v>
      </c>
      <c r="D30" s="28">
        <v>0</v>
      </c>
      <c r="E30" s="28">
        <v>0</v>
      </c>
      <c r="F30" s="7">
        <v>37</v>
      </c>
      <c r="G30" s="7">
        <f t="shared" si="15"/>
        <v>45.5</v>
      </c>
      <c r="H30" s="7">
        <f t="shared" ref="H30:H34" si="17">H29-C30</f>
        <v>48</v>
      </c>
      <c r="I30" s="7">
        <f t="shared" si="16"/>
        <v>39.5</v>
      </c>
      <c r="J30" s="7">
        <v>77</v>
      </c>
      <c r="K30" s="7">
        <v>77</v>
      </c>
      <c r="L30" s="7">
        <v>95</v>
      </c>
      <c r="M30" s="7">
        <v>95</v>
      </c>
      <c r="N30" s="32">
        <f t="shared" ref="N30:N34" si="18">0.5*(((F30*K30)-(G30*J30))+((G30*L30)-(H30*K30))+((H30*M30)-(I30*L30))+((I30*J30)-(F30*M30)))</f>
        <v>153</v>
      </c>
      <c r="O30" s="30">
        <v>-42.500000000000007</v>
      </c>
      <c r="P30" s="30">
        <f t="shared" ref="P30:P34" si="19">(1/(6*N30))*((J30+K30)*(F30*K30-G30*J30)+(K30+L30)*(G30*L30-H30*K30)+(L30+M30)*(H30*M30-I30*L30)+(M30+J30)*(I30*J30-F30*M30))</f>
        <v>86.000000000000014</v>
      </c>
      <c r="R30" s="51">
        <f t="shared" si="2"/>
        <v>42.500000000000007</v>
      </c>
    </row>
    <row r="31" spans="1:18" s="51" customFormat="1" x14ac:dyDescent="0.25">
      <c r="A31" s="24">
        <v>30</v>
      </c>
      <c r="B31" s="28">
        <v>8.5</v>
      </c>
      <c r="C31" s="28">
        <v>8.5</v>
      </c>
      <c r="D31" s="28">
        <v>0</v>
      </c>
      <c r="E31" s="28">
        <v>0</v>
      </c>
      <c r="F31" s="7">
        <v>29</v>
      </c>
      <c r="G31" s="7">
        <f t="shared" si="15"/>
        <v>37.5</v>
      </c>
      <c r="H31" s="7">
        <f t="shared" si="17"/>
        <v>39.5</v>
      </c>
      <c r="I31" s="7">
        <f t="shared" si="16"/>
        <v>31</v>
      </c>
      <c r="J31" s="7">
        <v>77</v>
      </c>
      <c r="K31" s="7">
        <v>77</v>
      </c>
      <c r="L31" s="7">
        <v>95</v>
      </c>
      <c r="M31" s="7">
        <v>95</v>
      </c>
      <c r="N31" s="32">
        <f t="shared" si="18"/>
        <v>153</v>
      </c>
      <c r="O31" s="30">
        <v>-34.25</v>
      </c>
      <c r="P31" s="30">
        <f t="shared" si="19"/>
        <v>86.000000000000014</v>
      </c>
      <c r="R31" s="51">
        <f t="shared" si="2"/>
        <v>34.25</v>
      </c>
    </row>
    <row r="32" spans="1:18" s="51" customFormat="1" x14ac:dyDescent="0.25">
      <c r="A32" s="24">
        <v>31</v>
      </c>
      <c r="B32" s="28">
        <v>8.5</v>
      </c>
      <c r="C32" s="28">
        <v>8.5</v>
      </c>
      <c r="D32" s="28">
        <v>0</v>
      </c>
      <c r="E32" s="28">
        <v>0</v>
      </c>
      <c r="F32" s="7">
        <v>21</v>
      </c>
      <c r="G32" s="7">
        <f t="shared" si="15"/>
        <v>29.5</v>
      </c>
      <c r="H32" s="7">
        <f t="shared" si="17"/>
        <v>31</v>
      </c>
      <c r="I32" s="7">
        <f t="shared" si="16"/>
        <v>22.5</v>
      </c>
      <c r="J32" s="7">
        <v>77</v>
      </c>
      <c r="K32" s="7">
        <v>77</v>
      </c>
      <c r="L32" s="7">
        <v>95</v>
      </c>
      <c r="M32" s="7">
        <v>95</v>
      </c>
      <c r="N32" s="32">
        <f t="shared" si="18"/>
        <v>153</v>
      </c>
      <c r="O32" s="30">
        <v>-26.000000000000004</v>
      </c>
      <c r="P32" s="30">
        <f t="shared" si="19"/>
        <v>86.000000000000014</v>
      </c>
      <c r="R32" s="51">
        <f t="shared" si="2"/>
        <v>26.000000000000004</v>
      </c>
    </row>
    <row r="33" spans="1:18" s="51" customFormat="1" x14ac:dyDescent="0.25">
      <c r="A33" s="24">
        <v>32</v>
      </c>
      <c r="B33" s="28">
        <v>8.5</v>
      </c>
      <c r="C33" s="28">
        <v>8.5</v>
      </c>
      <c r="D33" s="28">
        <v>0</v>
      </c>
      <c r="E33" s="28">
        <v>0</v>
      </c>
      <c r="F33" s="7">
        <v>13</v>
      </c>
      <c r="G33" s="7">
        <f t="shared" si="15"/>
        <v>21.5</v>
      </c>
      <c r="H33" s="7">
        <f t="shared" si="17"/>
        <v>22.5</v>
      </c>
      <c r="I33" s="7">
        <f t="shared" si="16"/>
        <v>14</v>
      </c>
      <c r="J33" s="7">
        <v>77</v>
      </c>
      <c r="K33" s="7">
        <v>77</v>
      </c>
      <c r="L33" s="7">
        <v>95</v>
      </c>
      <c r="M33" s="7">
        <v>95</v>
      </c>
      <c r="N33" s="32">
        <f t="shared" si="18"/>
        <v>153</v>
      </c>
      <c r="O33" s="30">
        <v>-17.75</v>
      </c>
      <c r="P33" s="30">
        <f t="shared" si="19"/>
        <v>86.000000000000014</v>
      </c>
      <c r="R33" s="51">
        <f t="shared" si="2"/>
        <v>17.75</v>
      </c>
    </row>
    <row r="34" spans="1:18" s="53" customFormat="1" x14ac:dyDescent="0.25">
      <c r="A34" s="65">
        <v>33</v>
      </c>
      <c r="B34" s="52">
        <v>8.5</v>
      </c>
      <c r="C34" s="52">
        <v>8.5</v>
      </c>
      <c r="D34" s="52">
        <v>0</v>
      </c>
      <c r="E34" s="52">
        <v>0</v>
      </c>
      <c r="F34" s="77">
        <v>5</v>
      </c>
      <c r="G34" s="77">
        <f t="shared" si="15"/>
        <v>13.5</v>
      </c>
      <c r="H34" s="77">
        <f t="shared" si="17"/>
        <v>14</v>
      </c>
      <c r="I34" s="77">
        <f t="shared" si="16"/>
        <v>5.5</v>
      </c>
      <c r="J34" s="77">
        <v>77</v>
      </c>
      <c r="K34" s="77">
        <v>77</v>
      </c>
      <c r="L34" s="77">
        <v>95</v>
      </c>
      <c r="M34" s="77">
        <v>95</v>
      </c>
      <c r="N34" s="66">
        <f t="shared" si="18"/>
        <v>153</v>
      </c>
      <c r="O34" s="80">
        <v>-9.5000000000000018</v>
      </c>
      <c r="P34" s="80">
        <f t="shared" si="19"/>
        <v>86.000000000000014</v>
      </c>
      <c r="R34" s="51">
        <f t="shared" si="2"/>
        <v>9.5000000000000018</v>
      </c>
    </row>
    <row r="35" spans="1:18" s="56" customFormat="1" x14ac:dyDescent="0.25">
      <c r="A35" s="63">
        <v>34</v>
      </c>
      <c r="B35" s="55">
        <v>8.5</v>
      </c>
      <c r="C35" s="55">
        <v>8.5</v>
      </c>
      <c r="D35" s="55">
        <v>0</v>
      </c>
      <c r="E35" s="55">
        <v>0</v>
      </c>
      <c r="F35" s="76">
        <f>F28+1</f>
        <v>54</v>
      </c>
      <c r="G35" s="76">
        <f>F35+B35</f>
        <v>62.5</v>
      </c>
      <c r="H35" s="76">
        <f>H28+2</f>
        <v>67</v>
      </c>
      <c r="I35" s="76">
        <f>H35-C35</f>
        <v>58.5</v>
      </c>
      <c r="J35" s="76">
        <v>95</v>
      </c>
      <c r="K35" s="76">
        <v>95</v>
      </c>
      <c r="L35" s="76">
        <v>113</v>
      </c>
      <c r="M35" s="76">
        <v>113</v>
      </c>
      <c r="N35" s="64">
        <f t="shared" si="1"/>
        <v>153</v>
      </c>
      <c r="O35" s="78">
        <v>-60.500000000000007</v>
      </c>
      <c r="P35" s="78">
        <f t="shared" si="0"/>
        <v>104.00000000000001</v>
      </c>
      <c r="R35" s="51">
        <f t="shared" si="2"/>
        <v>60.500000000000007</v>
      </c>
    </row>
    <row r="36" spans="1:18" s="51" customFormat="1" x14ac:dyDescent="0.25">
      <c r="A36" s="24">
        <v>35</v>
      </c>
      <c r="B36" s="28">
        <v>8.5</v>
      </c>
      <c r="C36" s="28">
        <v>8.5</v>
      </c>
      <c r="D36" s="28">
        <v>0</v>
      </c>
      <c r="E36" s="28">
        <v>0</v>
      </c>
      <c r="F36" s="7">
        <f>F35-C36</f>
        <v>45.5</v>
      </c>
      <c r="G36" s="7">
        <f t="shared" ref="G36:G41" si="20">F36+B36</f>
        <v>54</v>
      </c>
      <c r="H36" s="7">
        <f>H35-C36</f>
        <v>58.5</v>
      </c>
      <c r="I36" s="7">
        <f t="shared" ref="I36:I41" si="21">H36-C36</f>
        <v>50</v>
      </c>
      <c r="J36" s="7">
        <v>95</v>
      </c>
      <c r="K36" s="7">
        <v>95</v>
      </c>
      <c r="L36" s="7">
        <v>113</v>
      </c>
      <c r="M36" s="7">
        <v>113</v>
      </c>
      <c r="N36" s="32">
        <f t="shared" si="1"/>
        <v>153</v>
      </c>
      <c r="O36" s="30">
        <v>-52.000000000000007</v>
      </c>
      <c r="P36" s="30">
        <f t="shared" si="0"/>
        <v>104.00000000000001</v>
      </c>
      <c r="R36" s="51">
        <f t="shared" si="2"/>
        <v>52.000000000000007</v>
      </c>
    </row>
    <row r="37" spans="1:18" s="51" customFormat="1" x14ac:dyDescent="0.25">
      <c r="A37" s="24">
        <v>36</v>
      </c>
      <c r="B37" s="28">
        <v>8.5</v>
      </c>
      <c r="C37" s="28">
        <v>8.5</v>
      </c>
      <c r="D37" s="28">
        <v>0</v>
      </c>
      <c r="E37" s="28">
        <v>0</v>
      </c>
      <c r="F37" s="7">
        <v>37</v>
      </c>
      <c r="G37" s="7">
        <f t="shared" si="20"/>
        <v>45.5</v>
      </c>
      <c r="H37" s="7">
        <f t="shared" ref="H37:H41" si="22">H36-C37</f>
        <v>50</v>
      </c>
      <c r="I37" s="7">
        <f t="shared" si="21"/>
        <v>41.5</v>
      </c>
      <c r="J37" s="7">
        <v>95</v>
      </c>
      <c r="K37" s="7">
        <v>95</v>
      </c>
      <c r="L37" s="7">
        <v>113</v>
      </c>
      <c r="M37" s="7">
        <v>113</v>
      </c>
      <c r="N37" s="32">
        <f t="shared" si="1"/>
        <v>153</v>
      </c>
      <c r="O37" s="30">
        <v>-43.500000000000007</v>
      </c>
      <c r="P37" s="30">
        <f t="shared" si="0"/>
        <v>104.00000000000001</v>
      </c>
      <c r="R37" s="51">
        <f t="shared" si="2"/>
        <v>43.500000000000007</v>
      </c>
    </row>
    <row r="38" spans="1:18" s="51" customFormat="1" x14ac:dyDescent="0.25">
      <c r="A38" s="24">
        <v>37</v>
      </c>
      <c r="B38" s="28">
        <v>8.5</v>
      </c>
      <c r="C38" s="28">
        <v>8.5</v>
      </c>
      <c r="D38" s="28">
        <v>0</v>
      </c>
      <c r="E38" s="28">
        <v>0</v>
      </c>
      <c r="F38" s="7">
        <v>29</v>
      </c>
      <c r="G38" s="7">
        <f t="shared" si="20"/>
        <v>37.5</v>
      </c>
      <c r="H38" s="7">
        <f t="shared" si="22"/>
        <v>41.5</v>
      </c>
      <c r="I38" s="7">
        <f t="shared" si="21"/>
        <v>33</v>
      </c>
      <c r="J38" s="7">
        <v>95</v>
      </c>
      <c r="K38" s="7">
        <v>95</v>
      </c>
      <c r="L38" s="7">
        <v>113</v>
      </c>
      <c r="M38" s="7">
        <v>113</v>
      </c>
      <c r="N38" s="32">
        <f t="shared" si="1"/>
        <v>153</v>
      </c>
      <c r="O38" s="30">
        <v>-35.25</v>
      </c>
      <c r="P38" s="30">
        <f t="shared" si="0"/>
        <v>104.00000000000001</v>
      </c>
      <c r="R38" s="51">
        <f t="shared" si="2"/>
        <v>35.25</v>
      </c>
    </row>
    <row r="39" spans="1:18" s="51" customFormat="1" x14ac:dyDescent="0.25">
      <c r="A39" s="24">
        <v>38</v>
      </c>
      <c r="B39" s="28">
        <v>8.5</v>
      </c>
      <c r="C39" s="28">
        <v>8.5</v>
      </c>
      <c r="D39" s="28">
        <v>0</v>
      </c>
      <c r="E39" s="28">
        <v>0</v>
      </c>
      <c r="F39" s="7">
        <v>21</v>
      </c>
      <c r="G39" s="7">
        <f t="shared" si="20"/>
        <v>29.5</v>
      </c>
      <c r="H39" s="7">
        <f t="shared" si="22"/>
        <v>33</v>
      </c>
      <c r="I39" s="7">
        <f t="shared" si="21"/>
        <v>24.5</v>
      </c>
      <c r="J39" s="7">
        <v>95</v>
      </c>
      <c r="K39" s="7">
        <v>95</v>
      </c>
      <c r="L39" s="7">
        <v>113</v>
      </c>
      <c r="M39" s="7">
        <v>113</v>
      </c>
      <c r="N39" s="32">
        <f t="shared" si="1"/>
        <v>153</v>
      </c>
      <c r="O39" s="30">
        <v>-27.000000000000004</v>
      </c>
      <c r="P39" s="30">
        <f t="shared" si="0"/>
        <v>104.00000000000001</v>
      </c>
      <c r="R39" s="51">
        <f t="shared" si="2"/>
        <v>27.000000000000004</v>
      </c>
    </row>
    <row r="40" spans="1:18" s="51" customFormat="1" x14ac:dyDescent="0.25">
      <c r="A40" s="24">
        <v>39</v>
      </c>
      <c r="B40" s="28">
        <v>8.5</v>
      </c>
      <c r="C40" s="28">
        <v>8.5</v>
      </c>
      <c r="D40" s="28">
        <v>0</v>
      </c>
      <c r="E40" s="28">
        <v>0</v>
      </c>
      <c r="F40" s="7">
        <v>13</v>
      </c>
      <c r="G40" s="7">
        <f t="shared" si="20"/>
        <v>21.5</v>
      </c>
      <c r="H40" s="7">
        <f t="shared" si="22"/>
        <v>24.5</v>
      </c>
      <c r="I40" s="7">
        <f t="shared" si="21"/>
        <v>16</v>
      </c>
      <c r="J40" s="7">
        <v>95</v>
      </c>
      <c r="K40" s="7">
        <v>95</v>
      </c>
      <c r="L40" s="7">
        <v>113</v>
      </c>
      <c r="M40" s="7">
        <v>113</v>
      </c>
      <c r="N40" s="32">
        <f t="shared" si="1"/>
        <v>153</v>
      </c>
      <c r="O40" s="30">
        <v>-18.750000000000004</v>
      </c>
      <c r="P40" s="30">
        <f t="shared" si="0"/>
        <v>104.00000000000001</v>
      </c>
      <c r="R40" s="51">
        <f t="shared" si="2"/>
        <v>18.750000000000004</v>
      </c>
    </row>
    <row r="41" spans="1:18" s="53" customFormat="1" x14ac:dyDescent="0.25">
      <c r="A41" s="65">
        <v>40</v>
      </c>
      <c r="B41" s="52">
        <v>8.5</v>
      </c>
      <c r="C41" s="52">
        <v>8.5</v>
      </c>
      <c r="D41" s="52">
        <v>0</v>
      </c>
      <c r="E41" s="52">
        <v>0</v>
      </c>
      <c r="F41" s="77">
        <v>5</v>
      </c>
      <c r="G41" s="77">
        <f t="shared" si="20"/>
        <v>13.5</v>
      </c>
      <c r="H41" s="77">
        <f t="shared" si="22"/>
        <v>16</v>
      </c>
      <c r="I41" s="77">
        <f t="shared" si="21"/>
        <v>7.5</v>
      </c>
      <c r="J41" s="77">
        <v>95</v>
      </c>
      <c r="K41" s="77">
        <v>95</v>
      </c>
      <c r="L41" s="77">
        <v>113</v>
      </c>
      <c r="M41" s="77">
        <v>113</v>
      </c>
      <c r="N41" s="66">
        <f t="shared" si="1"/>
        <v>153</v>
      </c>
      <c r="O41" s="80">
        <v>-10.500000000000002</v>
      </c>
      <c r="P41" s="80">
        <f t="shared" si="0"/>
        <v>104.00000000000001</v>
      </c>
      <c r="R41" s="51">
        <f t="shared" si="2"/>
        <v>10.500000000000002</v>
      </c>
    </row>
    <row r="42" spans="1:18" s="56" customFormat="1" x14ac:dyDescent="0.25">
      <c r="A42" s="63">
        <v>41</v>
      </c>
      <c r="B42" s="55">
        <v>8.5</v>
      </c>
      <c r="C42" s="55">
        <v>8.5</v>
      </c>
      <c r="D42" s="55">
        <v>0</v>
      </c>
      <c r="E42" s="55">
        <v>0</v>
      </c>
      <c r="F42" s="76">
        <f>F35+1</f>
        <v>55</v>
      </c>
      <c r="G42" s="76">
        <f>F42+B42</f>
        <v>63.5</v>
      </c>
      <c r="H42" s="76">
        <f>H35+2</f>
        <v>69</v>
      </c>
      <c r="I42" s="76">
        <f>H42-C42</f>
        <v>60.5</v>
      </c>
      <c r="J42" s="76">
        <v>113</v>
      </c>
      <c r="K42" s="76">
        <v>113</v>
      </c>
      <c r="L42" s="76">
        <v>131</v>
      </c>
      <c r="M42" s="76">
        <v>131</v>
      </c>
      <c r="N42" s="64">
        <f t="shared" si="1"/>
        <v>153</v>
      </c>
      <c r="O42" s="78">
        <v>-62.000000000000007</v>
      </c>
      <c r="P42" s="78">
        <f t="shared" si="0"/>
        <v>122.00000000000001</v>
      </c>
      <c r="R42" s="51">
        <f t="shared" si="2"/>
        <v>62.000000000000007</v>
      </c>
    </row>
    <row r="43" spans="1:18" s="51" customFormat="1" x14ac:dyDescent="0.25">
      <c r="A43" s="24">
        <v>42</v>
      </c>
      <c r="B43" s="28">
        <v>8.5</v>
      </c>
      <c r="C43" s="28">
        <v>8.5</v>
      </c>
      <c r="D43" s="28">
        <v>0</v>
      </c>
      <c r="E43" s="28">
        <v>0</v>
      </c>
      <c r="F43" s="7">
        <f>F42-C43</f>
        <v>46.5</v>
      </c>
      <c r="G43" s="7">
        <f t="shared" ref="G43:G48" si="23">F43+B43</f>
        <v>55</v>
      </c>
      <c r="H43" s="7">
        <f>H42-C43</f>
        <v>60.5</v>
      </c>
      <c r="I43" s="7">
        <f t="shared" ref="I43:I48" si="24">H43-C43</f>
        <v>52</v>
      </c>
      <c r="J43" s="7">
        <v>113</v>
      </c>
      <c r="K43" s="7">
        <v>113</v>
      </c>
      <c r="L43" s="7">
        <v>131</v>
      </c>
      <c r="M43" s="7">
        <v>131</v>
      </c>
      <c r="N43" s="32">
        <f t="shared" si="1"/>
        <v>153</v>
      </c>
      <c r="O43" s="30">
        <v>-53.500000000000007</v>
      </c>
      <c r="P43" s="30">
        <f t="shared" si="0"/>
        <v>122.00000000000001</v>
      </c>
      <c r="R43" s="51">
        <f t="shared" si="2"/>
        <v>53.500000000000007</v>
      </c>
    </row>
    <row r="44" spans="1:18" s="51" customFormat="1" x14ac:dyDescent="0.25">
      <c r="A44" s="24">
        <v>43</v>
      </c>
      <c r="B44" s="28">
        <v>8.5</v>
      </c>
      <c r="C44" s="28">
        <v>8.5</v>
      </c>
      <c r="D44" s="28">
        <v>0</v>
      </c>
      <c r="E44" s="28">
        <v>0</v>
      </c>
      <c r="F44" s="7">
        <v>37</v>
      </c>
      <c r="G44" s="7">
        <f t="shared" si="23"/>
        <v>45.5</v>
      </c>
      <c r="H44" s="7">
        <f t="shared" ref="H44:H48" si="25">H43-C44</f>
        <v>52</v>
      </c>
      <c r="I44" s="7">
        <f t="shared" si="24"/>
        <v>43.5</v>
      </c>
      <c r="J44" s="7">
        <v>113</v>
      </c>
      <c r="K44" s="7">
        <v>113</v>
      </c>
      <c r="L44" s="7">
        <v>131</v>
      </c>
      <c r="M44" s="7">
        <v>131</v>
      </c>
      <c r="N44" s="32">
        <f t="shared" si="1"/>
        <v>153</v>
      </c>
      <c r="O44" s="30">
        <v>-44.500000000000007</v>
      </c>
      <c r="P44" s="30">
        <f t="shared" si="0"/>
        <v>122.00000000000001</v>
      </c>
      <c r="R44" s="51">
        <f t="shared" si="2"/>
        <v>44.500000000000007</v>
      </c>
    </row>
    <row r="45" spans="1:18" s="51" customFormat="1" x14ac:dyDescent="0.25">
      <c r="A45" s="24">
        <v>44</v>
      </c>
      <c r="B45" s="28">
        <v>8.5</v>
      </c>
      <c r="C45" s="28">
        <v>8.5</v>
      </c>
      <c r="D45" s="28">
        <v>0</v>
      </c>
      <c r="E45" s="28">
        <v>0</v>
      </c>
      <c r="F45" s="7">
        <v>29</v>
      </c>
      <c r="G45" s="7">
        <f t="shared" si="23"/>
        <v>37.5</v>
      </c>
      <c r="H45" s="7">
        <f t="shared" si="25"/>
        <v>43.5</v>
      </c>
      <c r="I45" s="7">
        <f t="shared" si="24"/>
        <v>35</v>
      </c>
      <c r="J45" s="7">
        <v>113</v>
      </c>
      <c r="K45" s="7">
        <v>113</v>
      </c>
      <c r="L45" s="7">
        <v>131</v>
      </c>
      <c r="M45" s="7">
        <v>131</v>
      </c>
      <c r="N45" s="32">
        <f t="shared" si="1"/>
        <v>153</v>
      </c>
      <c r="O45" s="30">
        <v>-36.25</v>
      </c>
      <c r="P45" s="30">
        <f t="shared" si="0"/>
        <v>122.00000000000001</v>
      </c>
      <c r="R45" s="51">
        <f t="shared" si="2"/>
        <v>36.25</v>
      </c>
    </row>
    <row r="46" spans="1:18" s="51" customFormat="1" x14ac:dyDescent="0.25">
      <c r="A46" s="24">
        <v>45</v>
      </c>
      <c r="B46" s="28">
        <v>8.5</v>
      </c>
      <c r="C46" s="28">
        <v>8.5</v>
      </c>
      <c r="D46" s="28">
        <v>0</v>
      </c>
      <c r="E46" s="28">
        <v>0</v>
      </c>
      <c r="F46" s="7">
        <v>21</v>
      </c>
      <c r="G46" s="7">
        <f t="shared" si="23"/>
        <v>29.5</v>
      </c>
      <c r="H46" s="7">
        <f t="shared" si="25"/>
        <v>35</v>
      </c>
      <c r="I46" s="7">
        <f t="shared" si="24"/>
        <v>26.5</v>
      </c>
      <c r="J46" s="7">
        <v>113</v>
      </c>
      <c r="K46" s="7">
        <v>113</v>
      </c>
      <c r="L46" s="7">
        <v>131</v>
      </c>
      <c r="M46" s="7">
        <v>131</v>
      </c>
      <c r="N46" s="32">
        <f t="shared" si="1"/>
        <v>153</v>
      </c>
      <c r="O46" s="30">
        <v>-28.000000000000004</v>
      </c>
      <c r="P46" s="30">
        <f t="shared" si="0"/>
        <v>122.00000000000001</v>
      </c>
      <c r="R46" s="51">
        <f t="shared" si="2"/>
        <v>28.000000000000004</v>
      </c>
    </row>
    <row r="47" spans="1:18" s="51" customFormat="1" x14ac:dyDescent="0.25">
      <c r="A47" s="24">
        <v>46</v>
      </c>
      <c r="B47" s="28">
        <v>8.5</v>
      </c>
      <c r="C47" s="28">
        <v>8.5</v>
      </c>
      <c r="D47" s="28">
        <v>0</v>
      </c>
      <c r="E47" s="28">
        <v>0</v>
      </c>
      <c r="F47" s="7">
        <v>13</v>
      </c>
      <c r="G47" s="7">
        <f t="shared" si="23"/>
        <v>21.5</v>
      </c>
      <c r="H47" s="7">
        <f t="shared" si="25"/>
        <v>26.5</v>
      </c>
      <c r="I47" s="7">
        <f t="shared" si="24"/>
        <v>18</v>
      </c>
      <c r="J47" s="7">
        <v>113</v>
      </c>
      <c r="K47" s="7">
        <v>113</v>
      </c>
      <c r="L47" s="7">
        <v>131</v>
      </c>
      <c r="M47" s="7">
        <v>131</v>
      </c>
      <c r="N47" s="32">
        <f t="shared" si="1"/>
        <v>153</v>
      </c>
      <c r="O47" s="30">
        <v>-19.750000000000004</v>
      </c>
      <c r="P47" s="30">
        <f t="shared" si="0"/>
        <v>122.00000000000001</v>
      </c>
      <c r="R47" s="51">
        <f t="shared" si="2"/>
        <v>19.750000000000004</v>
      </c>
    </row>
    <row r="48" spans="1:18" s="53" customFormat="1" x14ac:dyDescent="0.25">
      <c r="A48" s="65">
        <v>47</v>
      </c>
      <c r="B48" s="52">
        <v>8.5</v>
      </c>
      <c r="C48" s="52">
        <v>8.5</v>
      </c>
      <c r="D48" s="52">
        <v>0</v>
      </c>
      <c r="E48" s="52">
        <v>0</v>
      </c>
      <c r="F48" s="77">
        <v>5</v>
      </c>
      <c r="G48" s="77">
        <f t="shared" si="23"/>
        <v>13.5</v>
      </c>
      <c r="H48" s="77">
        <f t="shared" si="25"/>
        <v>18</v>
      </c>
      <c r="I48" s="77">
        <f t="shared" si="24"/>
        <v>9.5</v>
      </c>
      <c r="J48" s="77">
        <v>113</v>
      </c>
      <c r="K48" s="77">
        <v>113</v>
      </c>
      <c r="L48" s="77">
        <v>131</v>
      </c>
      <c r="M48" s="77">
        <v>131</v>
      </c>
      <c r="N48" s="66">
        <f t="shared" si="1"/>
        <v>153</v>
      </c>
      <c r="O48" s="80">
        <v>-11.500000000000002</v>
      </c>
      <c r="P48" s="80">
        <f t="shared" si="0"/>
        <v>122.00000000000001</v>
      </c>
      <c r="R48" s="51">
        <f t="shared" si="2"/>
        <v>11.500000000000002</v>
      </c>
    </row>
    <row r="49" spans="1:18" s="56" customFormat="1" x14ac:dyDescent="0.25">
      <c r="A49" s="63">
        <v>48</v>
      </c>
      <c r="B49" s="55">
        <v>9</v>
      </c>
      <c r="C49" s="55">
        <v>9</v>
      </c>
      <c r="D49" s="55">
        <v>0</v>
      </c>
      <c r="E49" s="55">
        <v>0</v>
      </c>
      <c r="F49" s="76">
        <f>F42+1</f>
        <v>56</v>
      </c>
      <c r="G49" s="76">
        <f>F49+B49</f>
        <v>65</v>
      </c>
      <c r="H49" s="76">
        <f>H42+2</f>
        <v>71</v>
      </c>
      <c r="I49" s="76">
        <f>H49-C49</f>
        <v>62</v>
      </c>
      <c r="J49" s="76">
        <v>131</v>
      </c>
      <c r="K49" s="76">
        <v>131</v>
      </c>
      <c r="L49" s="76">
        <v>146</v>
      </c>
      <c r="M49" s="76">
        <v>146</v>
      </c>
      <c r="N49" s="64">
        <f t="shared" ref="N49:N90" si="26">0.5*(((F49*K49)-(G49*J49))+((G49*L49)-(H49*K49))+((H49*M49)-(I49*L49))+((I49*J49)-(F49*M49)))</f>
        <v>135</v>
      </c>
      <c r="O49" s="78">
        <v>-63.5</v>
      </c>
      <c r="P49" s="78">
        <f t="shared" ref="P49:P90" si="27">(1/(6*N49))*((J49+K49)*(F49*K49-G49*J49)+(K49+L49)*(G49*L49-H49*K49)+(L49+M49)*(H49*M49-I49*L49)+(M49+J49)*(I49*J49-F49*M49))</f>
        <v>138.5</v>
      </c>
      <c r="R49" s="51">
        <f t="shared" si="2"/>
        <v>63.5</v>
      </c>
    </row>
    <row r="50" spans="1:18" s="51" customFormat="1" x14ac:dyDescent="0.25">
      <c r="A50" s="24">
        <v>49</v>
      </c>
      <c r="B50" s="28">
        <v>9</v>
      </c>
      <c r="C50" s="28">
        <v>9</v>
      </c>
      <c r="D50" s="28">
        <v>0</v>
      </c>
      <c r="E50" s="28">
        <v>0</v>
      </c>
      <c r="F50" s="7">
        <f>F49-C50</f>
        <v>47</v>
      </c>
      <c r="G50" s="7">
        <f t="shared" ref="G50:G55" si="28">F50+B50</f>
        <v>56</v>
      </c>
      <c r="H50" s="7">
        <f>H49-C50</f>
        <v>62</v>
      </c>
      <c r="I50" s="7">
        <f t="shared" ref="I50:I55" si="29">H50-C50</f>
        <v>53</v>
      </c>
      <c r="J50" s="7">
        <v>131</v>
      </c>
      <c r="K50" s="7">
        <v>131</v>
      </c>
      <c r="L50" s="7">
        <v>146</v>
      </c>
      <c r="M50" s="7">
        <v>146</v>
      </c>
      <c r="N50" s="32">
        <f t="shared" si="26"/>
        <v>135</v>
      </c>
      <c r="O50" s="30">
        <v>-54.5</v>
      </c>
      <c r="P50" s="30">
        <f t="shared" si="27"/>
        <v>138.5</v>
      </c>
      <c r="R50" s="51">
        <f t="shared" si="2"/>
        <v>54.5</v>
      </c>
    </row>
    <row r="51" spans="1:18" s="51" customFormat="1" x14ac:dyDescent="0.25">
      <c r="A51" s="24">
        <v>50</v>
      </c>
      <c r="B51" s="28">
        <v>9</v>
      </c>
      <c r="C51" s="28">
        <v>9</v>
      </c>
      <c r="D51" s="28">
        <v>0</v>
      </c>
      <c r="E51" s="28">
        <v>0</v>
      </c>
      <c r="F51" s="7">
        <v>37</v>
      </c>
      <c r="G51" s="7">
        <f t="shared" si="28"/>
        <v>46</v>
      </c>
      <c r="H51" s="7">
        <f t="shared" ref="H51:H55" si="30">H50-C51</f>
        <v>53</v>
      </c>
      <c r="I51" s="7">
        <f t="shared" si="29"/>
        <v>44</v>
      </c>
      <c r="J51" s="7">
        <v>131</v>
      </c>
      <c r="K51" s="7">
        <v>131</v>
      </c>
      <c r="L51" s="7">
        <v>146</v>
      </c>
      <c r="M51" s="7">
        <v>146</v>
      </c>
      <c r="N51" s="32">
        <f t="shared" si="26"/>
        <v>135</v>
      </c>
      <c r="O51" s="30">
        <v>-45</v>
      </c>
      <c r="P51" s="30">
        <f t="shared" si="27"/>
        <v>138.5</v>
      </c>
      <c r="R51" s="51">
        <f t="shared" si="2"/>
        <v>45</v>
      </c>
    </row>
    <row r="52" spans="1:18" s="51" customFormat="1" x14ac:dyDescent="0.25">
      <c r="A52" s="24">
        <v>51</v>
      </c>
      <c r="B52" s="28">
        <v>9</v>
      </c>
      <c r="C52" s="28">
        <v>9</v>
      </c>
      <c r="D52" s="28">
        <v>0</v>
      </c>
      <c r="E52" s="28">
        <v>0</v>
      </c>
      <c r="F52" s="7">
        <v>29</v>
      </c>
      <c r="G52" s="7">
        <f t="shared" si="28"/>
        <v>38</v>
      </c>
      <c r="H52" s="7">
        <f t="shared" si="30"/>
        <v>44</v>
      </c>
      <c r="I52" s="7">
        <f t="shared" si="29"/>
        <v>35</v>
      </c>
      <c r="J52" s="7">
        <v>131</v>
      </c>
      <c r="K52" s="7">
        <v>131</v>
      </c>
      <c r="L52" s="7">
        <v>146</v>
      </c>
      <c r="M52" s="7">
        <v>146</v>
      </c>
      <c r="N52" s="32">
        <f t="shared" si="26"/>
        <v>135</v>
      </c>
      <c r="O52" s="30">
        <v>-36.5</v>
      </c>
      <c r="P52" s="30">
        <f t="shared" si="27"/>
        <v>138.5</v>
      </c>
      <c r="R52" s="51">
        <f t="shared" si="2"/>
        <v>36.5</v>
      </c>
    </row>
    <row r="53" spans="1:18" s="51" customFormat="1" x14ac:dyDescent="0.25">
      <c r="A53" s="24">
        <v>52</v>
      </c>
      <c r="B53" s="28">
        <v>9</v>
      </c>
      <c r="C53" s="28">
        <v>9</v>
      </c>
      <c r="D53" s="28">
        <v>0</v>
      </c>
      <c r="E53" s="28">
        <v>0</v>
      </c>
      <c r="F53" s="7">
        <v>21</v>
      </c>
      <c r="G53" s="7">
        <f t="shared" si="28"/>
        <v>30</v>
      </c>
      <c r="H53" s="7">
        <f t="shared" si="30"/>
        <v>35</v>
      </c>
      <c r="I53" s="7">
        <f t="shared" si="29"/>
        <v>26</v>
      </c>
      <c r="J53" s="7">
        <v>131</v>
      </c>
      <c r="K53" s="7">
        <v>131</v>
      </c>
      <c r="L53" s="7">
        <v>146</v>
      </c>
      <c r="M53" s="7">
        <v>146</v>
      </c>
      <c r="N53" s="32">
        <f t="shared" si="26"/>
        <v>135</v>
      </c>
      <c r="O53" s="30">
        <v>-28</v>
      </c>
      <c r="P53" s="30">
        <f t="shared" si="27"/>
        <v>138.5</v>
      </c>
      <c r="R53" s="51">
        <f t="shared" si="2"/>
        <v>28</v>
      </c>
    </row>
    <row r="54" spans="1:18" s="51" customFormat="1" x14ac:dyDescent="0.25">
      <c r="A54" s="24">
        <v>53</v>
      </c>
      <c r="B54" s="28">
        <v>9</v>
      </c>
      <c r="C54" s="28">
        <v>9</v>
      </c>
      <c r="D54" s="28">
        <v>0</v>
      </c>
      <c r="E54" s="28">
        <v>0</v>
      </c>
      <c r="F54" s="7">
        <v>13</v>
      </c>
      <c r="G54" s="7">
        <f t="shared" si="28"/>
        <v>22</v>
      </c>
      <c r="H54" s="7">
        <f t="shared" si="30"/>
        <v>26</v>
      </c>
      <c r="I54" s="7">
        <f t="shared" si="29"/>
        <v>17</v>
      </c>
      <c r="J54" s="7">
        <v>131</v>
      </c>
      <c r="K54" s="7">
        <v>131</v>
      </c>
      <c r="L54" s="7">
        <v>146</v>
      </c>
      <c r="M54" s="7">
        <v>146</v>
      </c>
      <c r="N54" s="32">
        <f t="shared" si="26"/>
        <v>135</v>
      </c>
      <c r="O54" s="30">
        <v>-19.5</v>
      </c>
      <c r="P54" s="30">
        <f t="shared" si="27"/>
        <v>138.5</v>
      </c>
      <c r="R54" s="51">
        <f t="shared" si="2"/>
        <v>19.5</v>
      </c>
    </row>
    <row r="55" spans="1:18" s="53" customFormat="1" x14ac:dyDescent="0.25">
      <c r="A55" s="65">
        <v>54</v>
      </c>
      <c r="B55" s="52">
        <v>9</v>
      </c>
      <c r="C55" s="52">
        <v>9</v>
      </c>
      <c r="D55" s="52">
        <v>0</v>
      </c>
      <c r="E55" s="52">
        <v>0</v>
      </c>
      <c r="F55" s="77">
        <v>5</v>
      </c>
      <c r="G55" s="77">
        <f t="shared" si="28"/>
        <v>14</v>
      </c>
      <c r="H55" s="77">
        <f t="shared" si="30"/>
        <v>17</v>
      </c>
      <c r="I55" s="77">
        <f t="shared" si="29"/>
        <v>8</v>
      </c>
      <c r="J55" s="77">
        <v>131</v>
      </c>
      <c r="K55" s="77">
        <v>131</v>
      </c>
      <c r="L55" s="77">
        <v>146</v>
      </c>
      <c r="M55" s="77">
        <v>146</v>
      </c>
      <c r="N55" s="66">
        <f t="shared" si="26"/>
        <v>135</v>
      </c>
      <c r="O55" s="80">
        <v>-11</v>
      </c>
      <c r="P55" s="80">
        <f t="shared" si="27"/>
        <v>138.5</v>
      </c>
      <c r="R55" s="51">
        <f t="shared" si="2"/>
        <v>11</v>
      </c>
    </row>
    <row r="56" spans="1:18" x14ac:dyDescent="0.25">
      <c r="A56" s="15">
        <v>55</v>
      </c>
      <c r="B56" s="7">
        <v>10</v>
      </c>
      <c r="C56" s="7">
        <v>10.9</v>
      </c>
      <c r="D56" s="7">
        <v>15.1</v>
      </c>
      <c r="E56" s="7">
        <v>15.1</v>
      </c>
      <c r="F56" s="7">
        <f t="shared" ref="F56:F60" si="31">G57</f>
        <v>60</v>
      </c>
      <c r="G56" s="7">
        <f t="shared" ref="G56:G60" si="32">F56+B56</f>
        <v>70</v>
      </c>
      <c r="H56" s="7">
        <f t="shared" ref="H56:H60" si="33">I56+C56</f>
        <v>76.100000000000009</v>
      </c>
      <c r="I56" s="7">
        <f t="shared" ref="I56:I60" si="34">H57</f>
        <v>65.2</v>
      </c>
      <c r="J56" s="76">
        <v>146</v>
      </c>
      <c r="K56" s="76">
        <v>146</v>
      </c>
      <c r="L56" s="7">
        <f>J56+D56</f>
        <v>161.1</v>
      </c>
      <c r="M56" s="7">
        <f>K56+E56</f>
        <v>161.1</v>
      </c>
      <c r="N56" s="64">
        <f t="shared" si="26"/>
        <v>157.79500000000098</v>
      </c>
      <c r="O56" s="78">
        <v>-67.865550239234324</v>
      </c>
      <c r="P56" s="78">
        <f t="shared" si="27"/>
        <v>153.65837320574127</v>
      </c>
      <c r="R56" s="51">
        <f t="shared" si="2"/>
        <v>67.865550239234324</v>
      </c>
    </row>
    <row r="57" spans="1:18" x14ac:dyDescent="0.25">
      <c r="A57" s="15">
        <v>56</v>
      </c>
      <c r="B57" s="7">
        <v>10</v>
      </c>
      <c r="C57" s="7">
        <v>10.8</v>
      </c>
      <c r="D57" s="7">
        <v>15.1</v>
      </c>
      <c r="E57" s="7">
        <v>15.1</v>
      </c>
      <c r="F57" s="7">
        <f t="shared" si="31"/>
        <v>50</v>
      </c>
      <c r="G57" s="7">
        <f t="shared" si="32"/>
        <v>60</v>
      </c>
      <c r="H57" s="7">
        <f t="shared" si="33"/>
        <v>65.2</v>
      </c>
      <c r="I57" s="7">
        <f t="shared" si="34"/>
        <v>54.4</v>
      </c>
      <c r="J57" s="7">
        <v>146</v>
      </c>
      <c r="K57" s="7">
        <v>146</v>
      </c>
      <c r="L57" s="7">
        <f t="shared" ref="L57:L62" si="35">J57+D57</f>
        <v>161.1</v>
      </c>
      <c r="M57" s="7">
        <f t="shared" ref="M57:M62" si="36">K57+E57</f>
        <v>161.1</v>
      </c>
      <c r="N57" s="32">
        <f t="shared" si="26"/>
        <v>157.03999999999905</v>
      </c>
      <c r="O57" s="30">
        <v>-57.430769230769315</v>
      </c>
      <c r="P57" s="30">
        <f t="shared" si="27"/>
        <v>153.64679487179521</v>
      </c>
      <c r="R57" s="51">
        <f t="shared" si="2"/>
        <v>57.430769230769315</v>
      </c>
    </row>
    <row r="58" spans="1:18" x14ac:dyDescent="0.25">
      <c r="A58" s="15">
        <v>57</v>
      </c>
      <c r="B58" s="7">
        <v>10</v>
      </c>
      <c r="C58" s="7">
        <v>10.9</v>
      </c>
      <c r="D58" s="7">
        <v>15.1</v>
      </c>
      <c r="E58" s="7">
        <v>15.1</v>
      </c>
      <c r="F58" s="7">
        <f t="shared" si="31"/>
        <v>40</v>
      </c>
      <c r="G58" s="7">
        <f t="shared" si="32"/>
        <v>50</v>
      </c>
      <c r="H58" s="7">
        <f t="shared" si="33"/>
        <v>54.4</v>
      </c>
      <c r="I58" s="7">
        <f t="shared" si="34"/>
        <v>43.5</v>
      </c>
      <c r="J58" s="7">
        <v>146</v>
      </c>
      <c r="K58" s="7">
        <v>146</v>
      </c>
      <c r="L58" s="7">
        <f t="shared" si="35"/>
        <v>161.1</v>
      </c>
      <c r="M58" s="7">
        <f t="shared" si="36"/>
        <v>161.1</v>
      </c>
      <c r="N58" s="32">
        <f t="shared" si="26"/>
        <v>157.79500000000053</v>
      </c>
      <c r="O58" s="30">
        <v>-47.003349282296618</v>
      </c>
      <c r="P58" s="30">
        <f t="shared" si="27"/>
        <v>153.65837320574153</v>
      </c>
      <c r="R58" s="51">
        <f t="shared" si="2"/>
        <v>47.003349282296618</v>
      </c>
    </row>
    <row r="59" spans="1:18" x14ac:dyDescent="0.25">
      <c r="A59" s="15">
        <v>58</v>
      </c>
      <c r="B59" s="7">
        <v>10</v>
      </c>
      <c r="C59" s="7">
        <v>10.8</v>
      </c>
      <c r="D59" s="7">
        <v>15.1</v>
      </c>
      <c r="E59" s="7">
        <v>15.1</v>
      </c>
      <c r="F59" s="7">
        <f t="shared" si="31"/>
        <v>30</v>
      </c>
      <c r="G59" s="7">
        <f t="shared" si="32"/>
        <v>40</v>
      </c>
      <c r="H59" s="7">
        <f t="shared" si="33"/>
        <v>43.5</v>
      </c>
      <c r="I59" s="7">
        <f t="shared" si="34"/>
        <v>32.700000000000003</v>
      </c>
      <c r="J59" s="7">
        <v>146</v>
      </c>
      <c r="K59" s="7">
        <v>146</v>
      </c>
      <c r="L59" s="7">
        <f t="shared" si="35"/>
        <v>161.1</v>
      </c>
      <c r="M59" s="7">
        <f t="shared" si="36"/>
        <v>161.1</v>
      </c>
      <c r="N59" s="32">
        <f t="shared" si="26"/>
        <v>157.03999999999996</v>
      </c>
      <c r="O59" s="30">
        <v>-36.569871794871794</v>
      </c>
      <c r="P59" s="30">
        <f t="shared" si="27"/>
        <v>153.6467948717949</v>
      </c>
      <c r="R59" s="51">
        <f t="shared" si="2"/>
        <v>36.569871794871794</v>
      </c>
    </row>
    <row r="60" spans="1:18" x14ac:dyDescent="0.25">
      <c r="A60" s="15">
        <v>59</v>
      </c>
      <c r="B60" s="7">
        <v>10</v>
      </c>
      <c r="C60" s="7">
        <v>10.9</v>
      </c>
      <c r="D60" s="7">
        <v>15.1</v>
      </c>
      <c r="E60" s="7">
        <v>15.1</v>
      </c>
      <c r="F60" s="7">
        <f t="shared" si="31"/>
        <v>20</v>
      </c>
      <c r="G60" s="7">
        <f t="shared" si="32"/>
        <v>30</v>
      </c>
      <c r="H60" s="7">
        <f t="shared" si="33"/>
        <v>32.700000000000003</v>
      </c>
      <c r="I60" s="7">
        <f t="shared" si="34"/>
        <v>21.8</v>
      </c>
      <c r="J60" s="7">
        <v>146</v>
      </c>
      <c r="K60" s="7">
        <v>146</v>
      </c>
      <c r="L60" s="7">
        <f t="shared" si="35"/>
        <v>161.1</v>
      </c>
      <c r="M60" s="7">
        <f t="shared" si="36"/>
        <v>161.1</v>
      </c>
      <c r="N60" s="32">
        <f t="shared" si="26"/>
        <v>157.79499999999985</v>
      </c>
      <c r="O60" s="30">
        <v>-26.141148325358852</v>
      </c>
      <c r="P60" s="30">
        <f t="shared" si="27"/>
        <v>153.65837320574155</v>
      </c>
      <c r="R60" s="51">
        <f t="shared" si="2"/>
        <v>26.141148325358852</v>
      </c>
    </row>
    <row r="61" spans="1:18" x14ac:dyDescent="0.25">
      <c r="A61" s="15">
        <v>60</v>
      </c>
      <c r="B61" s="7">
        <v>10</v>
      </c>
      <c r="C61" s="7">
        <v>10.9</v>
      </c>
      <c r="D61" s="7">
        <v>15.1</v>
      </c>
      <c r="E61" s="7">
        <v>15.1</v>
      </c>
      <c r="F61" s="7">
        <f>G62</f>
        <v>10</v>
      </c>
      <c r="G61" s="7">
        <f>F61+B61</f>
        <v>20</v>
      </c>
      <c r="H61" s="7">
        <f>I61+C61</f>
        <v>21.8</v>
      </c>
      <c r="I61" s="7">
        <f>H62</f>
        <v>10.9</v>
      </c>
      <c r="J61" s="7">
        <v>146</v>
      </c>
      <c r="K61" s="7">
        <v>146</v>
      </c>
      <c r="L61" s="7">
        <f t="shared" si="35"/>
        <v>161.1</v>
      </c>
      <c r="M61" s="7">
        <f t="shared" si="36"/>
        <v>161.1</v>
      </c>
      <c r="N61" s="32">
        <f t="shared" si="26"/>
        <v>157.79499999999996</v>
      </c>
      <c r="O61" s="30">
        <v>-15.684688995215316</v>
      </c>
      <c r="P61" s="30">
        <f t="shared" si="27"/>
        <v>153.65837320574167</v>
      </c>
      <c r="R61" s="51">
        <f t="shared" si="2"/>
        <v>15.684688995215316</v>
      </c>
    </row>
    <row r="62" spans="1:18" x14ac:dyDescent="0.25">
      <c r="A62" s="54">
        <v>61</v>
      </c>
      <c r="B62" s="76">
        <v>10</v>
      </c>
      <c r="C62" s="76">
        <v>10.9</v>
      </c>
      <c r="D62" s="76">
        <v>15.1</v>
      </c>
      <c r="E62" s="76">
        <v>15.1</v>
      </c>
      <c r="F62" s="83">
        <v>0</v>
      </c>
      <c r="G62" s="76">
        <f>F62+B62</f>
        <v>10</v>
      </c>
      <c r="H62" s="76">
        <f>I62+C62</f>
        <v>10.9</v>
      </c>
      <c r="I62" s="83">
        <v>0</v>
      </c>
      <c r="J62" s="7">
        <v>146</v>
      </c>
      <c r="K62" s="7">
        <v>146</v>
      </c>
      <c r="L62" s="7">
        <f t="shared" si="35"/>
        <v>161.1</v>
      </c>
      <c r="M62" s="7">
        <f t="shared" si="36"/>
        <v>161.1</v>
      </c>
      <c r="N62" s="66">
        <f t="shared" si="26"/>
        <v>157.79499999999996</v>
      </c>
      <c r="O62" s="80">
        <v>-5.2282296650717708</v>
      </c>
      <c r="P62" s="80">
        <f t="shared" si="27"/>
        <v>153.65837320574167</v>
      </c>
      <c r="R62" s="51">
        <f t="shared" si="2"/>
        <v>5.2282296650717708</v>
      </c>
    </row>
    <row r="63" spans="1:18" s="87" customFormat="1" x14ac:dyDescent="0.25">
      <c r="A63" s="54">
        <v>62</v>
      </c>
      <c r="B63" s="76">
        <v>10.9</v>
      </c>
      <c r="C63" s="76">
        <v>11</v>
      </c>
      <c r="D63" s="76">
        <v>14.1</v>
      </c>
      <c r="E63" s="76">
        <v>14.1</v>
      </c>
      <c r="F63" s="76">
        <f t="shared" ref="F63:F68" si="37">G64</f>
        <v>65.2</v>
      </c>
      <c r="G63" s="76">
        <f t="shared" ref="G63:G68" si="38">F63+B63</f>
        <v>76.100000000000009</v>
      </c>
      <c r="H63" s="76">
        <f t="shared" ref="H63:H68" si="39">I63+C63</f>
        <v>77.2</v>
      </c>
      <c r="I63" s="76">
        <f t="shared" ref="I63:I68" si="40">H64</f>
        <v>66.2</v>
      </c>
      <c r="J63" s="76">
        <v>161.1</v>
      </c>
      <c r="K63" s="76">
        <v>161.1</v>
      </c>
      <c r="L63" s="76">
        <f>J63+D63</f>
        <v>175.2</v>
      </c>
      <c r="M63" s="76">
        <f>K63+E63</f>
        <v>175.2</v>
      </c>
      <c r="N63" s="64">
        <f t="shared" si="26"/>
        <v>154.39500000000044</v>
      </c>
      <c r="O63" s="78">
        <v>-71.175799086757905</v>
      </c>
      <c r="P63" s="78">
        <f t="shared" si="27"/>
        <v>168.16073059360721</v>
      </c>
      <c r="R63" s="51">
        <f t="shared" si="2"/>
        <v>71.175799086757905</v>
      </c>
    </row>
    <row r="64" spans="1:18" s="60" customFormat="1" x14ac:dyDescent="0.25">
      <c r="A64" s="15">
        <v>63</v>
      </c>
      <c r="B64" s="7">
        <v>10.8</v>
      </c>
      <c r="C64" s="7">
        <v>11.1</v>
      </c>
      <c r="D64" s="7">
        <v>14.1</v>
      </c>
      <c r="E64" s="7">
        <v>14.1</v>
      </c>
      <c r="F64" s="7">
        <f t="shared" si="37"/>
        <v>54.4</v>
      </c>
      <c r="G64" s="7">
        <f t="shared" si="38"/>
        <v>65.2</v>
      </c>
      <c r="H64" s="7">
        <f t="shared" si="39"/>
        <v>66.2</v>
      </c>
      <c r="I64" s="7">
        <f t="shared" si="40"/>
        <v>55.1</v>
      </c>
      <c r="J64" s="7">
        <v>161.1</v>
      </c>
      <c r="K64" s="7">
        <v>161.1</v>
      </c>
      <c r="L64" s="7">
        <f t="shared" ref="L64:L69" si="41">J64+D64</f>
        <v>175.2</v>
      </c>
      <c r="M64" s="7">
        <f t="shared" ref="M64:M69" si="42">K64+E64</f>
        <v>175.2</v>
      </c>
      <c r="N64" s="32">
        <f t="shared" si="26"/>
        <v>154.39500000000044</v>
      </c>
      <c r="O64" s="30">
        <v>-60.226940639269351</v>
      </c>
      <c r="P64" s="30">
        <f t="shared" si="27"/>
        <v>168.18219178082157</v>
      </c>
      <c r="R64" s="51">
        <f t="shared" si="2"/>
        <v>60.226940639269351</v>
      </c>
    </row>
    <row r="65" spans="1:18" s="60" customFormat="1" x14ac:dyDescent="0.25">
      <c r="A65" s="15">
        <v>64</v>
      </c>
      <c r="B65" s="7">
        <v>10.9</v>
      </c>
      <c r="C65" s="7">
        <v>11.1</v>
      </c>
      <c r="D65" s="7">
        <v>14.1</v>
      </c>
      <c r="E65" s="7">
        <v>14.1</v>
      </c>
      <c r="F65" s="7">
        <f t="shared" si="37"/>
        <v>43.5</v>
      </c>
      <c r="G65" s="7">
        <f t="shared" si="38"/>
        <v>54.4</v>
      </c>
      <c r="H65" s="7">
        <f t="shared" si="39"/>
        <v>55.1</v>
      </c>
      <c r="I65" s="7">
        <f t="shared" si="40"/>
        <v>44</v>
      </c>
      <c r="J65" s="7">
        <v>161.1</v>
      </c>
      <c r="K65" s="7">
        <v>161.1</v>
      </c>
      <c r="L65" s="7">
        <f t="shared" si="41"/>
        <v>175.2</v>
      </c>
      <c r="M65" s="7">
        <f t="shared" si="42"/>
        <v>175.2</v>
      </c>
      <c r="N65" s="32">
        <f t="shared" si="26"/>
        <v>155.09999999999945</v>
      </c>
      <c r="O65" s="30">
        <v>-49.25090909090909</v>
      </c>
      <c r="P65" s="30">
        <f t="shared" si="27"/>
        <v>168.17136363636376</v>
      </c>
      <c r="R65" s="51">
        <f t="shared" si="2"/>
        <v>49.25090909090909</v>
      </c>
    </row>
    <row r="66" spans="1:18" s="60" customFormat="1" x14ac:dyDescent="0.25">
      <c r="A66" s="15">
        <v>65</v>
      </c>
      <c r="B66" s="7">
        <v>10.8</v>
      </c>
      <c r="C66" s="7">
        <v>11</v>
      </c>
      <c r="D66" s="7">
        <v>14.1</v>
      </c>
      <c r="E66" s="7">
        <v>14.1</v>
      </c>
      <c r="F66" s="7">
        <f t="shared" si="37"/>
        <v>32.700000000000003</v>
      </c>
      <c r="G66" s="7">
        <f t="shared" si="38"/>
        <v>43.5</v>
      </c>
      <c r="H66" s="7">
        <f t="shared" si="39"/>
        <v>44</v>
      </c>
      <c r="I66" s="7">
        <f t="shared" si="40"/>
        <v>33</v>
      </c>
      <c r="J66" s="7">
        <v>161.1</v>
      </c>
      <c r="K66" s="7">
        <v>161.1</v>
      </c>
      <c r="L66" s="7">
        <f t="shared" si="41"/>
        <v>175.2</v>
      </c>
      <c r="M66" s="7">
        <f t="shared" si="42"/>
        <v>175.2</v>
      </c>
      <c r="N66" s="32">
        <f t="shared" si="26"/>
        <v>153.69000000000051</v>
      </c>
      <c r="O66" s="30">
        <v>-38.300611620795067</v>
      </c>
      <c r="P66" s="30">
        <f t="shared" si="27"/>
        <v>168.17155963302719</v>
      </c>
      <c r="R66" s="51">
        <f t="shared" si="2"/>
        <v>38.300611620795067</v>
      </c>
    </row>
    <row r="67" spans="1:18" s="60" customFormat="1" x14ac:dyDescent="0.25">
      <c r="A67" s="15">
        <v>66</v>
      </c>
      <c r="B67" s="7">
        <v>10.9</v>
      </c>
      <c r="C67" s="7">
        <v>11</v>
      </c>
      <c r="D67" s="7">
        <v>14.1</v>
      </c>
      <c r="E67" s="7">
        <v>14.1</v>
      </c>
      <c r="F67" s="7">
        <f t="shared" si="37"/>
        <v>21.8</v>
      </c>
      <c r="G67" s="7">
        <f t="shared" si="38"/>
        <v>32.700000000000003</v>
      </c>
      <c r="H67" s="7">
        <f t="shared" si="39"/>
        <v>33</v>
      </c>
      <c r="I67" s="7">
        <f t="shared" si="40"/>
        <v>22</v>
      </c>
      <c r="J67" s="7">
        <v>161.1</v>
      </c>
      <c r="K67" s="7">
        <v>161.1</v>
      </c>
      <c r="L67" s="7">
        <f t="shared" si="41"/>
        <v>175.2</v>
      </c>
      <c r="M67" s="7">
        <f t="shared" si="42"/>
        <v>175.2</v>
      </c>
      <c r="N67" s="32">
        <f t="shared" si="26"/>
        <v>154.39499999999975</v>
      </c>
      <c r="O67" s="30">
        <v>-27.375190258751896</v>
      </c>
      <c r="P67" s="30">
        <f t="shared" si="27"/>
        <v>168.16073059360744</v>
      </c>
      <c r="R67" s="51">
        <f t="shared" ref="R67:R100" si="43">-1*O67</f>
        <v>27.375190258751896</v>
      </c>
    </row>
    <row r="68" spans="1:18" s="60" customFormat="1" x14ac:dyDescent="0.25">
      <c r="A68" s="15">
        <v>67</v>
      </c>
      <c r="B68" s="7">
        <v>10.9</v>
      </c>
      <c r="C68" s="7">
        <v>11</v>
      </c>
      <c r="D68" s="7">
        <v>14.1</v>
      </c>
      <c r="E68" s="7">
        <v>14.1</v>
      </c>
      <c r="F68" s="7">
        <f t="shared" si="37"/>
        <v>10.9</v>
      </c>
      <c r="G68" s="7">
        <f t="shared" si="38"/>
        <v>21.8</v>
      </c>
      <c r="H68" s="7">
        <f t="shared" si="39"/>
        <v>22</v>
      </c>
      <c r="I68" s="7">
        <f t="shared" si="40"/>
        <v>11</v>
      </c>
      <c r="J68" s="7">
        <v>161.1</v>
      </c>
      <c r="K68" s="7">
        <v>161.1</v>
      </c>
      <c r="L68" s="7">
        <f t="shared" si="41"/>
        <v>175.2</v>
      </c>
      <c r="M68" s="7">
        <f t="shared" si="42"/>
        <v>175.2</v>
      </c>
      <c r="N68" s="32">
        <f t="shared" si="26"/>
        <v>154.39499999999987</v>
      </c>
      <c r="O68" s="30">
        <v>-16.425114155251137</v>
      </c>
      <c r="P68" s="30">
        <f t="shared" si="27"/>
        <v>168.16073059360733</v>
      </c>
      <c r="R68" s="51">
        <f t="shared" si="43"/>
        <v>16.425114155251137</v>
      </c>
    </row>
    <row r="69" spans="1:18" s="89" customFormat="1" x14ac:dyDescent="0.25">
      <c r="A69" s="90">
        <v>68</v>
      </c>
      <c r="B69" s="91">
        <v>10.9</v>
      </c>
      <c r="C69" s="91">
        <v>11</v>
      </c>
      <c r="D69" s="91">
        <v>14.1</v>
      </c>
      <c r="E69" s="91">
        <v>14.1</v>
      </c>
      <c r="F69" s="92">
        <v>0</v>
      </c>
      <c r="G69" s="91">
        <f>F69+B69</f>
        <v>10.9</v>
      </c>
      <c r="H69" s="91">
        <f>I69+C69</f>
        <v>11</v>
      </c>
      <c r="I69" s="92">
        <v>0</v>
      </c>
      <c r="J69" s="91">
        <v>161.1</v>
      </c>
      <c r="K69" s="91">
        <v>161.1</v>
      </c>
      <c r="L69" s="77">
        <f t="shared" si="41"/>
        <v>175.2</v>
      </c>
      <c r="M69" s="77">
        <f t="shared" si="42"/>
        <v>175.2</v>
      </c>
      <c r="N69" s="66">
        <f t="shared" si="26"/>
        <v>154.39499999999987</v>
      </c>
      <c r="O69" s="80">
        <v>-5.4750380517503796</v>
      </c>
      <c r="P69" s="80">
        <f t="shared" si="27"/>
        <v>168.16073059360733</v>
      </c>
      <c r="R69" s="51">
        <f t="shared" si="43"/>
        <v>5.4750380517503796</v>
      </c>
    </row>
    <row r="70" spans="1:18" s="87" customFormat="1" x14ac:dyDescent="0.25">
      <c r="A70" s="54">
        <v>69</v>
      </c>
      <c r="B70" s="76">
        <v>11</v>
      </c>
      <c r="C70" s="76">
        <v>11.2</v>
      </c>
      <c r="D70" s="76">
        <v>14</v>
      </c>
      <c r="E70" s="76">
        <v>14</v>
      </c>
      <c r="F70" s="76">
        <f t="shared" ref="F70:F75" si="44">G71</f>
        <v>66.2</v>
      </c>
      <c r="G70" s="76">
        <f t="shared" ref="G70:G75" si="45">F70+B70</f>
        <v>77.2</v>
      </c>
      <c r="H70" s="76">
        <f t="shared" ref="H70:H75" si="46">I70+C70</f>
        <v>79.400000000000006</v>
      </c>
      <c r="I70" s="76">
        <f t="shared" ref="I70:I75" si="47">H71</f>
        <v>68.2</v>
      </c>
      <c r="J70" s="76">
        <v>175.2</v>
      </c>
      <c r="K70" s="76">
        <v>175.2</v>
      </c>
      <c r="L70" s="76">
        <f>J70+D70</f>
        <v>189.2</v>
      </c>
      <c r="M70" s="76">
        <f>K70+E70</f>
        <v>189.2</v>
      </c>
      <c r="N70" s="64">
        <f t="shared" si="26"/>
        <v>155.39999999999964</v>
      </c>
      <c r="O70" s="78">
        <v>-72.753153153153249</v>
      </c>
      <c r="P70" s="78">
        <f t="shared" si="27"/>
        <v>182.22102102102107</v>
      </c>
      <c r="R70" s="51">
        <f t="shared" si="43"/>
        <v>72.753153153153249</v>
      </c>
    </row>
    <row r="71" spans="1:18" s="60" customFormat="1" x14ac:dyDescent="0.25">
      <c r="A71" s="15">
        <v>70</v>
      </c>
      <c r="B71" s="7">
        <v>11.1</v>
      </c>
      <c r="C71" s="7">
        <v>11.2</v>
      </c>
      <c r="D71" s="7">
        <v>14</v>
      </c>
      <c r="E71" s="7">
        <v>14</v>
      </c>
      <c r="F71" s="7">
        <f t="shared" si="44"/>
        <v>55.1</v>
      </c>
      <c r="G71" s="7">
        <f t="shared" si="45"/>
        <v>66.2</v>
      </c>
      <c r="H71" s="7">
        <f t="shared" si="46"/>
        <v>68.2</v>
      </c>
      <c r="I71" s="7">
        <f t="shared" si="47"/>
        <v>57</v>
      </c>
      <c r="J71" s="7">
        <v>175.2</v>
      </c>
      <c r="K71" s="7">
        <v>175.2</v>
      </c>
      <c r="L71" s="7">
        <f t="shared" ref="L71:L76" si="48">J71+D71</f>
        <v>189.2</v>
      </c>
      <c r="M71" s="7">
        <f t="shared" ref="M71:M76" si="49">K71+E71</f>
        <v>189.2</v>
      </c>
      <c r="N71" s="32">
        <f t="shared" si="26"/>
        <v>156.10000000000036</v>
      </c>
      <c r="O71" s="30">
        <v>-61.62645739910311</v>
      </c>
      <c r="P71" s="30">
        <f t="shared" si="27"/>
        <v>182.21046337817629</v>
      </c>
      <c r="R71" s="51">
        <f t="shared" si="43"/>
        <v>61.62645739910311</v>
      </c>
    </row>
    <row r="72" spans="1:18" s="60" customFormat="1" x14ac:dyDescent="0.25">
      <c r="A72" s="15">
        <v>71</v>
      </c>
      <c r="B72" s="7">
        <v>11.1</v>
      </c>
      <c r="C72" s="7">
        <v>11.3</v>
      </c>
      <c r="D72" s="7">
        <v>14</v>
      </c>
      <c r="E72" s="7">
        <v>14</v>
      </c>
      <c r="F72" s="7">
        <f t="shared" si="44"/>
        <v>44</v>
      </c>
      <c r="G72" s="7">
        <f t="shared" si="45"/>
        <v>55.1</v>
      </c>
      <c r="H72" s="7">
        <f t="shared" si="46"/>
        <v>57</v>
      </c>
      <c r="I72" s="7">
        <f t="shared" si="47"/>
        <v>45.7</v>
      </c>
      <c r="J72" s="7">
        <v>175.2</v>
      </c>
      <c r="K72" s="7">
        <v>175.2</v>
      </c>
      <c r="L72" s="7">
        <f t="shared" si="48"/>
        <v>189.2</v>
      </c>
      <c r="M72" s="7">
        <f t="shared" si="49"/>
        <v>189.2</v>
      </c>
      <c r="N72" s="32">
        <f t="shared" si="26"/>
        <v>156.79999999999973</v>
      </c>
      <c r="O72" s="30">
        <v>-50.452678571428635</v>
      </c>
      <c r="P72" s="30">
        <f t="shared" si="27"/>
        <v>182.22083333333345</v>
      </c>
      <c r="R72" s="51">
        <f t="shared" si="43"/>
        <v>50.452678571428635</v>
      </c>
    </row>
    <row r="73" spans="1:18" s="60" customFormat="1" x14ac:dyDescent="0.25">
      <c r="A73" s="15">
        <v>72</v>
      </c>
      <c r="B73" s="7">
        <v>11</v>
      </c>
      <c r="C73" s="7">
        <v>11.2</v>
      </c>
      <c r="D73" s="7">
        <v>14</v>
      </c>
      <c r="E73" s="7">
        <v>14</v>
      </c>
      <c r="F73" s="7">
        <f t="shared" si="44"/>
        <v>33</v>
      </c>
      <c r="G73" s="7">
        <f t="shared" si="45"/>
        <v>44</v>
      </c>
      <c r="H73" s="7">
        <f t="shared" si="46"/>
        <v>45.7</v>
      </c>
      <c r="I73" s="7">
        <f t="shared" si="47"/>
        <v>34.5</v>
      </c>
      <c r="J73" s="7">
        <v>175.2</v>
      </c>
      <c r="K73" s="7">
        <v>175.2</v>
      </c>
      <c r="L73" s="7">
        <f t="shared" si="48"/>
        <v>189.2</v>
      </c>
      <c r="M73" s="7">
        <f t="shared" si="49"/>
        <v>189.2</v>
      </c>
      <c r="N73" s="32">
        <f t="shared" si="26"/>
        <v>155.40000000000009</v>
      </c>
      <c r="O73" s="30">
        <v>-39.302402402402386</v>
      </c>
      <c r="P73" s="30">
        <f t="shared" si="27"/>
        <v>182.22102102102096</v>
      </c>
      <c r="R73" s="51">
        <f t="shared" si="43"/>
        <v>39.302402402402386</v>
      </c>
    </row>
    <row r="74" spans="1:18" s="60" customFormat="1" x14ac:dyDescent="0.25">
      <c r="A74" s="15">
        <v>73</v>
      </c>
      <c r="B74" s="7">
        <v>11</v>
      </c>
      <c r="C74" s="7">
        <v>11.1</v>
      </c>
      <c r="D74" s="7">
        <v>14</v>
      </c>
      <c r="E74" s="7">
        <v>14</v>
      </c>
      <c r="F74" s="7">
        <f t="shared" si="44"/>
        <v>22</v>
      </c>
      <c r="G74" s="7">
        <f t="shared" si="45"/>
        <v>33</v>
      </c>
      <c r="H74" s="7">
        <f t="shared" si="46"/>
        <v>34.5</v>
      </c>
      <c r="I74" s="7">
        <f t="shared" si="47"/>
        <v>23.4</v>
      </c>
      <c r="J74" s="7">
        <v>175.2</v>
      </c>
      <c r="K74" s="7">
        <v>175.2</v>
      </c>
      <c r="L74" s="7">
        <f t="shared" si="48"/>
        <v>189.2</v>
      </c>
      <c r="M74" s="7">
        <f t="shared" si="49"/>
        <v>189.2</v>
      </c>
      <c r="N74" s="32">
        <f t="shared" si="26"/>
        <v>154.69999999999982</v>
      </c>
      <c r="O74" s="30">
        <v>-28.226093514328813</v>
      </c>
      <c r="P74" s="30">
        <f t="shared" si="27"/>
        <v>182.21055806938173</v>
      </c>
      <c r="R74" s="51">
        <f t="shared" si="43"/>
        <v>28.226093514328813</v>
      </c>
    </row>
    <row r="75" spans="1:18" s="60" customFormat="1" x14ac:dyDescent="0.25">
      <c r="A75" s="15">
        <v>74</v>
      </c>
      <c r="B75" s="7">
        <v>11</v>
      </c>
      <c r="C75" s="7">
        <v>11.2</v>
      </c>
      <c r="D75" s="7">
        <v>14</v>
      </c>
      <c r="E75" s="7">
        <v>14</v>
      </c>
      <c r="F75" s="7">
        <f t="shared" si="44"/>
        <v>11</v>
      </c>
      <c r="G75" s="7">
        <f t="shared" si="45"/>
        <v>22</v>
      </c>
      <c r="H75" s="7">
        <f t="shared" si="46"/>
        <v>23.4</v>
      </c>
      <c r="I75" s="7">
        <f t="shared" si="47"/>
        <v>12.2</v>
      </c>
      <c r="J75" s="7">
        <v>175.2</v>
      </c>
      <c r="K75" s="7">
        <v>175.2</v>
      </c>
      <c r="L75" s="7">
        <f t="shared" si="48"/>
        <v>189.2</v>
      </c>
      <c r="M75" s="7">
        <f t="shared" si="49"/>
        <v>189.2</v>
      </c>
      <c r="N75" s="32">
        <f t="shared" si="26"/>
        <v>155.40000000000009</v>
      </c>
      <c r="O75" s="30">
        <v>-17.151951951951951</v>
      </c>
      <c r="P75" s="30">
        <f t="shared" si="27"/>
        <v>182.2210210210209</v>
      </c>
      <c r="R75" s="51">
        <f t="shared" si="43"/>
        <v>17.151951951951951</v>
      </c>
    </row>
    <row r="76" spans="1:18" s="89" customFormat="1" x14ac:dyDescent="0.25">
      <c r="A76" s="90">
        <v>75</v>
      </c>
      <c r="B76" s="91">
        <v>11</v>
      </c>
      <c r="C76" s="91">
        <v>11.2</v>
      </c>
      <c r="D76" s="91">
        <v>14</v>
      </c>
      <c r="E76" s="91">
        <v>14</v>
      </c>
      <c r="F76" s="92">
        <v>0</v>
      </c>
      <c r="G76" s="91">
        <f>F76+B76</f>
        <v>11</v>
      </c>
      <c r="H76" s="91">
        <f>I76+C76</f>
        <v>12.2</v>
      </c>
      <c r="I76" s="92">
        <v>1</v>
      </c>
      <c r="J76" s="77">
        <v>175.2</v>
      </c>
      <c r="K76" s="77">
        <v>175.2</v>
      </c>
      <c r="L76" s="77">
        <f t="shared" si="48"/>
        <v>189.2</v>
      </c>
      <c r="M76" s="77">
        <f t="shared" si="49"/>
        <v>189.2</v>
      </c>
      <c r="N76" s="66">
        <f t="shared" si="26"/>
        <v>155.40000000000018</v>
      </c>
      <c r="O76" s="80">
        <v>-6.0516516516516496</v>
      </c>
      <c r="P76" s="80">
        <f t="shared" si="27"/>
        <v>182.22102102102096</v>
      </c>
      <c r="R76" s="51">
        <f t="shared" si="43"/>
        <v>6.0516516516516496</v>
      </c>
    </row>
    <row r="77" spans="1:18" s="87" customFormat="1" x14ac:dyDescent="0.25">
      <c r="A77" s="54">
        <v>76</v>
      </c>
      <c r="B77" s="76">
        <v>11.2</v>
      </c>
      <c r="C77" s="76">
        <v>10.8</v>
      </c>
      <c r="D77" s="76">
        <v>14.5</v>
      </c>
      <c r="E77" s="76">
        <v>14.5</v>
      </c>
      <c r="F77" s="76">
        <f t="shared" ref="F77:F82" si="50">G78</f>
        <v>68.2</v>
      </c>
      <c r="G77" s="76">
        <f t="shared" ref="G77:G82" si="51">F77+B77</f>
        <v>79.400000000000006</v>
      </c>
      <c r="H77" s="76">
        <f t="shared" ref="H77:H82" si="52">I77+C77</f>
        <v>81.2</v>
      </c>
      <c r="I77" s="76">
        <f t="shared" ref="I77:I82" si="53">H78</f>
        <v>70.400000000000006</v>
      </c>
      <c r="J77" s="76">
        <v>189.2</v>
      </c>
      <c r="K77" s="76">
        <v>189.2</v>
      </c>
      <c r="L77" s="76">
        <f>J77+D77</f>
        <v>203.7</v>
      </c>
      <c r="M77" s="76">
        <f>K77+E77</f>
        <v>203.7</v>
      </c>
      <c r="N77" s="64">
        <f t="shared" si="26"/>
        <v>159.50000000000091</v>
      </c>
      <c r="O77" s="78">
        <v>-74.793939393939311</v>
      </c>
      <c r="P77" s="78">
        <f t="shared" si="27"/>
        <v>196.40606060606018</v>
      </c>
      <c r="R77" s="51">
        <f t="shared" si="43"/>
        <v>74.793939393939311</v>
      </c>
    </row>
    <row r="78" spans="1:18" s="60" customFormat="1" x14ac:dyDescent="0.25">
      <c r="A78" s="15">
        <v>77</v>
      </c>
      <c r="B78" s="7">
        <v>11.2</v>
      </c>
      <c r="C78" s="7">
        <v>10.8</v>
      </c>
      <c r="D78" s="7">
        <v>14.5</v>
      </c>
      <c r="E78" s="7">
        <v>14.5</v>
      </c>
      <c r="F78" s="7">
        <f t="shared" si="50"/>
        <v>57</v>
      </c>
      <c r="G78" s="7">
        <f t="shared" si="51"/>
        <v>68.2</v>
      </c>
      <c r="H78" s="7">
        <f t="shared" si="52"/>
        <v>70.400000000000006</v>
      </c>
      <c r="I78" s="7">
        <f t="shared" si="53"/>
        <v>59.6</v>
      </c>
      <c r="J78" s="7">
        <v>189.2</v>
      </c>
      <c r="K78" s="7">
        <v>189.2</v>
      </c>
      <c r="L78" s="7">
        <f t="shared" ref="L78:L83" si="54">J78+D78</f>
        <v>203.7</v>
      </c>
      <c r="M78" s="7">
        <f t="shared" ref="M78:M83" si="55">K78+E78</f>
        <v>203.7</v>
      </c>
      <c r="N78" s="32">
        <f t="shared" si="26"/>
        <v>159.49999999999909</v>
      </c>
      <c r="O78" s="30">
        <v>-63.792727272727348</v>
      </c>
      <c r="P78" s="30">
        <f t="shared" si="27"/>
        <v>196.40606060606098</v>
      </c>
      <c r="R78" s="51">
        <f t="shared" si="43"/>
        <v>63.792727272727348</v>
      </c>
    </row>
    <row r="79" spans="1:18" s="60" customFormat="1" x14ac:dyDescent="0.25">
      <c r="A79" s="15">
        <v>78</v>
      </c>
      <c r="B79" s="7">
        <v>11.3</v>
      </c>
      <c r="C79" s="7">
        <v>10.9</v>
      </c>
      <c r="D79" s="7">
        <v>14.5</v>
      </c>
      <c r="E79" s="7">
        <v>14.5</v>
      </c>
      <c r="F79" s="7">
        <f t="shared" si="50"/>
        <v>45.7</v>
      </c>
      <c r="G79" s="7">
        <f t="shared" si="51"/>
        <v>57</v>
      </c>
      <c r="H79" s="7">
        <f t="shared" si="52"/>
        <v>59.6</v>
      </c>
      <c r="I79" s="7">
        <f t="shared" si="53"/>
        <v>48.7</v>
      </c>
      <c r="J79" s="7">
        <v>189.2</v>
      </c>
      <c r="K79" s="7">
        <v>189.2</v>
      </c>
      <c r="L79" s="7">
        <f t="shared" si="54"/>
        <v>203.7</v>
      </c>
      <c r="M79" s="7">
        <f t="shared" si="55"/>
        <v>203.7</v>
      </c>
      <c r="N79" s="32">
        <f t="shared" si="26"/>
        <v>160.95000000000073</v>
      </c>
      <c r="O79" s="30">
        <v>-52.741591591591543</v>
      </c>
      <c r="P79" s="30">
        <f t="shared" si="27"/>
        <v>196.40645645645608</v>
      </c>
      <c r="R79" s="51">
        <f t="shared" si="43"/>
        <v>52.741591591591543</v>
      </c>
    </row>
    <row r="80" spans="1:18" s="60" customFormat="1" x14ac:dyDescent="0.25">
      <c r="A80" s="15">
        <v>79</v>
      </c>
      <c r="B80" s="7">
        <v>11.2</v>
      </c>
      <c r="C80" s="7">
        <v>11</v>
      </c>
      <c r="D80" s="7">
        <v>14.5</v>
      </c>
      <c r="E80" s="7">
        <v>14.5</v>
      </c>
      <c r="F80" s="7">
        <f t="shared" si="50"/>
        <v>34.5</v>
      </c>
      <c r="G80" s="7">
        <f t="shared" si="51"/>
        <v>45.7</v>
      </c>
      <c r="H80" s="7">
        <f t="shared" si="52"/>
        <v>48.7</v>
      </c>
      <c r="I80" s="7">
        <f t="shared" si="53"/>
        <v>37.700000000000003</v>
      </c>
      <c r="J80" s="7">
        <v>189.2</v>
      </c>
      <c r="K80" s="7">
        <v>189.2</v>
      </c>
      <c r="L80" s="7">
        <f t="shared" si="54"/>
        <v>203.7</v>
      </c>
      <c r="M80" s="7">
        <f t="shared" si="55"/>
        <v>203.7</v>
      </c>
      <c r="N80" s="32">
        <f t="shared" si="26"/>
        <v>160.94999999999982</v>
      </c>
      <c r="O80" s="30">
        <v>-41.645345345345355</v>
      </c>
      <c r="P80" s="30">
        <f t="shared" si="27"/>
        <v>196.42822822822833</v>
      </c>
      <c r="R80" s="51">
        <f t="shared" si="43"/>
        <v>41.645345345345355</v>
      </c>
    </row>
    <row r="81" spans="1:18" s="60" customFormat="1" x14ac:dyDescent="0.25">
      <c r="A81" s="15">
        <v>80</v>
      </c>
      <c r="B81" s="7">
        <v>11.1</v>
      </c>
      <c r="C81" s="7">
        <v>10.9</v>
      </c>
      <c r="D81" s="7">
        <v>14.5</v>
      </c>
      <c r="E81" s="7">
        <v>14.5</v>
      </c>
      <c r="F81" s="7">
        <f t="shared" si="50"/>
        <v>23.4</v>
      </c>
      <c r="G81" s="7">
        <f t="shared" si="51"/>
        <v>34.5</v>
      </c>
      <c r="H81" s="7">
        <f t="shared" si="52"/>
        <v>37.700000000000003</v>
      </c>
      <c r="I81" s="7">
        <f t="shared" si="53"/>
        <v>26.8</v>
      </c>
      <c r="J81" s="7">
        <v>189.2</v>
      </c>
      <c r="K81" s="7">
        <v>189.2</v>
      </c>
      <c r="L81" s="7">
        <f t="shared" si="54"/>
        <v>203.7</v>
      </c>
      <c r="M81" s="7">
        <f t="shared" si="55"/>
        <v>203.7</v>
      </c>
      <c r="N81" s="32">
        <f t="shared" si="26"/>
        <v>159.5</v>
      </c>
      <c r="O81" s="30">
        <v>-30.595000000000002</v>
      </c>
      <c r="P81" s="30">
        <f t="shared" si="27"/>
        <v>196.42803030303028</v>
      </c>
      <c r="R81" s="51">
        <f t="shared" si="43"/>
        <v>30.595000000000002</v>
      </c>
    </row>
    <row r="82" spans="1:18" s="60" customFormat="1" x14ac:dyDescent="0.25">
      <c r="A82" s="15">
        <v>81</v>
      </c>
      <c r="B82" s="7">
        <v>11.2</v>
      </c>
      <c r="C82" s="7">
        <v>10.9</v>
      </c>
      <c r="D82" s="7">
        <v>14.5</v>
      </c>
      <c r="E82" s="7">
        <v>14.5</v>
      </c>
      <c r="F82" s="7">
        <f t="shared" si="50"/>
        <v>12.2</v>
      </c>
      <c r="G82" s="7">
        <f t="shared" si="51"/>
        <v>23.4</v>
      </c>
      <c r="H82" s="7">
        <f t="shared" si="52"/>
        <v>26.8</v>
      </c>
      <c r="I82" s="7">
        <f t="shared" si="53"/>
        <v>15.9</v>
      </c>
      <c r="J82" s="7">
        <v>189.2</v>
      </c>
      <c r="K82" s="7">
        <v>189.2</v>
      </c>
      <c r="L82" s="7">
        <f t="shared" si="54"/>
        <v>203.7</v>
      </c>
      <c r="M82" s="7">
        <f t="shared" si="55"/>
        <v>203.7</v>
      </c>
      <c r="N82" s="32">
        <f t="shared" si="26"/>
        <v>160.22499999999968</v>
      </c>
      <c r="O82" s="30">
        <v>-19.566968325791866</v>
      </c>
      <c r="P82" s="30">
        <f t="shared" si="27"/>
        <v>196.41719457013588</v>
      </c>
      <c r="R82" s="51">
        <f t="shared" si="43"/>
        <v>19.566968325791866</v>
      </c>
    </row>
    <row r="83" spans="1:18" s="89" customFormat="1" x14ac:dyDescent="0.25">
      <c r="A83" s="90">
        <v>82</v>
      </c>
      <c r="B83" s="91">
        <v>11.2</v>
      </c>
      <c r="C83" s="91">
        <v>11</v>
      </c>
      <c r="D83" s="91">
        <v>14.5</v>
      </c>
      <c r="E83" s="91">
        <v>14.5</v>
      </c>
      <c r="F83" s="92">
        <v>1</v>
      </c>
      <c r="G83" s="91">
        <f>F83+B83</f>
        <v>12.2</v>
      </c>
      <c r="H83" s="91">
        <f>I83+C83</f>
        <v>15.9</v>
      </c>
      <c r="I83" s="92">
        <v>4.9000000000000004</v>
      </c>
      <c r="J83" s="77">
        <v>189.2</v>
      </c>
      <c r="K83" s="77">
        <v>189.2</v>
      </c>
      <c r="L83" s="77">
        <f t="shared" si="54"/>
        <v>203.7</v>
      </c>
      <c r="M83" s="77">
        <f t="shared" si="55"/>
        <v>203.7</v>
      </c>
      <c r="N83" s="66">
        <f t="shared" si="26"/>
        <v>160.95000000000005</v>
      </c>
      <c r="O83" s="80">
        <v>-8.4942942942942992</v>
      </c>
      <c r="P83" s="80">
        <f t="shared" si="27"/>
        <v>196.42822822822822</v>
      </c>
      <c r="R83" s="51">
        <f t="shared" si="43"/>
        <v>8.4942942942942992</v>
      </c>
    </row>
    <row r="84" spans="1:18" s="87" customFormat="1" x14ac:dyDescent="0.25">
      <c r="A84" s="54">
        <v>83</v>
      </c>
      <c r="B84" s="76">
        <v>10.8</v>
      </c>
      <c r="C84" s="76">
        <v>9.1999999999999993</v>
      </c>
      <c r="D84" s="76">
        <v>15</v>
      </c>
      <c r="E84" s="76">
        <v>15</v>
      </c>
      <c r="F84" s="76">
        <f t="shared" ref="F84:F89" si="56">G85</f>
        <v>70.400000000000006</v>
      </c>
      <c r="G84" s="76">
        <f t="shared" ref="G84:G89" si="57">F84+B84</f>
        <v>81.2</v>
      </c>
      <c r="H84" s="76">
        <f t="shared" ref="H84:H89" si="58">I84+C84</f>
        <v>78.300000000000011</v>
      </c>
      <c r="I84" s="76">
        <f t="shared" ref="I84:I89" si="59">H85</f>
        <v>69.100000000000009</v>
      </c>
      <c r="J84" s="76">
        <v>203.7</v>
      </c>
      <c r="K84" s="76">
        <v>203.7</v>
      </c>
      <c r="L84" s="76">
        <f>J84+D84</f>
        <v>218.7</v>
      </c>
      <c r="M84" s="76">
        <f>K84+E84</f>
        <v>218.7</v>
      </c>
      <c r="N84" s="64">
        <f t="shared" si="26"/>
        <v>150</v>
      </c>
      <c r="O84" s="78">
        <v>-74.777999999999949</v>
      </c>
      <c r="P84" s="78">
        <f t="shared" si="27"/>
        <v>211</v>
      </c>
      <c r="R84" s="51">
        <f t="shared" si="43"/>
        <v>74.777999999999949</v>
      </c>
    </row>
    <row r="85" spans="1:18" s="60" customFormat="1" x14ac:dyDescent="0.25">
      <c r="A85" s="15">
        <v>84</v>
      </c>
      <c r="B85" s="7">
        <v>10.8</v>
      </c>
      <c r="C85" s="7">
        <v>9.8000000000000007</v>
      </c>
      <c r="D85" s="7">
        <v>15</v>
      </c>
      <c r="E85" s="7">
        <v>15</v>
      </c>
      <c r="F85" s="7">
        <f t="shared" si="56"/>
        <v>59.6</v>
      </c>
      <c r="G85" s="7">
        <f t="shared" si="57"/>
        <v>70.400000000000006</v>
      </c>
      <c r="H85" s="7">
        <f t="shared" si="58"/>
        <v>69.100000000000009</v>
      </c>
      <c r="I85" s="7">
        <f t="shared" si="59"/>
        <v>59.300000000000004</v>
      </c>
      <c r="J85" s="7">
        <v>203.7</v>
      </c>
      <c r="K85" s="7">
        <v>203.7</v>
      </c>
      <c r="L85" s="7">
        <f t="shared" ref="L85:L90" si="60">J85+D85</f>
        <v>218.7</v>
      </c>
      <c r="M85" s="7">
        <f t="shared" ref="M85:M90" si="61">K85+E85</f>
        <v>218.7</v>
      </c>
      <c r="N85" s="32">
        <f t="shared" si="26"/>
        <v>154.50000000000091</v>
      </c>
      <c r="O85" s="30">
        <v>-64.606472491909287</v>
      </c>
      <c r="P85" s="30">
        <f t="shared" si="27"/>
        <v>211.07864077669862</v>
      </c>
      <c r="R85" s="51">
        <f t="shared" si="43"/>
        <v>64.606472491909287</v>
      </c>
    </row>
    <row r="86" spans="1:18" s="60" customFormat="1" x14ac:dyDescent="0.25">
      <c r="A86" s="15">
        <v>85</v>
      </c>
      <c r="B86" s="7">
        <v>10.9</v>
      </c>
      <c r="C86" s="7">
        <v>9.5</v>
      </c>
      <c r="D86" s="7">
        <v>15</v>
      </c>
      <c r="E86" s="7">
        <v>15</v>
      </c>
      <c r="F86" s="7">
        <f t="shared" si="56"/>
        <v>48.7</v>
      </c>
      <c r="G86" s="7">
        <f t="shared" si="57"/>
        <v>59.6</v>
      </c>
      <c r="H86" s="7">
        <f t="shared" si="58"/>
        <v>59.300000000000004</v>
      </c>
      <c r="I86" s="7">
        <f t="shared" si="59"/>
        <v>49.800000000000004</v>
      </c>
      <c r="J86" s="7">
        <v>203.7</v>
      </c>
      <c r="K86" s="7">
        <v>203.7</v>
      </c>
      <c r="L86" s="7">
        <f t="shared" si="60"/>
        <v>218.7</v>
      </c>
      <c r="M86" s="7">
        <f t="shared" si="61"/>
        <v>218.7</v>
      </c>
      <c r="N86" s="32">
        <f t="shared" si="26"/>
        <v>153</v>
      </c>
      <c r="O86" s="30">
        <v>-54.345424836601318</v>
      </c>
      <c r="P86" s="30">
        <f t="shared" si="27"/>
        <v>211.02843137254897</v>
      </c>
      <c r="R86" s="51">
        <f t="shared" si="43"/>
        <v>54.345424836601318</v>
      </c>
    </row>
    <row r="87" spans="1:18" s="60" customFormat="1" x14ac:dyDescent="0.25">
      <c r="A87" s="15">
        <v>86</v>
      </c>
      <c r="B87" s="7">
        <v>11</v>
      </c>
      <c r="C87" s="7">
        <v>9.5</v>
      </c>
      <c r="D87" s="7">
        <v>15</v>
      </c>
      <c r="E87" s="7">
        <v>15</v>
      </c>
      <c r="F87" s="7">
        <f t="shared" si="56"/>
        <v>37.700000000000003</v>
      </c>
      <c r="G87" s="7">
        <f t="shared" si="57"/>
        <v>48.7</v>
      </c>
      <c r="H87" s="7">
        <f t="shared" si="58"/>
        <v>49.800000000000004</v>
      </c>
      <c r="I87" s="7">
        <f t="shared" si="59"/>
        <v>40.300000000000004</v>
      </c>
      <c r="J87" s="7">
        <v>203.7</v>
      </c>
      <c r="K87" s="7">
        <v>203.7</v>
      </c>
      <c r="L87" s="7">
        <f t="shared" si="60"/>
        <v>218.7</v>
      </c>
      <c r="M87" s="7">
        <f t="shared" si="61"/>
        <v>218.7</v>
      </c>
      <c r="N87" s="32">
        <f t="shared" si="26"/>
        <v>153.75</v>
      </c>
      <c r="O87" s="30">
        <v>-44.102439024390229</v>
      </c>
      <c r="P87" s="30">
        <f t="shared" si="27"/>
        <v>211.01707317073163</v>
      </c>
      <c r="R87" s="51">
        <f t="shared" si="43"/>
        <v>44.102439024390229</v>
      </c>
    </row>
    <row r="88" spans="1:18" s="60" customFormat="1" x14ac:dyDescent="0.25">
      <c r="A88" s="15">
        <v>87</v>
      </c>
      <c r="B88" s="7">
        <v>10.9</v>
      </c>
      <c r="C88" s="7">
        <v>9.9</v>
      </c>
      <c r="D88" s="7">
        <v>15</v>
      </c>
      <c r="E88" s="7">
        <v>15</v>
      </c>
      <c r="F88" s="7">
        <f t="shared" si="56"/>
        <v>26.8</v>
      </c>
      <c r="G88" s="7">
        <f t="shared" si="57"/>
        <v>37.700000000000003</v>
      </c>
      <c r="H88" s="7">
        <f t="shared" si="58"/>
        <v>40.300000000000004</v>
      </c>
      <c r="I88" s="7">
        <f t="shared" si="59"/>
        <v>30.400000000000002</v>
      </c>
      <c r="J88" s="7">
        <v>203.7</v>
      </c>
      <c r="K88" s="7">
        <v>203.7</v>
      </c>
      <c r="L88" s="7">
        <f t="shared" si="60"/>
        <v>218.7</v>
      </c>
      <c r="M88" s="7">
        <f t="shared" si="61"/>
        <v>218.7</v>
      </c>
      <c r="N88" s="32">
        <f t="shared" si="26"/>
        <v>156</v>
      </c>
      <c r="O88" s="30">
        <v>-33.775160256410238</v>
      </c>
      <c r="P88" s="30">
        <f t="shared" si="27"/>
        <v>211.07980769230772</v>
      </c>
      <c r="R88" s="51">
        <f t="shared" si="43"/>
        <v>33.775160256410238</v>
      </c>
    </row>
    <row r="89" spans="1:18" s="60" customFormat="1" x14ac:dyDescent="0.25">
      <c r="A89" s="15">
        <v>88</v>
      </c>
      <c r="B89" s="7">
        <v>10.9</v>
      </c>
      <c r="C89" s="7">
        <v>9.8000000000000007</v>
      </c>
      <c r="D89" s="7">
        <v>15</v>
      </c>
      <c r="E89" s="7">
        <v>15</v>
      </c>
      <c r="F89" s="7">
        <f t="shared" si="56"/>
        <v>15.9</v>
      </c>
      <c r="G89" s="7">
        <f t="shared" si="57"/>
        <v>26.8</v>
      </c>
      <c r="H89" s="7">
        <f t="shared" si="58"/>
        <v>30.400000000000002</v>
      </c>
      <c r="I89" s="7">
        <f t="shared" si="59"/>
        <v>20.6</v>
      </c>
      <c r="J89" s="7">
        <v>203.7</v>
      </c>
      <c r="K89" s="7">
        <v>203.7</v>
      </c>
      <c r="L89" s="7">
        <f t="shared" si="60"/>
        <v>218.7</v>
      </c>
      <c r="M89" s="7">
        <f t="shared" si="61"/>
        <v>218.7</v>
      </c>
      <c r="N89" s="32">
        <f t="shared" si="26"/>
        <v>155.25</v>
      </c>
      <c r="O89" s="30">
        <v>-23.388244766505625</v>
      </c>
      <c r="P89" s="30">
        <f t="shared" si="27"/>
        <v>211.06714975845398</v>
      </c>
      <c r="R89" s="51">
        <f t="shared" si="43"/>
        <v>23.388244766505625</v>
      </c>
    </row>
    <row r="90" spans="1:18" s="89" customFormat="1" ht="15" customHeight="1" x14ac:dyDescent="0.25">
      <c r="A90" s="90">
        <v>89</v>
      </c>
      <c r="B90" s="91">
        <v>11</v>
      </c>
      <c r="C90" s="91">
        <v>9.5</v>
      </c>
      <c r="D90" s="91">
        <v>15</v>
      </c>
      <c r="E90" s="91">
        <v>15</v>
      </c>
      <c r="F90" s="92">
        <v>4.9000000000000004</v>
      </c>
      <c r="G90" s="91">
        <f>F90+B90</f>
        <v>15.9</v>
      </c>
      <c r="H90" s="91">
        <f>I90+C90</f>
        <v>20.6</v>
      </c>
      <c r="I90" s="92">
        <v>11.1</v>
      </c>
      <c r="J90" s="77">
        <v>203.7</v>
      </c>
      <c r="K90" s="77">
        <v>203.7</v>
      </c>
      <c r="L90" s="77">
        <f t="shared" si="60"/>
        <v>218.7</v>
      </c>
      <c r="M90" s="77">
        <f t="shared" si="61"/>
        <v>218.7</v>
      </c>
      <c r="N90" s="66">
        <f t="shared" si="26"/>
        <v>153.75</v>
      </c>
      <c r="O90" s="80">
        <v>-13.058536585365854</v>
      </c>
      <c r="P90" s="80">
        <f t="shared" si="27"/>
        <v>211.01707317073189</v>
      </c>
      <c r="R90" s="51">
        <f t="shared" si="43"/>
        <v>13.058536585365854</v>
      </c>
    </row>
    <row r="91" spans="1:18" s="87" customFormat="1" x14ac:dyDescent="0.25">
      <c r="A91" s="54">
        <v>90</v>
      </c>
      <c r="B91" s="76">
        <v>11.3</v>
      </c>
      <c r="C91" s="76">
        <v>8.1999999999999993</v>
      </c>
      <c r="D91" s="76">
        <v>15</v>
      </c>
      <c r="E91" s="76">
        <v>15</v>
      </c>
      <c r="F91" s="76">
        <f t="shared" ref="F91:F95" si="62">G92</f>
        <v>67</v>
      </c>
      <c r="G91" s="76">
        <f t="shared" ref="G91:G95" si="63">F91+B91</f>
        <v>78.3</v>
      </c>
      <c r="H91" s="76">
        <f t="shared" ref="H91:H95" si="64">I91+C91</f>
        <v>72.900000000000006</v>
      </c>
      <c r="I91" s="76">
        <f t="shared" ref="I91:I95" si="65">H92</f>
        <v>64.7</v>
      </c>
      <c r="J91" s="76">
        <v>218.7</v>
      </c>
      <c r="K91" s="76">
        <v>218.7</v>
      </c>
      <c r="L91" s="76">
        <f>J91+D91</f>
        <v>233.7</v>
      </c>
      <c r="M91" s="76">
        <f>K91+E91</f>
        <v>233.7</v>
      </c>
      <c r="N91" s="84">
        <f t="shared" ref="N91:N100" si="66">0.5*(((F91*K91)-(G91*J91))+((G91*L91)-(H91*K91))+((H91*M91)-(I91*L91))+((I91*J91)-(F91*M91)))</f>
        <v>146.25</v>
      </c>
      <c r="O91" s="85">
        <v>-70.82700854700856</v>
      </c>
      <c r="P91" s="86">
        <f t="shared" ref="P91:P100" si="67">(1/(6*N91))*((J91+K91)*(F91*K91-G91*J91)+(K91+L91)*(G91*L91-H91*K91)+(L91+M91)*(H91*M91-I91*L91)+(M91+J91)*(I91*J91-F91*M91))</f>
        <v>225.80256410256408</v>
      </c>
      <c r="R91" s="51">
        <f t="shared" si="43"/>
        <v>70.82700854700856</v>
      </c>
    </row>
    <row r="92" spans="1:18" s="60" customFormat="1" x14ac:dyDescent="0.25">
      <c r="A92" s="15">
        <v>91</v>
      </c>
      <c r="B92" s="7">
        <v>11</v>
      </c>
      <c r="C92" s="7">
        <v>9</v>
      </c>
      <c r="D92" s="7">
        <v>15</v>
      </c>
      <c r="E92" s="7">
        <v>15</v>
      </c>
      <c r="F92" s="7">
        <f t="shared" si="62"/>
        <v>56</v>
      </c>
      <c r="G92" s="7">
        <f t="shared" si="63"/>
        <v>67</v>
      </c>
      <c r="H92" s="7">
        <f t="shared" si="64"/>
        <v>64.7</v>
      </c>
      <c r="I92" s="7">
        <f t="shared" si="65"/>
        <v>55.7</v>
      </c>
      <c r="J92" s="7">
        <v>218.7</v>
      </c>
      <c r="K92" s="7">
        <v>218.7</v>
      </c>
      <c r="L92" s="7">
        <f t="shared" ref="L92:L96" si="68">J92+D92</f>
        <v>233.7</v>
      </c>
      <c r="M92" s="7">
        <f t="shared" ref="M92:M96" si="69">K92+E92</f>
        <v>233.7</v>
      </c>
      <c r="N92" s="8">
        <f t="shared" si="66"/>
        <v>150</v>
      </c>
      <c r="O92" s="9">
        <v>-60.871666666666634</v>
      </c>
      <c r="P92" s="16">
        <f t="shared" si="67"/>
        <v>225.95000000000007</v>
      </c>
      <c r="R92" s="51">
        <f t="shared" si="43"/>
        <v>60.871666666666634</v>
      </c>
    </row>
    <row r="93" spans="1:18" s="60" customFormat="1" x14ac:dyDescent="0.25">
      <c r="A93" s="15">
        <v>92</v>
      </c>
      <c r="B93" s="7">
        <v>10.6</v>
      </c>
      <c r="C93" s="7">
        <v>9.1999999999999993</v>
      </c>
      <c r="D93" s="7">
        <v>15</v>
      </c>
      <c r="E93" s="7">
        <v>15</v>
      </c>
      <c r="F93" s="7">
        <f t="shared" si="62"/>
        <v>45.4</v>
      </c>
      <c r="G93" s="7">
        <f t="shared" si="63"/>
        <v>56</v>
      </c>
      <c r="H93" s="7">
        <f t="shared" si="64"/>
        <v>55.7</v>
      </c>
      <c r="I93" s="7">
        <f t="shared" si="65"/>
        <v>46.5</v>
      </c>
      <c r="J93" s="7">
        <v>218.7</v>
      </c>
      <c r="K93" s="7">
        <v>218.7</v>
      </c>
      <c r="L93" s="7">
        <f t="shared" si="68"/>
        <v>233.7</v>
      </c>
      <c r="M93" s="7">
        <f t="shared" si="69"/>
        <v>233.7</v>
      </c>
      <c r="N93" s="8">
        <f t="shared" si="66"/>
        <v>148.5</v>
      </c>
      <c r="O93" s="9">
        <v>-50.895286195286204</v>
      </c>
      <c r="P93" s="16">
        <f t="shared" si="67"/>
        <v>226.02323232323243</v>
      </c>
      <c r="R93" s="51">
        <f t="shared" si="43"/>
        <v>50.895286195286204</v>
      </c>
    </row>
    <row r="94" spans="1:18" s="60" customFormat="1" x14ac:dyDescent="0.25">
      <c r="A94" s="15">
        <v>93</v>
      </c>
      <c r="B94" s="7">
        <v>10.6</v>
      </c>
      <c r="C94" s="7">
        <v>9.5</v>
      </c>
      <c r="D94" s="7">
        <v>15</v>
      </c>
      <c r="E94" s="7">
        <v>15</v>
      </c>
      <c r="F94" s="7">
        <f t="shared" si="62"/>
        <v>34.799999999999997</v>
      </c>
      <c r="G94" s="7">
        <f t="shared" si="63"/>
        <v>45.4</v>
      </c>
      <c r="H94" s="7">
        <f t="shared" si="64"/>
        <v>46.5</v>
      </c>
      <c r="I94" s="7">
        <f t="shared" si="65"/>
        <v>37</v>
      </c>
      <c r="J94" s="7">
        <v>218.7</v>
      </c>
      <c r="K94" s="7">
        <v>218.7</v>
      </c>
      <c r="L94" s="7">
        <f t="shared" si="68"/>
        <v>233.7</v>
      </c>
      <c r="M94" s="7">
        <f t="shared" si="69"/>
        <v>233.7</v>
      </c>
      <c r="N94" s="8">
        <f t="shared" si="66"/>
        <v>150.75</v>
      </c>
      <c r="O94" s="9">
        <v>-40.909950248756218</v>
      </c>
      <c r="P94" s="16">
        <f t="shared" si="67"/>
        <v>226.06318407960194</v>
      </c>
      <c r="R94" s="51">
        <f t="shared" si="43"/>
        <v>40.909950248756218</v>
      </c>
    </row>
    <row r="95" spans="1:18" s="60" customFormat="1" x14ac:dyDescent="0.25">
      <c r="A95" s="15">
        <v>94</v>
      </c>
      <c r="B95" s="7">
        <v>10.7</v>
      </c>
      <c r="C95" s="7">
        <v>9.1</v>
      </c>
      <c r="D95" s="7">
        <v>15</v>
      </c>
      <c r="E95" s="7">
        <v>15</v>
      </c>
      <c r="F95" s="7">
        <f t="shared" si="62"/>
        <v>24.1</v>
      </c>
      <c r="G95" s="7">
        <f t="shared" si="63"/>
        <v>34.799999999999997</v>
      </c>
      <c r="H95" s="7">
        <f t="shared" si="64"/>
        <v>37</v>
      </c>
      <c r="I95" s="7">
        <f t="shared" si="65"/>
        <v>27.9</v>
      </c>
      <c r="J95" s="7">
        <v>218.7</v>
      </c>
      <c r="K95" s="7">
        <v>218.7</v>
      </c>
      <c r="L95" s="7">
        <f t="shared" si="68"/>
        <v>233.7</v>
      </c>
      <c r="M95" s="7">
        <f t="shared" si="69"/>
        <v>233.7</v>
      </c>
      <c r="N95" s="8">
        <f t="shared" si="66"/>
        <v>148.5</v>
      </c>
      <c r="O95" s="9">
        <v>-30.909595959595983</v>
      </c>
      <c r="P95" s="16">
        <f t="shared" si="67"/>
        <v>225.99797979797987</v>
      </c>
      <c r="R95" s="51">
        <f t="shared" si="43"/>
        <v>30.909595959595983</v>
      </c>
    </row>
    <row r="96" spans="1:18" s="89" customFormat="1" x14ac:dyDescent="0.25">
      <c r="A96" s="90">
        <v>95</v>
      </c>
      <c r="B96" s="91">
        <v>13</v>
      </c>
      <c r="C96" s="91">
        <v>7</v>
      </c>
      <c r="D96" s="91">
        <v>15</v>
      </c>
      <c r="E96" s="91">
        <v>15</v>
      </c>
      <c r="F96" s="92">
        <v>11.1</v>
      </c>
      <c r="G96" s="91">
        <f>F96+B96</f>
        <v>24.1</v>
      </c>
      <c r="H96" s="91">
        <f>I96+C96</f>
        <v>27.9</v>
      </c>
      <c r="I96" s="92">
        <v>20.9</v>
      </c>
      <c r="J96" s="7">
        <v>218.7</v>
      </c>
      <c r="K96" s="7">
        <v>218.7</v>
      </c>
      <c r="L96" s="77">
        <f t="shared" si="68"/>
        <v>233.7</v>
      </c>
      <c r="M96" s="77">
        <f t="shared" si="69"/>
        <v>233.7</v>
      </c>
      <c r="N96" s="93">
        <f t="shared" si="66"/>
        <v>150</v>
      </c>
      <c r="O96" s="94">
        <v>-20.660000000000018</v>
      </c>
      <c r="P96" s="95">
        <f t="shared" si="67"/>
        <v>225.45000000000013</v>
      </c>
      <c r="R96" s="51">
        <f t="shared" si="43"/>
        <v>20.660000000000018</v>
      </c>
    </row>
    <row r="97" spans="1:18" s="87" customFormat="1" x14ac:dyDescent="0.25">
      <c r="A97" s="54">
        <v>96</v>
      </c>
      <c r="B97" s="63" t="s">
        <v>16</v>
      </c>
      <c r="C97" s="63" t="s">
        <v>16</v>
      </c>
      <c r="D97" s="63" t="s">
        <v>16</v>
      </c>
      <c r="E97" s="63" t="s">
        <v>16</v>
      </c>
      <c r="F97" s="76">
        <v>55.7</v>
      </c>
      <c r="G97" s="76">
        <v>72.900000000000006</v>
      </c>
      <c r="H97" s="76">
        <v>67</v>
      </c>
      <c r="I97" s="76">
        <v>58.9</v>
      </c>
      <c r="J97" s="76">
        <v>233.7</v>
      </c>
      <c r="K97" s="76">
        <v>233.7</v>
      </c>
      <c r="L97" s="76">
        <f>J97+9.2</f>
        <v>242.89999999999998</v>
      </c>
      <c r="M97" s="76">
        <f>L97+6.9</f>
        <v>249.79999999999998</v>
      </c>
      <c r="N97" s="84">
        <f t="shared" si="66"/>
        <v>155.36499999999978</v>
      </c>
      <c r="O97" s="85">
        <v>-62.909844559585416</v>
      </c>
      <c r="P97" s="86">
        <f t="shared" si="67"/>
        <v>239.40034542314336</v>
      </c>
      <c r="R97" s="51">
        <f t="shared" si="43"/>
        <v>62.909844559585416</v>
      </c>
    </row>
    <row r="98" spans="1:18" s="60" customFormat="1" x14ac:dyDescent="0.25">
      <c r="A98" s="15">
        <v>97</v>
      </c>
      <c r="B98" s="24" t="s">
        <v>16</v>
      </c>
      <c r="C98" s="24" t="s">
        <v>16</v>
      </c>
      <c r="D98" s="24" t="s">
        <v>16</v>
      </c>
      <c r="E98" s="24" t="s">
        <v>16</v>
      </c>
      <c r="F98" s="7">
        <v>46.5</v>
      </c>
      <c r="G98" s="7">
        <v>55.7</v>
      </c>
      <c r="H98" s="7">
        <v>58.9</v>
      </c>
      <c r="I98" s="7">
        <v>50</v>
      </c>
      <c r="J98" s="7">
        <v>233.7</v>
      </c>
      <c r="K98" s="7">
        <v>233.7</v>
      </c>
      <c r="L98" s="7">
        <f>M97</f>
        <v>249.79999999999998</v>
      </c>
      <c r="M98" s="7">
        <f>L98+1.8</f>
        <v>251.6</v>
      </c>
      <c r="N98" s="8">
        <f t="shared" si="66"/>
        <v>156.86500000000069</v>
      </c>
      <c r="O98" s="9">
        <v>-52.697038855066367</v>
      </c>
      <c r="P98" s="16">
        <f t="shared" si="67"/>
        <v>242.21631657794882</v>
      </c>
      <c r="R98" s="51">
        <f t="shared" si="43"/>
        <v>52.697038855066367</v>
      </c>
    </row>
    <row r="99" spans="1:18" s="60" customFormat="1" x14ac:dyDescent="0.25">
      <c r="A99" s="15">
        <v>98</v>
      </c>
      <c r="B99" s="24" t="s">
        <v>16</v>
      </c>
      <c r="C99" s="24" t="s">
        <v>16</v>
      </c>
      <c r="D99" s="24" t="s">
        <v>16</v>
      </c>
      <c r="E99" s="24" t="s">
        <v>16</v>
      </c>
      <c r="F99" s="7">
        <v>37</v>
      </c>
      <c r="G99" s="7">
        <v>46.5</v>
      </c>
      <c r="H99" s="7">
        <v>50</v>
      </c>
      <c r="I99" s="7">
        <v>40.9</v>
      </c>
      <c r="J99" s="7">
        <v>233.7</v>
      </c>
      <c r="K99" s="7">
        <v>233.7</v>
      </c>
      <c r="L99" s="7">
        <f>M98</f>
        <v>251.6</v>
      </c>
      <c r="M99" s="7">
        <f>L99-1.8</f>
        <v>249.79999999999998</v>
      </c>
      <c r="N99" s="8">
        <f t="shared" si="66"/>
        <v>154.77000000000135</v>
      </c>
      <c r="O99" s="9">
        <v>-43.658812000602943</v>
      </c>
      <c r="P99" s="16">
        <f t="shared" si="67"/>
        <v>242.0850821649322</v>
      </c>
      <c r="R99" s="51">
        <f t="shared" si="43"/>
        <v>43.658812000602943</v>
      </c>
    </row>
    <row r="100" spans="1:18" s="89" customFormat="1" x14ac:dyDescent="0.25">
      <c r="A100" s="22">
        <v>99</v>
      </c>
      <c r="B100" s="65" t="s">
        <v>16</v>
      </c>
      <c r="C100" s="65" t="s">
        <v>16</v>
      </c>
      <c r="D100" s="65" t="s">
        <v>16</v>
      </c>
      <c r="E100" s="65" t="s">
        <v>16</v>
      </c>
      <c r="F100" s="77">
        <v>20.9</v>
      </c>
      <c r="G100" s="77">
        <v>37</v>
      </c>
      <c r="H100" s="77">
        <v>40.9</v>
      </c>
      <c r="I100" s="77">
        <v>29.8</v>
      </c>
      <c r="J100" s="77">
        <v>233.7</v>
      </c>
      <c r="K100" s="77">
        <v>233.7</v>
      </c>
      <c r="L100" s="76">
        <f>K100+6.9</f>
        <v>240.6</v>
      </c>
      <c r="M100" s="76">
        <f>K100+9.2</f>
        <v>242.89999999999998</v>
      </c>
      <c r="N100" s="81">
        <f t="shared" si="66"/>
        <v>116.83999999999924</v>
      </c>
      <c r="O100" s="82">
        <v>-31.674278215223101</v>
      </c>
      <c r="P100" s="88">
        <f t="shared" si="67"/>
        <v>237.60879265091927</v>
      </c>
      <c r="R100" s="51">
        <f t="shared" si="43"/>
        <v>31.674278215223101</v>
      </c>
    </row>
    <row r="101" spans="1:18" x14ac:dyDescent="0.25">
      <c r="J101" s="7"/>
      <c r="K101" s="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zoomScaleNormal="100" workbookViewId="0">
      <pane ySplit="1" topLeftCell="A2" activePane="bottomLeft" state="frozen"/>
      <selection pane="bottomLeft" activeCell="O2" sqref="O2:O100"/>
    </sheetView>
  </sheetViews>
  <sheetFormatPr defaultColWidth="11" defaultRowHeight="15.75" x14ac:dyDescent="0.25"/>
  <cols>
    <col min="2" max="5" width="11" customWidth="1"/>
    <col min="14" max="14" width="12.5" style="6" customWidth="1"/>
    <col min="15" max="15" width="11.375" bestFit="1" customWidth="1"/>
    <col min="16" max="16" width="12.375" bestFit="1" customWidth="1"/>
    <col min="18" max="18" width="12" bestFit="1" customWidth="1"/>
  </cols>
  <sheetData>
    <row r="1" spans="1:18" s="3" customFormat="1" ht="48" thickBot="1" x14ac:dyDescent="0.3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4</v>
      </c>
      <c r="L1" s="2" t="s">
        <v>5</v>
      </c>
      <c r="M1" s="2" t="s">
        <v>6</v>
      </c>
      <c r="N1" s="5" t="s">
        <v>9</v>
      </c>
      <c r="O1" s="2" t="s">
        <v>10</v>
      </c>
      <c r="P1" s="2" t="s">
        <v>11</v>
      </c>
    </row>
    <row r="2" spans="1:18" s="3" customFormat="1" x14ac:dyDescent="0.25">
      <c r="A2" s="10">
        <v>1</v>
      </c>
      <c r="B2" s="27" t="s">
        <v>16</v>
      </c>
      <c r="C2" s="27" t="s">
        <v>16</v>
      </c>
      <c r="D2" s="27" t="s">
        <v>16</v>
      </c>
      <c r="E2" s="27" t="s">
        <v>16</v>
      </c>
      <c r="F2" s="27">
        <v>45</v>
      </c>
      <c r="G2" s="27">
        <v>51.9</v>
      </c>
      <c r="H2" s="27">
        <v>59.2</v>
      </c>
      <c r="I2" s="27">
        <v>43.6</v>
      </c>
      <c r="J2" s="27">
        <v>3.1</v>
      </c>
      <c r="K2" s="27">
        <v>9</v>
      </c>
      <c r="L2" s="27">
        <v>21.9</v>
      </c>
      <c r="M2" s="27">
        <v>21.9</v>
      </c>
      <c r="N2" s="34">
        <v>169.61</v>
      </c>
      <c r="O2" s="35">
        <v>-49.641351728475101</v>
      </c>
      <c r="P2" s="36">
        <v>15.050991490281632</v>
      </c>
      <c r="R2" s="3">
        <f>-1*O2</f>
        <v>49.641351728475101</v>
      </c>
    </row>
    <row r="3" spans="1:18" s="3" customFormat="1" x14ac:dyDescent="0.25">
      <c r="A3" s="15">
        <v>2</v>
      </c>
      <c r="B3" s="28" t="s">
        <v>16</v>
      </c>
      <c r="C3" s="28" t="s">
        <v>16</v>
      </c>
      <c r="D3" s="28" t="s">
        <v>16</v>
      </c>
      <c r="E3" s="28" t="s">
        <v>16</v>
      </c>
      <c r="F3" s="28">
        <v>35.9</v>
      </c>
      <c r="G3" s="28">
        <v>45</v>
      </c>
      <c r="H3" s="28">
        <v>43.6</v>
      </c>
      <c r="I3" s="28">
        <v>35.799999999999997</v>
      </c>
      <c r="J3" s="28">
        <v>0</v>
      </c>
      <c r="K3" s="28">
        <v>3.1</v>
      </c>
      <c r="L3" s="28">
        <v>21.9</v>
      </c>
      <c r="M3" s="28">
        <v>21.9</v>
      </c>
      <c r="N3" s="32">
        <v>173.11999999999995</v>
      </c>
      <c r="O3" s="30">
        <v>-39.987037892791143</v>
      </c>
      <c r="P3" s="33">
        <v>11.425038508934076</v>
      </c>
      <c r="R3" s="3">
        <f t="shared" ref="R3:R66" si="0">-1*O3</f>
        <v>39.987037892791143</v>
      </c>
    </row>
    <row r="4" spans="1:18" s="3" customFormat="1" x14ac:dyDescent="0.25">
      <c r="A4" s="15">
        <v>3</v>
      </c>
      <c r="B4" s="28" t="s">
        <v>16</v>
      </c>
      <c r="C4" s="28" t="s">
        <v>16</v>
      </c>
      <c r="D4" s="28" t="s">
        <v>16</v>
      </c>
      <c r="E4" s="28" t="s">
        <v>16</v>
      </c>
      <c r="F4" s="28">
        <v>27.2</v>
      </c>
      <c r="G4" s="28">
        <v>35.9</v>
      </c>
      <c r="H4" s="28">
        <v>35.799999999999997</v>
      </c>
      <c r="I4" s="28">
        <v>27.9</v>
      </c>
      <c r="J4" s="28">
        <v>0</v>
      </c>
      <c r="K4" s="28">
        <v>0</v>
      </c>
      <c r="L4" s="28">
        <v>21.9</v>
      </c>
      <c r="M4" s="28">
        <v>21.9</v>
      </c>
      <c r="N4" s="32">
        <v>181.76999999999998</v>
      </c>
      <c r="O4" s="30">
        <v>-31.697590361445769</v>
      </c>
      <c r="P4" s="33">
        <v>10.774096385542167</v>
      </c>
      <c r="R4" s="3">
        <f t="shared" si="0"/>
        <v>31.697590361445769</v>
      </c>
    </row>
    <row r="5" spans="1:18" s="3" customFormat="1" x14ac:dyDescent="0.25">
      <c r="A5" s="15">
        <v>4</v>
      </c>
      <c r="B5" s="28" t="s">
        <v>16</v>
      </c>
      <c r="C5" s="28" t="s">
        <v>16</v>
      </c>
      <c r="D5" s="28" t="s">
        <v>16</v>
      </c>
      <c r="E5" s="28" t="s">
        <v>16</v>
      </c>
      <c r="F5" s="28">
        <v>18</v>
      </c>
      <c r="G5" s="28">
        <v>27.2</v>
      </c>
      <c r="H5" s="28">
        <v>27.9</v>
      </c>
      <c r="I5" s="28">
        <v>20.100000000000001</v>
      </c>
      <c r="J5" s="28">
        <v>3.1</v>
      </c>
      <c r="K5" s="28">
        <v>0</v>
      </c>
      <c r="L5" s="28">
        <v>21.9</v>
      </c>
      <c r="M5" s="28">
        <v>21.9</v>
      </c>
      <c r="N5" s="32">
        <v>175.14499999999992</v>
      </c>
      <c r="O5" s="30">
        <v>-23.375921855224718</v>
      </c>
      <c r="P5" s="33">
        <v>11.389292681302155</v>
      </c>
      <c r="R5" s="3">
        <f t="shared" si="0"/>
        <v>23.375921855224718</v>
      </c>
    </row>
    <row r="6" spans="1:18" s="3" customFormat="1" ht="16.5" thickBot="1" x14ac:dyDescent="0.3">
      <c r="A6" s="17">
        <v>5</v>
      </c>
      <c r="B6" s="29" t="s">
        <v>16</v>
      </c>
      <c r="C6" s="29" t="s">
        <v>16</v>
      </c>
      <c r="D6" s="29" t="s">
        <v>16</v>
      </c>
      <c r="E6" s="29" t="s">
        <v>16</v>
      </c>
      <c r="F6" s="29">
        <v>8</v>
      </c>
      <c r="G6" s="29">
        <v>18</v>
      </c>
      <c r="H6" s="29">
        <v>20.100000000000001</v>
      </c>
      <c r="I6" s="29">
        <v>4.4000000000000004</v>
      </c>
      <c r="J6" s="29">
        <v>11.2</v>
      </c>
      <c r="K6" s="29">
        <v>3.1</v>
      </c>
      <c r="L6" s="29">
        <v>21.9</v>
      </c>
      <c r="M6" s="29">
        <v>21.9</v>
      </c>
      <c r="N6" s="37">
        <v>186.5</v>
      </c>
      <c r="O6" s="38">
        <v>-13.324965147453085</v>
      </c>
      <c r="P6" s="39">
        <v>14.889018766756029</v>
      </c>
      <c r="R6" s="3">
        <f t="shared" si="0"/>
        <v>13.324965147453085</v>
      </c>
    </row>
    <row r="7" spans="1:18" s="3" customFormat="1" x14ac:dyDescent="0.25">
      <c r="A7" s="10">
        <v>6</v>
      </c>
      <c r="B7" s="27" t="s">
        <v>16</v>
      </c>
      <c r="C7" s="27" t="s">
        <v>16</v>
      </c>
      <c r="D7" s="27" t="s">
        <v>16</v>
      </c>
      <c r="E7" s="27" t="s">
        <v>16</v>
      </c>
      <c r="F7" s="27">
        <v>51.4</v>
      </c>
      <c r="G7" s="27">
        <v>59.2</v>
      </c>
      <c r="H7" s="27">
        <v>62.6</v>
      </c>
      <c r="I7" s="27">
        <v>53.8</v>
      </c>
      <c r="J7" s="27">
        <v>21.9</v>
      </c>
      <c r="K7" s="27">
        <v>21.9</v>
      </c>
      <c r="L7" s="27">
        <v>42.9</v>
      </c>
      <c r="M7" s="27">
        <v>42.9</v>
      </c>
      <c r="N7" s="34">
        <v>174.29999999999973</v>
      </c>
      <c r="O7" s="35">
        <v>-56.779116465863517</v>
      </c>
      <c r="P7" s="36">
        <v>32.610843373493999</v>
      </c>
      <c r="R7" s="3">
        <f t="shared" si="0"/>
        <v>56.779116465863517</v>
      </c>
    </row>
    <row r="8" spans="1:18" s="3" customFormat="1" x14ac:dyDescent="0.25">
      <c r="A8" s="15">
        <v>7</v>
      </c>
      <c r="B8" s="28" t="s">
        <v>16</v>
      </c>
      <c r="C8" s="28" t="s">
        <v>16</v>
      </c>
      <c r="D8" s="28" t="s">
        <v>16</v>
      </c>
      <c r="E8" s="28" t="s">
        <v>16</v>
      </c>
      <c r="F8" s="28">
        <v>43.6</v>
      </c>
      <c r="G8" s="28">
        <v>51.4</v>
      </c>
      <c r="H8" s="28">
        <v>53.8</v>
      </c>
      <c r="I8" s="28">
        <v>45</v>
      </c>
      <c r="J8" s="28">
        <v>21.9</v>
      </c>
      <c r="K8" s="28">
        <v>21.9</v>
      </c>
      <c r="L8" s="28">
        <v>42.9</v>
      </c>
      <c r="M8" s="28">
        <v>42.9</v>
      </c>
      <c r="N8" s="32">
        <v>174.3</v>
      </c>
      <c r="O8" s="30">
        <v>-48.469076305220867</v>
      </c>
      <c r="P8" s="33">
        <v>32.610843373493971</v>
      </c>
      <c r="R8" s="3">
        <f t="shared" si="0"/>
        <v>48.469076305220867</v>
      </c>
    </row>
    <row r="9" spans="1:18" s="3" customFormat="1" x14ac:dyDescent="0.25">
      <c r="A9" s="15">
        <v>8</v>
      </c>
      <c r="B9" s="28" t="s">
        <v>16</v>
      </c>
      <c r="C9" s="28" t="s">
        <v>16</v>
      </c>
      <c r="D9" s="28" t="s">
        <v>16</v>
      </c>
      <c r="E9" s="28" t="s">
        <v>16</v>
      </c>
      <c r="F9" s="28">
        <v>35.799999999999997</v>
      </c>
      <c r="G9" s="28">
        <v>43.6</v>
      </c>
      <c r="H9" s="28">
        <v>45</v>
      </c>
      <c r="I9" s="28">
        <v>36.1</v>
      </c>
      <c r="J9" s="28">
        <v>21.9</v>
      </c>
      <c r="K9" s="28">
        <v>21.9</v>
      </c>
      <c r="L9" s="28">
        <v>42.9</v>
      </c>
      <c r="M9" s="28">
        <v>42.9</v>
      </c>
      <c r="N9" s="32">
        <v>175.35000000000008</v>
      </c>
      <c r="O9" s="30">
        <v>-40.134331337325342</v>
      </c>
      <c r="P9" s="33">
        <v>32.630538922155687</v>
      </c>
      <c r="R9" s="3">
        <f t="shared" si="0"/>
        <v>40.134331337325342</v>
      </c>
    </row>
    <row r="10" spans="1:18" s="3" customFormat="1" x14ac:dyDescent="0.25">
      <c r="A10" s="15">
        <v>9</v>
      </c>
      <c r="B10" s="28" t="s">
        <v>16</v>
      </c>
      <c r="C10" s="28" t="s">
        <v>16</v>
      </c>
      <c r="D10" s="28" t="s">
        <v>16</v>
      </c>
      <c r="E10" s="28" t="s">
        <v>16</v>
      </c>
      <c r="F10" s="28">
        <v>27.9</v>
      </c>
      <c r="G10" s="28">
        <v>35.799999999999997</v>
      </c>
      <c r="H10" s="28">
        <v>36.1</v>
      </c>
      <c r="I10" s="28">
        <v>27.7</v>
      </c>
      <c r="J10" s="28">
        <v>21.9</v>
      </c>
      <c r="K10" s="28">
        <v>21.9</v>
      </c>
      <c r="L10" s="28">
        <v>42.9</v>
      </c>
      <c r="M10" s="28">
        <v>42.9</v>
      </c>
      <c r="N10" s="32">
        <v>171.15000000000009</v>
      </c>
      <c r="O10" s="30">
        <v>-31.875255623721884</v>
      </c>
      <c r="P10" s="33">
        <v>32.507361963190192</v>
      </c>
      <c r="R10" s="3">
        <f t="shared" si="0"/>
        <v>31.875255623721884</v>
      </c>
    </row>
    <row r="11" spans="1:18" s="3" customFormat="1" x14ac:dyDescent="0.25">
      <c r="A11" s="15">
        <v>10</v>
      </c>
      <c r="B11" s="28" t="s">
        <v>16</v>
      </c>
      <c r="C11" s="28" t="s">
        <v>16</v>
      </c>
      <c r="D11" s="28" t="s">
        <v>16</v>
      </c>
      <c r="E11" s="28" t="s">
        <v>16</v>
      </c>
      <c r="F11" s="28">
        <v>20.100000000000001</v>
      </c>
      <c r="G11" s="28">
        <v>27.9</v>
      </c>
      <c r="H11" s="28">
        <v>27.7</v>
      </c>
      <c r="I11" s="28">
        <v>18.8</v>
      </c>
      <c r="J11" s="28">
        <v>21.9</v>
      </c>
      <c r="K11" s="28">
        <v>21.9</v>
      </c>
      <c r="L11" s="28">
        <v>42.9</v>
      </c>
      <c r="M11" s="28">
        <v>42.9</v>
      </c>
      <c r="N11" s="32">
        <v>175.34999999999994</v>
      </c>
      <c r="O11" s="30">
        <v>-23.616766467065862</v>
      </c>
      <c r="P11" s="33">
        <v>32.630538922155679</v>
      </c>
      <c r="R11" s="3">
        <f t="shared" si="0"/>
        <v>23.616766467065862</v>
      </c>
    </row>
    <row r="12" spans="1:18" s="3" customFormat="1" x14ac:dyDescent="0.25">
      <c r="A12" s="15">
        <v>11</v>
      </c>
      <c r="B12" s="28" t="s">
        <v>16</v>
      </c>
      <c r="C12" s="28" t="s">
        <v>16</v>
      </c>
      <c r="D12" s="28" t="s">
        <v>16</v>
      </c>
      <c r="E12" s="28" t="s">
        <v>16</v>
      </c>
      <c r="F12" s="28">
        <v>12.2</v>
      </c>
      <c r="G12" s="28">
        <v>20.100000000000001</v>
      </c>
      <c r="H12" s="28">
        <v>18.8</v>
      </c>
      <c r="I12" s="28">
        <v>9.9</v>
      </c>
      <c r="J12" s="28">
        <v>21.9</v>
      </c>
      <c r="K12" s="28">
        <v>21.9</v>
      </c>
      <c r="L12" s="28">
        <v>42.9</v>
      </c>
      <c r="M12" s="28">
        <v>42.9</v>
      </c>
      <c r="N12" s="32">
        <v>176.40000000000006</v>
      </c>
      <c r="O12" s="30">
        <v>-15.232142857142856</v>
      </c>
      <c r="P12" s="33">
        <v>32.608333333333334</v>
      </c>
      <c r="R12" s="3">
        <f t="shared" si="0"/>
        <v>15.232142857142856</v>
      </c>
    </row>
    <row r="13" spans="1:18" s="3" customFormat="1" ht="16.5" thickBot="1" x14ac:dyDescent="0.3">
      <c r="A13" s="17">
        <v>12</v>
      </c>
      <c r="B13" s="29" t="s">
        <v>16</v>
      </c>
      <c r="C13" s="29" t="s">
        <v>16</v>
      </c>
      <c r="D13" s="29" t="s">
        <v>16</v>
      </c>
      <c r="E13" s="29" t="s">
        <v>16</v>
      </c>
      <c r="F13" s="29">
        <v>4.4000000000000004</v>
      </c>
      <c r="G13" s="29">
        <v>12.2</v>
      </c>
      <c r="H13" s="29">
        <v>9.9</v>
      </c>
      <c r="I13" s="29">
        <v>1.1000000000000001</v>
      </c>
      <c r="J13" s="29">
        <v>21.9</v>
      </c>
      <c r="K13" s="29">
        <v>21.9</v>
      </c>
      <c r="L13" s="29">
        <v>42.9</v>
      </c>
      <c r="M13" s="29">
        <v>42.9</v>
      </c>
      <c r="N13" s="37">
        <v>174.29999999999998</v>
      </c>
      <c r="O13" s="38">
        <v>-6.8718875502008032</v>
      </c>
      <c r="P13" s="39">
        <v>32.610843373493971</v>
      </c>
      <c r="R13" s="3">
        <f t="shared" si="0"/>
        <v>6.8718875502008032</v>
      </c>
    </row>
    <row r="14" spans="1:18" s="3" customFormat="1" x14ac:dyDescent="0.25">
      <c r="A14" s="10">
        <v>13</v>
      </c>
      <c r="B14" s="27" t="s">
        <v>16</v>
      </c>
      <c r="C14" s="27" t="s">
        <v>16</v>
      </c>
      <c r="D14" s="27" t="s">
        <v>16</v>
      </c>
      <c r="E14" s="27" t="s">
        <v>16</v>
      </c>
      <c r="F14" s="27">
        <v>53.8</v>
      </c>
      <c r="G14" s="27">
        <v>62.6</v>
      </c>
      <c r="H14" s="27">
        <v>63</v>
      </c>
      <c r="I14" s="27">
        <v>54</v>
      </c>
      <c r="J14" s="27">
        <v>42.9</v>
      </c>
      <c r="K14" s="27">
        <v>42.9</v>
      </c>
      <c r="L14" s="27">
        <v>62.8</v>
      </c>
      <c r="M14" s="27">
        <v>62.8</v>
      </c>
      <c r="N14" s="34">
        <v>177.1099999999999</v>
      </c>
      <c r="O14" s="35">
        <v>-58.350561797752817</v>
      </c>
      <c r="P14" s="36">
        <v>52.887265917602981</v>
      </c>
      <c r="R14" s="3">
        <f t="shared" si="0"/>
        <v>58.350561797752817</v>
      </c>
    </row>
    <row r="15" spans="1:18" s="3" customFormat="1" x14ac:dyDescent="0.25">
      <c r="A15" s="15">
        <v>14</v>
      </c>
      <c r="B15" s="28" t="s">
        <v>16</v>
      </c>
      <c r="C15" s="28" t="s">
        <v>16</v>
      </c>
      <c r="D15" s="28" t="s">
        <v>16</v>
      </c>
      <c r="E15" s="28" t="s">
        <v>16</v>
      </c>
      <c r="F15" s="28">
        <v>45</v>
      </c>
      <c r="G15" s="28">
        <v>53.8</v>
      </c>
      <c r="H15" s="28">
        <v>54</v>
      </c>
      <c r="I15" s="28">
        <v>45</v>
      </c>
      <c r="J15" s="28">
        <v>42.9</v>
      </c>
      <c r="K15" s="28">
        <v>42.9</v>
      </c>
      <c r="L15" s="28">
        <v>62.8</v>
      </c>
      <c r="M15" s="28">
        <v>62.8</v>
      </c>
      <c r="N15" s="32">
        <v>177.1099999999999</v>
      </c>
      <c r="O15" s="30">
        <v>-49.450187265917606</v>
      </c>
      <c r="P15" s="33">
        <v>52.887265917602981</v>
      </c>
      <c r="R15" s="3">
        <f t="shared" si="0"/>
        <v>49.450187265917606</v>
      </c>
    </row>
    <row r="16" spans="1:18" s="3" customFormat="1" x14ac:dyDescent="0.25">
      <c r="A16" s="15">
        <v>15</v>
      </c>
      <c r="B16" s="28" t="s">
        <v>16</v>
      </c>
      <c r="C16" s="28" t="s">
        <v>16</v>
      </c>
      <c r="D16" s="28" t="s">
        <v>16</v>
      </c>
      <c r="E16" s="28" t="s">
        <v>16</v>
      </c>
      <c r="F16" s="28">
        <v>36.1</v>
      </c>
      <c r="G16" s="28">
        <v>45</v>
      </c>
      <c r="H16" s="28">
        <v>45</v>
      </c>
      <c r="I16" s="28">
        <v>36</v>
      </c>
      <c r="J16" s="28">
        <v>42.9</v>
      </c>
      <c r="K16" s="28">
        <v>42.9</v>
      </c>
      <c r="L16" s="28">
        <v>62.8</v>
      </c>
      <c r="M16" s="28">
        <v>62.8</v>
      </c>
      <c r="N16" s="32">
        <v>178.10500000000013</v>
      </c>
      <c r="O16" s="30">
        <v>-40.524953445065158</v>
      </c>
      <c r="P16" s="33">
        <v>52.86852886405957</v>
      </c>
      <c r="R16" s="3">
        <f t="shared" si="0"/>
        <v>40.524953445065158</v>
      </c>
    </row>
    <row r="17" spans="1:18" s="3" customFormat="1" x14ac:dyDescent="0.25">
      <c r="A17" s="15">
        <v>16</v>
      </c>
      <c r="B17" s="28" t="s">
        <v>16</v>
      </c>
      <c r="C17" s="28" t="s">
        <v>16</v>
      </c>
      <c r="D17" s="28" t="s">
        <v>16</v>
      </c>
      <c r="E17" s="28" t="s">
        <v>16</v>
      </c>
      <c r="F17" s="28">
        <v>27.7</v>
      </c>
      <c r="G17" s="28">
        <v>36.1</v>
      </c>
      <c r="H17" s="28">
        <v>36</v>
      </c>
      <c r="I17" s="28">
        <v>27</v>
      </c>
      <c r="J17" s="28">
        <v>42.9</v>
      </c>
      <c r="K17" s="28">
        <v>42.9</v>
      </c>
      <c r="L17" s="28">
        <v>62.8</v>
      </c>
      <c r="M17" s="28">
        <v>62.8</v>
      </c>
      <c r="N17" s="32">
        <v>173.12999999999988</v>
      </c>
      <c r="O17" s="30">
        <v>-31.697701149425292</v>
      </c>
      <c r="P17" s="33">
        <v>52.964367816091972</v>
      </c>
      <c r="R17" s="3">
        <f t="shared" si="0"/>
        <v>31.697701149425292</v>
      </c>
    </row>
    <row r="18" spans="1:18" s="3" customFormat="1" x14ac:dyDescent="0.25">
      <c r="A18" s="15">
        <v>17</v>
      </c>
      <c r="B18" s="28" t="s">
        <v>16</v>
      </c>
      <c r="C18" s="28" t="s">
        <v>16</v>
      </c>
      <c r="D18" s="28" t="s">
        <v>16</v>
      </c>
      <c r="E18" s="28" t="s">
        <v>16</v>
      </c>
      <c r="F18" s="28">
        <v>18.8</v>
      </c>
      <c r="G18" s="28">
        <v>27.7</v>
      </c>
      <c r="H18" s="28">
        <v>27</v>
      </c>
      <c r="I18" s="28">
        <v>18</v>
      </c>
      <c r="J18" s="28">
        <v>42.9</v>
      </c>
      <c r="K18" s="28">
        <v>42.9</v>
      </c>
      <c r="L18" s="28">
        <v>62.8</v>
      </c>
      <c r="M18" s="28">
        <v>62.8</v>
      </c>
      <c r="N18" s="32">
        <v>178.10499999999996</v>
      </c>
      <c r="O18" s="30">
        <v>-22.874301675977669</v>
      </c>
      <c r="P18" s="33">
        <v>52.868528864059584</v>
      </c>
      <c r="R18" s="3">
        <f t="shared" si="0"/>
        <v>22.874301675977669</v>
      </c>
    </row>
    <row r="19" spans="1:18" s="3" customFormat="1" x14ac:dyDescent="0.25">
      <c r="A19" s="15">
        <v>18</v>
      </c>
      <c r="B19" s="28" t="s">
        <v>16</v>
      </c>
      <c r="C19" s="28" t="s">
        <v>16</v>
      </c>
      <c r="D19" s="28" t="s">
        <v>16</v>
      </c>
      <c r="E19" s="28" t="s">
        <v>16</v>
      </c>
      <c r="F19" s="28">
        <v>9.9</v>
      </c>
      <c r="G19" s="28">
        <v>18.8</v>
      </c>
      <c r="H19" s="28">
        <v>18</v>
      </c>
      <c r="I19" s="28">
        <v>9</v>
      </c>
      <c r="J19" s="28">
        <v>42.9</v>
      </c>
      <c r="K19" s="28">
        <v>42.9</v>
      </c>
      <c r="L19" s="28">
        <v>62.8</v>
      </c>
      <c r="M19" s="28">
        <v>62.8</v>
      </c>
      <c r="N19" s="32">
        <v>178.10500000000005</v>
      </c>
      <c r="O19" s="30">
        <v>-13.924208566108002</v>
      </c>
      <c r="P19" s="33">
        <v>52.868528864059584</v>
      </c>
      <c r="R19" s="3">
        <f t="shared" si="0"/>
        <v>13.924208566108002</v>
      </c>
    </row>
    <row r="20" spans="1:18" s="3" customFormat="1" ht="16.5" thickBot="1" x14ac:dyDescent="0.3">
      <c r="A20" s="17">
        <v>19</v>
      </c>
      <c r="B20" s="29" t="s">
        <v>16</v>
      </c>
      <c r="C20" s="29" t="s">
        <v>16</v>
      </c>
      <c r="D20" s="29" t="s">
        <v>16</v>
      </c>
      <c r="E20" s="29" t="s">
        <v>16</v>
      </c>
      <c r="F20" s="29">
        <v>1.1000000000000001</v>
      </c>
      <c r="G20" s="29">
        <v>9.9</v>
      </c>
      <c r="H20" s="29">
        <v>9</v>
      </c>
      <c r="I20" s="29">
        <v>0</v>
      </c>
      <c r="J20" s="29">
        <v>42.9</v>
      </c>
      <c r="K20" s="29">
        <v>42.9</v>
      </c>
      <c r="L20" s="29">
        <v>62.8</v>
      </c>
      <c r="M20" s="29">
        <v>62.8</v>
      </c>
      <c r="N20" s="37">
        <v>177.11</v>
      </c>
      <c r="O20" s="38">
        <v>-4.9981273408239701</v>
      </c>
      <c r="P20" s="39">
        <v>52.887265917602996</v>
      </c>
      <c r="R20" s="3">
        <f t="shared" si="0"/>
        <v>4.9981273408239701</v>
      </c>
    </row>
    <row r="21" spans="1:18" s="3" customFormat="1" x14ac:dyDescent="0.25">
      <c r="A21" s="10">
        <v>20</v>
      </c>
      <c r="B21" s="27" t="s">
        <v>16</v>
      </c>
      <c r="C21" s="27" t="s">
        <v>16</v>
      </c>
      <c r="D21" s="27" t="s">
        <v>16</v>
      </c>
      <c r="E21" s="27" t="s">
        <v>16</v>
      </c>
      <c r="F21" s="27">
        <v>54</v>
      </c>
      <c r="G21" s="27">
        <v>63</v>
      </c>
      <c r="H21" s="27">
        <v>63</v>
      </c>
      <c r="I21" s="27">
        <v>54</v>
      </c>
      <c r="J21" s="27">
        <v>62.8</v>
      </c>
      <c r="K21" s="27">
        <v>62.8</v>
      </c>
      <c r="L21" s="27">
        <v>81.8</v>
      </c>
      <c r="M21" s="27">
        <v>81.8</v>
      </c>
      <c r="N21" s="34">
        <v>171</v>
      </c>
      <c r="O21" s="35">
        <v>-58.5</v>
      </c>
      <c r="P21" s="36">
        <v>72.299999999999955</v>
      </c>
      <c r="R21" s="3">
        <f t="shared" si="0"/>
        <v>58.5</v>
      </c>
    </row>
    <row r="22" spans="1:18" s="3" customFormat="1" x14ac:dyDescent="0.25">
      <c r="A22" s="15">
        <v>21</v>
      </c>
      <c r="B22" s="28" t="s">
        <v>16</v>
      </c>
      <c r="C22" s="28" t="s">
        <v>16</v>
      </c>
      <c r="D22" s="28" t="s">
        <v>16</v>
      </c>
      <c r="E22" s="28" t="s">
        <v>16</v>
      </c>
      <c r="F22" s="28">
        <v>45</v>
      </c>
      <c r="G22" s="28">
        <v>54</v>
      </c>
      <c r="H22" s="28">
        <v>54</v>
      </c>
      <c r="I22" s="28">
        <v>45</v>
      </c>
      <c r="J22" s="28">
        <v>62.8</v>
      </c>
      <c r="K22" s="28">
        <v>62.8</v>
      </c>
      <c r="L22" s="28">
        <v>81.8</v>
      </c>
      <c r="M22" s="28">
        <v>81.8</v>
      </c>
      <c r="N22" s="32">
        <v>171</v>
      </c>
      <c r="O22" s="30">
        <v>-49.5</v>
      </c>
      <c r="P22" s="33">
        <v>72.299999999999983</v>
      </c>
      <c r="R22" s="3">
        <f t="shared" si="0"/>
        <v>49.5</v>
      </c>
    </row>
    <row r="23" spans="1:18" s="3" customFormat="1" x14ac:dyDescent="0.25">
      <c r="A23" s="15">
        <v>22</v>
      </c>
      <c r="B23" s="28" t="s">
        <v>16</v>
      </c>
      <c r="C23" s="28" t="s">
        <v>16</v>
      </c>
      <c r="D23" s="28" t="s">
        <v>16</v>
      </c>
      <c r="E23" s="28" t="s">
        <v>16</v>
      </c>
      <c r="F23" s="28">
        <v>36</v>
      </c>
      <c r="G23" s="28">
        <v>45</v>
      </c>
      <c r="H23" s="28">
        <v>45</v>
      </c>
      <c r="I23" s="28">
        <v>36</v>
      </c>
      <c r="J23" s="28">
        <v>62.8</v>
      </c>
      <c r="K23" s="28">
        <v>62.8</v>
      </c>
      <c r="L23" s="28">
        <v>81.8</v>
      </c>
      <c r="M23" s="28">
        <v>81.8</v>
      </c>
      <c r="N23" s="32">
        <v>171</v>
      </c>
      <c r="O23" s="30">
        <v>-40.5</v>
      </c>
      <c r="P23" s="33">
        <v>72.300000000000011</v>
      </c>
      <c r="R23" s="3">
        <f t="shared" si="0"/>
        <v>40.5</v>
      </c>
    </row>
    <row r="24" spans="1:18" s="3" customFormat="1" x14ac:dyDescent="0.25">
      <c r="A24" s="15">
        <v>23</v>
      </c>
      <c r="B24" s="28" t="s">
        <v>16</v>
      </c>
      <c r="C24" s="28" t="s">
        <v>16</v>
      </c>
      <c r="D24" s="28" t="s">
        <v>16</v>
      </c>
      <c r="E24" s="28" t="s">
        <v>16</v>
      </c>
      <c r="F24" s="28">
        <v>27</v>
      </c>
      <c r="G24" s="28">
        <v>36</v>
      </c>
      <c r="H24" s="28">
        <v>36</v>
      </c>
      <c r="I24" s="28">
        <v>27</v>
      </c>
      <c r="J24" s="28">
        <v>62.8</v>
      </c>
      <c r="K24" s="28">
        <v>62.8</v>
      </c>
      <c r="L24" s="28">
        <v>81.8</v>
      </c>
      <c r="M24" s="28">
        <v>81.8</v>
      </c>
      <c r="N24" s="32">
        <v>171</v>
      </c>
      <c r="O24" s="30">
        <v>-31.5</v>
      </c>
      <c r="P24" s="33">
        <v>72.299999999999969</v>
      </c>
      <c r="R24" s="3">
        <f t="shared" si="0"/>
        <v>31.5</v>
      </c>
    </row>
    <row r="25" spans="1:18" s="3" customFormat="1" x14ac:dyDescent="0.25">
      <c r="A25" s="15">
        <v>24</v>
      </c>
      <c r="B25" s="28" t="s">
        <v>16</v>
      </c>
      <c r="C25" s="28" t="s">
        <v>16</v>
      </c>
      <c r="D25" s="28" t="s">
        <v>16</v>
      </c>
      <c r="E25" s="28" t="s">
        <v>16</v>
      </c>
      <c r="F25" s="28">
        <v>18</v>
      </c>
      <c r="G25" s="28">
        <v>27</v>
      </c>
      <c r="H25" s="28">
        <v>27</v>
      </c>
      <c r="I25" s="28">
        <v>18</v>
      </c>
      <c r="J25" s="28">
        <v>62.8</v>
      </c>
      <c r="K25" s="28">
        <v>62.8</v>
      </c>
      <c r="L25" s="28">
        <v>81.8</v>
      </c>
      <c r="M25" s="28">
        <v>81.8</v>
      </c>
      <c r="N25" s="32">
        <v>171</v>
      </c>
      <c r="O25" s="30">
        <v>-22.5</v>
      </c>
      <c r="P25" s="33">
        <v>72.300000000000011</v>
      </c>
      <c r="R25" s="3">
        <f t="shared" si="0"/>
        <v>22.5</v>
      </c>
    </row>
    <row r="26" spans="1:18" s="3" customFormat="1" x14ac:dyDescent="0.25">
      <c r="A26" s="15">
        <v>25</v>
      </c>
      <c r="B26" s="28" t="s">
        <v>16</v>
      </c>
      <c r="C26" s="28" t="s">
        <v>16</v>
      </c>
      <c r="D26" s="28" t="s">
        <v>16</v>
      </c>
      <c r="E26" s="28" t="s">
        <v>16</v>
      </c>
      <c r="F26" s="28">
        <v>9</v>
      </c>
      <c r="G26" s="28">
        <v>18</v>
      </c>
      <c r="H26" s="28">
        <v>18</v>
      </c>
      <c r="I26" s="28">
        <v>9</v>
      </c>
      <c r="J26" s="28">
        <v>62.8</v>
      </c>
      <c r="K26" s="28">
        <v>62.8</v>
      </c>
      <c r="L26" s="28">
        <v>81.8</v>
      </c>
      <c r="M26" s="28">
        <v>81.8</v>
      </c>
      <c r="N26" s="32">
        <v>171</v>
      </c>
      <c r="O26" s="30">
        <v>-13.5</v>
      </c>
      <c r="P26" s="33">
        <v>72.299999999999983</v>
      </c>
      <c r="R26" s="3">
        <f t="shared" si="0"/>
        <v>13.5</v>
      </c>
    </row>
    <row r="27" spans="1:18" s="3" customFormat="1" ht="16.5" thickBot="1" x14ac:dyDescent="0.3">
      <c r="A27" s="17">
        <v>26</v>
      </c>
      <c r="B27" s="29" t="s">
        <v>16</v>
      </c>
      <c r="C27" s="29" t="s">
        <v>16</v>
      </c>
      <c r="D27" s="29" t="s">
        <v>16</v>
      </c>
      <c r="E27" s="29" t="s">
        <v>16</v>
      </c>
      <c r="F27" s="29">
        <v>0</v>
      </c>
      <c r="G27" s="29">
        <v>9</v>
      </c>
      <c r="H27" s="29">
        <v>9</v>
      </c>
      <c r="I27" s="29">
        <v>0</v>
      </c>
      <c r="J27" s="29">
        <v>62.8</v>
      </c>
      <c r="K27" s="29">
        <v>62.8</v>
      </c>
      <c r="L27" s="29">
        <v>81.8</v>
      </c>
      <c r="M27" s="29">
        <v>81.8</v>
      </c>
      <c r="N27" s="37">
        <v>171</v>
      </c>
      <c r="O27" s="38">
        <v>-4.5</v>
      </c>
      <c r="P27" s="39">
        <v>72.299999999999983</v>
      </c>
      <c r="R27" s="3">
        <f t="shared" si="0"/>
        <v>4.5</v>
      </c>
    </row>
    <row r="28" spans="1:18" s="3" customFormat="1" x14ac:dyDescent="0.25">
      <c r="A28" s="10">
        <v>27</v>
      </c>
      <c r="B28" s="27" t="s">
        <v>16</v>
      </c>
      <c r="C28" s="27" t="s">
        <v>16</v>
      </c>
      <c r="D28" s="27" t="s">
        <v>16</v>
      </c>
      <c r="E28" s="27" t="s">
        <v>16</v>
      </c>
      <c r="F28" s="27">
        <v>54</v>
      </c>
      <c r="G28" s="27">
        <v>63</v>
      </c>
      <c r="H28" s="27">
        <v>63.9</v>
      </c>
      <c r="I28" s="27">
        <v>54.9</v>
      </c>
      <c r="J28" s="27">
        <v>81.8</v>
      </c>
      <c r="K28" s="27">
        <v>81.8</v>
      </c>
      <c r="L28" s="27">
        <v>100.69999999999999</v>
      </c>
      <c r="M28" s="27">
        <v>100.69999999999999</v>
      </c>
      <c r="N28" s="34">
        <v>170.10000000000036</v>
      </c>
      <c r="O28" s="35">
        <v>-58.949999999999946</v>
      </c>
      <c r="P28" s="36">
        <v>91.249999999999929</v>
      </c>
      <c r="R28" s="3">
        <f t="shared" si="0"/>
        <v>58.949999999999946</v>
      </c>
    </row>
    <row r="29" spans="1:18" s="3" customFormat="1" x14ac:dyDescent="0.25">
      <c r="A29" s="15">
        <v>28</v>
      </c>
      <c r="B29" s="28" t="s">
        <v>16</v>
      </c>
      <c r="C29" s="28" t="s">
        <v>16</v>
      </c>
      <c r="D29" s="28" t="s">
        <v>16</v>
      </c>
      <c r="E29" s="28" t="s">
        <v>16</v>
      </c>
      <c r="F29" s="28">
        <v>45</v>
      </c>
      <c r="G29" s="28">
        <v>54</v>
      </c>
      <c r="H29" s="28">
        <v>54.9</v>
      </c>
      <c r="I29" s="28">
        <v>45.7</v>
      </c>
      <c r="J29" s="28">
        <v>81.8</v>
      </c>
      <c r="K29" s="28">
        <v>81.8</v>
      </c>
      <c r="L29" s="28">
        <v>100.69999999999999</v>
      </c>
      <c r="M29" s="28">
        <v>100.69999999999999</v>
      </c>
      <c r="N29" s="32">
        <v>171.99000000000024</v>
      </c>
      <c r="O29" s="30">
        <v>-49.901465201465157</v>
      </c>
      <c r="P29" s="33">
        <v>91.284615384615321</v>
      </c>
      <c r="R29" s="3">
        <f t="shared" si="0"/>
        <v>49.901465201465157</v>
      </c>
    </row>
    <row r="30" spans="1:18" s="3" customFormat="1" x14ac:dyDescent="0.25">
      <c r="A30" s="15">
        <v>29</v>
      </c>
      <c r="B30" s="28" t="s">
        <v>16</v>
      </c>
      <c r="C30" s="28" t="s">
        <v>16</v>
      </c>
      <c r="D30" s="28" t="s">
        <v>16</v>
      </c>
      <c r="E30" s="28" t="s">
        <v>16</v>
      </c>
      <c r="F30" s="28">
        <v>36</v>
      </c>
      <c r="G30" s="28">
        <v>45</v>
      </c>
      <c r="H30" s="28">
        <v>45.7</v>
      </c>
      <c r="I30" s="28">
        <v>36.6</v>
      </c>
      <c r="J30" s="28">
        <v>81.8</v>
      </c>
      <c r="K30" s="28">
        <v>81.8</v>
      </c>
      <c r="L30" s="28">
        <v>100.69999999999999</v>
      </c>
      <c r="M30" s="28">
        <v>100.69999999999999</v>
      </c>
      <c r="N30" s="32">
        <v>171.04499999999939</v>
      </c>
      <c r="O30" s="30">
        <v>-40.825598526703551</v>
      </c>
      <c r="P30" s="33">
        <v>91.267403314917203</v>
      </c>
      <c r="R30" s="3">
        <f t="shared" si="0"/>
        <v>40.825598526703551</v>
      </c>
    </row>
    <row r="31" spans="1:18" s="3" customFormat="1" x14ac:dyDescent="0.25">
      <c r="A31" s="15">
        <v>30</v>
      </c>
      <c r="B31" s="28" t="s">
        <v>16</v>
      </c>
      <c r="C31" s="28" t="s">
        <v>16</v>
      </c>
      <c r="D31" s="28" t="s">
        <v>16</v>
      </c>
      <c r="E31" s="28" t="s">
        <v>16</v>
      </c>
      <c r="F31" s="28">
        <v>27</v>
      </c>
      <c r="G31" s="28">
        <v>36</v>
      </c>
      <c r="H31" s="28">
        <v>36.6</v>
      </c>
      <c r="I31" s="28">
        <v>27.4</v>
      </c>
      <c r="J31" s="28">
        <v>81.8</v>
      </c>
      <c r="K31" s="28">
        <v>81.8</v>
      </c>
      <c r="L31" s="28">
        <v>100.69999999999999</v>
      </c>
      <c r="M31" s="28">
        <v>100.69999999999999</v>
      </c>
      <c r="N31" s="32">
        <v>171.99000000000024</v>
      </c>
      <c r="O31" s="30">
        <v>-31.750915750915723</v>
      </c>
      <c r="P31" s="33">
        <v>91.284615384615336</v>
      </c>
      <c r="R31" s="3">
        <f t="shared" si="0"/>
        <v>31.750915750915723</v>
      </c>
    </row>
    <row r="32" spans="1:18" s="3" customFormat="1" x14ac:dyDescent="0.25">
      <c r="A32" s="15">
        <v>31</v>
      </c>
      <c r="B32" s="28" t="s">
        <v>16</v>
      </c>
      <c r="C32" s="28" t="s">
        <v>16</v>
      </c>
      <c r="D32" s="28" t="s">
        <v>16</v>
      </c>
      <c r="E32" s="28" t="s">
        <v>16</v>
      </c>
      <c r="F32" s="28">
        <v>18</v>
      </c>
      <c r="G32" s="28">
        <v>27</v>
      </c>
      <c r="H32" s="28">
        <v>27.4</v>
      </c>
      <c r="I32" s="28">
        <v>18.2</v>
      </c>
      <c r="J32" s="28">
        <v>81.8</v>
      </c>
      <c r="K32" s="28">
        <v>81.8</v>
      </c>
      <c r="L32" s="28">
        <v>100.69999999999999</v>
      </c>
      <c r="M32" s="28">
        <v>100.69999999999999</v>
      </c>
      <c r="N32" s="32">
        <v>171.98999999999978</v>
      </c>
      <c r="O32" s="30">
        <v>-22.650549450549455</v>
      </c>
      <c r="P32" s="33">
        <v>91.284615384615378</v>
      </c>
      <c r="R32" s="3">
        <f t="shared" si="0"/>
        <v>22.650549450549455</v>
      </c>
    </row>
    <row r="33" spans="1:18" s="3" customFormat="1" x14ac:dyDescent="0.25">
      <c r="A33" s="15">
        <v>32</v>
      </c>
      <c r="B33" s="28" t="s">
        <v>16</v>
      </c>
      <c r="C33" s="28" t="s">
        <v>16</v>
      </c>
      <c r="D33" s="28" t="s">
        <v>16</v>
      </c>
      <c r="E33" s="28" t="s">
        <v>16</v>
      </c>
      <c r="F33" s="28">
        <v>9</v>
      </c>
      <c r="G33" s="28">
        <v>18</v>
      </c>
      <c r="H33" s="28">
        <v>18.2</v>
      </c>
      <c r="I33" s="28">
        <v>9.1</v>
      </c>
      <c r="J33" s="28">
        <v>81.8</v>
      </c>
      <c r="K33" s="28">
        <v>81.8</v>
      </c>
      <c r="L33" s="28">
        <v>100.69999999999999</v>
      </c>
      <c r="M33" s="28">
        <v>100.69999999999999</v>
      </c>
      <c r="N33" s="32">
        <v>171.04499999999996</v>
      </c>
      <c r="O33" s="30">
        <v>-13.575138121546958</v>
      </c>
      <c r="P33" s="33">
        <v>91.267403314917118</v>
      </c>
      <c r="R33" s="3">
        <f t="shared" si="0"/>
        <v>13.575138121546958</v>
      </c>
    </row>
    <row r="34" spans="1:18" s="3" customFormat="1" ht="16.5" thickBot="1" x14ac:dyDescent="0.3">
      <c r="A34" s="17">
        <v>33</v>
      </c>
      <c r="B34" s="29" t="s">
        <v>16</v>
      </c>
      <c r="C34" s="29" t="s">
        <v>16</v>
      </c>
      <c r="D34" s="29" t="s">
        <v>16</v>
      </c>
      <c r="E34" s="29" t="s">
        <v>16</v>
      </c>
      <c r="F34" s="29">
        <v>0</v>
      </c>
      <c r="G34" s="29">
        <v>9</v>
      </c>
      <c r="H34" s="29">
        <v>9.1</v>
      </c>
      <c r="I34" s="29">
        <v>0</v>
      </c>
      <c r="J34" s="29">
        <v>81.8</v>
      </c>
      <c r="K34" s="29">
        <v>81.8</v>
      </c>
      <c r="L34" s="29">
        <v>100.69999999999999</v>
      </c>
      <c r="M34" s="29">
        <v>100.69999999999999</v>
      </c>
      <c r="N34" s="37">
        <v>171.04499999999996</v>
      </c>
      <c r="O34" s="38">
        <v>-4.5250460405156536</v>
      </c>
      <c r="P34" s="39">
        <v>91.267403314917118</v>
      </c>
      <c r="R34" s="3">
        <f t="shared" si="0"/>
        <v>4.5250460405156536</v>
      </c>
    </row>
    <row r="35" spans="1:18" s="3" customFormat="1" x14ac:dyDescent="0.25">
      <c r="A35" s="10">
        <v>34</v>
      </c>
      <c r="B35" s="27" t="s">
        <v>16</v>
      </c>
      <c r="C35" s="27" t="s">
        <v>16</v>
      </c>
      <c r="D35" s="27" t="s">
        <v>16</v>
      </c>
      <c r="E35" s="27" t="s">
        <v>16</v>
      </c>
      <c r="F35" s="27">
        <v>54.9</v>
      </c>
      <c r="G35" s="27">
        <v>63.9</v>
      </c>
      <c r="H35" s="27">
        <v>65.2</v>
      </c>
      <c r="I35" s="27">
        <v>55.8</v>
      </c>
      <c r="J35" s="27">
        <v>100.69999999999999</v>
      </c>
      <c r="K35" s="27">
        <v>100.69999999999999</v>
      </c>
      <c r="L35" s="27">
        <v>119.69999999999999</v>
      </c>
      <c r="M35" s="27">
        <v>119.69999999999999</v>
      </c>
      <c r="N35" s="34">
        <v>174.80000000000018</v>
      </c>
      <c r="O35" s="35">
        <v>-59.95398550724633</v>
      </c>
      <c r="P35" s="36">
        <v>110.26884057971013</v>
      </c>
      <c r="R35" s="3">
        <f t="shared" si="0"/>
        <v>59.95398550724633</v>
      </c>
    </row>
    <row r="36" spans="1:18" s="3" customFormat="1" x14ac:dyDescent="0.25">
      <c r="A36" s="15">
        <v>35</v>
      </c>
      <c r="B36" s="28" t="s">
        <v>16</v>
      </c>
      <c r="C36" s="28" t="s">
        <v>16</v>
      </c>
      <c r="D36" s="28" t="s">
        <v>16</v>
      </c>
      <c r="E36" s="28" t="s">
        <v>16</v>
      </c>
      <c r="F36" s="28">
        <v>45.7</v>
      </c>
      <c r="G36" s="28">
        <v>54.9</v>
      </c>
      <c r="H36" s="28">
        <v>55.8</v>
      </c>
      <c r="I36" s="28">
        <v>46.4</v>
      </c>
      <c r="J36" s="28">
        <v>100.69999999999999</v>
      </c>
      <c r="K36" s="28">
        <v>100.69999999999999</v>
      </c>
      <c r="L36" s="28">
        <v>119.69999999999999</v>
      </c>
      <c r="M36" s="28">
        <v>119.69999999999999</v>
      </c>
      <c r="N36" s="32">
        <v>176.69999999999982</v>
      </c>
      <c r="O36" s="30">
        <v>-50.701433691756272</v>
      </c>
      <c r="P36" s="33">
        <v>110.23405017921154</v>
      </c>
      <c r="R36" s="3">
        <f t="shared" si="0"/>
        <v>50.701433691756272</v>
      </c>
    </row>
    <row r="37" spans="1:18" s="3" customFormat="1" x14ac:dyDescent="0.25">
      <c r="A37" s="15">
        <v>36</v>
      </c>
      <c r="B37" s="28" t="s">
        <v>16</v>
      </c>
      <c r="C37" s="28" t="s">
        <v>16</v>
      </c>
      <c r="D37" s="28" t="s">
        <v>16</v>
      </c>
      <c r="E37" s="28" t="s">
        <v>16</v>
      </c>
      <c r="F37" s="28">
        <v>36.6</v>
      </c>
      <c r="G37" s="28">
        <v>45.7</v>
      </c>
      <c r="H37" s="28">
        <v>46.4</v>
      </c>
      <c r="I37" s="28">
        <v>37.1</v>
      </c>
      <c r="J37" s="28">
        <v>100.69999999999999</v>
      </c>
      <c r="K37" s="28">
        <v>100.69999999999999</v>
      </c>
      <c r="L37" s="28">
        <v>119.69999999999999</v>
      </c>
      <c r="M37" s="28">
        <v>119.69999999999999</v>
      </c>
      <c r="N37" s="32">
        <v>174.79999999999995</v>
      </c>
      <c r="O37" s="30">
        <v>-41.451086956521735</v>
      </c>
      <c r="P37" s="33">
        <v>110.23442028985507</v>
      </c>
      <c r="R37" s="3">
        <f t="shared" si="0"/>
        <v>41.451086956521735</v>
      </c>
    </row>
    <row r="38" spans="1:18" s="3" customFormat="1" x14ac:dyDescent="0.25">
      <c r="A38" s="15">
        <v>37</v>
      </c>
      <c r="B38" s="28" t="s">
        <v>16</v>
      </c>
      <c r="C38" s="28" t="s">
        <v>16</v>
      </c>
      <c r="D38" s="28" t="s">
        <v>16</v>
      </c>
      <c r="E38" s="28" t="s">
        <v>16</v>
      </c>
      <c r="F38" s="28">
        <v>27.4</v>
      </c>
      <c r="G38" s="28">
        <v>36.6</v>
      </c>
      <c r="H38" s="28">
        <v>37.1</v>
      </c>
      <c r="I38" s="28">
        <v>27.8</v>
      </c>
      <c r="J38" s="28">
        <v>100.69999999999999</v>
      </c>
      <c r="K38" s="28">
        <v>100.69999999999999</v>
      </c>
      <c r="L38" s="28">
        <v>119.69999999999999</v>
      </c>
      <c r="M38" s="28">
        <v>119.69999999999999</v>
      </c>
      <c r="N38" s="32">
        <v>175.74999999999955</v>
      </c>
      <c r="O38" s="30">
        <v>-32.225405405405446</v>
      </c>
      <c r="P38" s="33">
        <v>110.21711711711723</v>
      </c>
      <c r="R38" s="3">
        <f t="shared" si="0"/>
        <v>32.225405405405446</v>
      </c>
    </row>
    <row r="39" spans="1:18" s="3" customFormat="1" x14ac:dyDescent="0.25">
      <c r="A39" s="15">
        <v>38</v>
      </c>
      <c r="B39" s="28" t="s">
        <v>16</v>
      </c>
      <c r="C39" s="28" t="s">
        <v>16</v>
      </c>
      <c r="D39" s="28" t="s">
        <v>16</v>
      </c>
      <c r="E39" s="28" t="s">
        <v>16</v>
      </c>
      <c r="F39" s="28">
        <v>18.2</v>
      </c>
      <c r="G39" s="28">
        <v>27.4</v>
      </c>
      <c r="H39" s="28">
        <v>27.8</v>
      </c>
      <c r="I39" s="28">
        <v>18.399999999999999</v>
      </c>
      <c r="J39" s="28">
        <v>100.69999999999999</v>
      </c>
      <c r="K39" s="28">
        <v>100.69999999999999</v>
      </c>
      <c r="L39" s="28">
        <v>119.69999999999999</v>
      </c>
      <c r="M39" s="28">
        <v>119.69999999999999</v>
      </c>
      <c r="N39" s="32">
        <v>176.7000000000005</v>
      </c>
      <c r="O39" s="30">
        <v>-22.950537634408587</v>
      </c>
      <c r="P39" s="33">
        <v>110.23405017921138</v>
      </c>
      <c r="R39" s="3">
        <f t="shared" si="0"/>
        <v>22.950537634408587</v>
      </c>
    </row>
    <row r="40" spans="1:18" s="3" customFormat="1" x14ac:dyDescent="0.25">
      <c r="A40" s="15">
        <v>39</v>
      </c>
      <c r="B40" s="28" t="s">
        <v>16</v>
      </c>
      <c r="C40" s="28" t="s">
        <v>16</v>
      </c>
      <c r="D40" s="28" t="s">
        <v>16</v>
      </c>
      <c r="E40" s="28" t="s">
        <v>16</v>
      </c>
      <c r="F40" s="28">
        <v>9.1</v>
      </c>
      <c r="G40" s="28">
        <v>18.2</v>
      </c>
      <c r="H40" s="28">
        <v>18.399999999999999</v>
      </c>
      <c r="I40" s="28">
        <v>9.1999999999999993</v>
      </c>
      <c r="J40" s="28">
        <v>100.69999999999999</v>
      </c>
      <c r="K40" s="28">
        <v>100.69999999999999</v>
      </c>
      <c r="L40" s="28">
        <v>119.69999999999999</v>
      </c>
      <c r="M40" s="28">
        <v>119.69999999999999</v>
      </c>
      <c r="N40" s="32">
        <v>173.84999999999991</v>
      </c>
      <c r="O40" s="30">
        <v>-13.725136612021858</v>
      </c>
      <c r="P40" s="33">
        <v>110.21730418943535</v>
      </c>
      <c r="R40" s="3">
        <f t="shared" si="0"/>
        <v>13.725136612021858</v>
      </c>
    </row>
    <row r="41" spans="1:18" s="3" customFormat="1" ht="16.5" thickBot="1" x14ac:dyDescent="0.3">
      <c r="A41" s="17">
        <v>40</v>
      </c>
      <c r="B41" s="29" t="s">
        <v>16</v>
      </c>
      <c r="C41" s="29" t="s">
        <v>16</v>
      </c>
      <c r="D41" s="29" t="s">
        <v>16</v>
      </c>
      <c r="E41" s="29" t="s">
        <v>16</v>
      </c>
      <c r="F41" s="29">
        <v>0</v>
      </c>
      <c r="G41" s="29">
        <v>9.1</v>
      </c>
      <c r="H41" s="29">
        <v>9.1999999999999993</v>
      </c>
      <c r="I41" s="29">
        <v>0</v>
      </c>
      <c r="J41" s="29">
        <v>100.69999999999999</v>
      </c>
      <c r="K41" s="29">
        <v>100.69999999999999</v>
      </c>
      <c r="L41" s="29">
        <v>119.69999999999999</v>
      </c>
      <c r="M41" s="29">
        <v>119.69999999999999</v>
      </c>
      <c r="N41" s="37">
        <v>173.84999999999991</v>
      </c>
      <c r="O41" s="38">
        <v>-4.5750455373406194</v>
      </c>
      <c r="P41" s="39">
        <v>110.21730418943535</v>
      </c>
      <c r="R41" s="3">
        <f t="shared" si="0"/>
        <v>4.5750455373406194</v>
      </c>
    </row>
    <row r="42" spans="1:18" s="3" customFormat="1" x14ac:dyDescent="0.25">
      <c r="A42" s="10">
        <v>41</v>
      </c>
      <c r="B42" s="27" t="s">
        <v>16</v>
      </c>
      <c r="C42" s="27" t="s">
        <v>16</v>
      </c>
      <c r="D42" s="27" t="s">
        <v>16</v>
      </c>
      <c r="E42" s="27" t="s">
        <v>16</v>
      </c>
      <c r="F42" s="27">
        <v>55.8</v>
      </c>
      <c r="G42" s="27">
        <v>65.2</v>
      </c>
      <c r="H42" s="27">
        <v>67.5</v>
      </c>
      <c r="I42" s="27">
        <v>57.8</v>
      </c>
      <c r="J42" s="27">
        <v>119.69999999999999</v>
      </c>
      <c r="K42" s="27">
        <v>119.69999999999999</v>
      </c>
      <c r="L42" s="27">
        <v>137.69999999999999</v>
      </c>
      <c r="M42" s="27">
        <v>137.69999999999999</v>
      </c>
      <c r="N42" s="34">
        <v>171.90000000000055</v>
      </c>
      <c r="O42" s="35">
        <v>-61.580628272251232</v>
      </c>
      <c r="P42" s="36">
        <v>128.74712041884803</v>
      </c>
      <c r="R42" s="3">
        <f t="shared" si="0"/>
        <v>61.580628272251232</v>
      </c>
    </row>
    <row r="43" spans="1:18" s="3" customFormat="1" x14ac:dyDescent="0.25">
      <c r="A43" s="15">
        <v>42</v>
      </c>
      <c r="B43" s="28" t="s">
        <v>16</v>
      </c>
      <c r="C43" s="28" t="s">
        <v>16</v>
      </c>
      <c r="D43" s="28" t="s">
        <v>16</v>
      </c>
      <c r="E43" s="28" t="s">
        <v>16</v>
      </c>
      <c r="F43" s="28">
        <v>46.4</v>
      </c>
      <c r="G43" s="28">
        <v>55.8</v>
      </c>
      <c r="H43" s="28">
        <v>57.8</v>
      </c>
      <c r="I43" s="28">
        <v>48.2</v>
      </c>
      <c r="J43" s="28">
        <v>119.69999999999999</v>
      </c>
      <c r="K43" s="28">
        <v>119.69999999999999</v>
      </c>
      <c r="L43" s="28">
        <v>137.69999999999999</v>
      </c>
      <c r="M43" s="28">
        <v>137.69999999999999</v>
      </c>
      <c r="N43" s="32">
        <v>171</v>
      </c>
      <c r="O43" s="30">
        <v>-52.05333333333332</v>
      </c>
      <c r="P43" s="33">
        <v>128.73157894736835</v>
      </c>
      <c r="R43" s="3">
        <f t="shared" si="0"/>
        <v>52.05333333333332</v>
      </c>
    </row>
    <row r="44" spans="1:18" s="3" customFormat="1" x14ac:dyDescent="0.25">
      <c r="A44" s="15">
        <v>43</v>
      </c>
      <c r="B44" s="28" t="s">
        <v>16</v>
      </c>
      <c r="C44" s="28" t="s">
        <v>16</v>
      </c>
      <c r="D44" s="28" t="s">
        <v>16</v>
      </c>
      <c r="E44" s="28" t="s">
        <v>16</v>
      </c>
      <c r="F44" s="28">
        <v>37.1</v>
      </c>
      <c r="G44" s="28">
        <v>46.4</v>
      </c>
      <c r="H44" s="28">
        <v>48.2</v>
      </c>
      <c r="I44" s="28">
        <v>38.700000000000003</v>
      </c>
      <c r="J44" s="28">
        <v>119.69999999999999</v>
      </c>
      <c r="K44" s="28">
        <v>119.69999999999999</v>
      </c>
      <c r="L44" s="28">
        <v>137.69999999999999</v>
      </c>
      <c r="M44" s="28">
        <v>137.69999999999999</v>
      </c>
      <c r="N44" s="32">
        <v>169.19999999999982</v>
      </c>
      <c r="O44" s="30">
        <v>-42.603014184397161</v>
      </c>
      <c r="P44" s="33">
        <v>128.73191489361707</v>
      </c>
      <c r="R44" s="3">
        <f t="shared" si="0"/>
        <v>42.603014184397161</v>
      </c>
    </row>
    <row r="45" spans="1:18" s="3" customFormat="1" x14ac:dyDescent="0.25">
      <c r="A45" s="15">
        <v>44</v>
      </c>
      <c r="B45" s="28" t="s">
        <v>16</v>
      </c>
      <c r="C45" s="28" t="s">
        <v>16</v>
      </c>
      <c r="D45" s="28" t="s">
        <v>16</v>
      </c>
      <c r="E45" s="28" t="s">
        <v>16</v>
      </c>
      <c r="F45" s="28">
        <v>27.8</v>
      </c>
      <c r="G45" s="28">
        <v>37.1</v>
      </c>
      <c r="H45" s="28">
        <v>38.700000000000003</v>
      </c>
      <c r="I45" s="28">
        <v>29</v>
      </c>
      <c r="J45" s="28">
        <v>119.69999999999999</v>
      </c>
      <c r="K45" s="28">
        <v>119.69999999999999</v>
      </c>
      <c r="L45" s="28">
        <v>137.69999999999999</v>
      </c>
      <c r="M45" s="28">
        <v>137.69999999999999</v>
      </c>
      <c r="N45" s="32">
        <v>170.99999999999977</v>
      </c>
      <c r="O45" s="30">
        <v>-33.154912280701758</v>
      </c>
      <c r="P45" s="33">
        <v>128.76315789473691</v>
      </c>
      <c r="R45" s="3">
        <f t="shared" si="0"/>
        <v>33.154912280701758</v>
      </c>
    </row>
    <row r="46" spans="1:18" s="3" customFormat="1" x14ac:dyDescent="0.25">
      <c r="A46" s="15">
        <v>45</v>
      </c>
      <c r="B46" s="28" t="s">
        <v>16</v>
      </c>
      <c r="C46" s="28" t="s">
        <v>16</v>
      </c>
      <c r="D46" s="28" t="s">
        <v>16</v>
      </c>
      <c r="E46" s="28" t="s">
        <v>16</v>
      </c>
      <c r="F46" s="28">
        <v>18.399999999999999</v>
      </c>
      <c r="G46" s="28">
        <v>27.8</v>
      </c>
      <c r="H46" s="28">
        <v>29</v>
      </c>
      <c r="I46" s="28">
        <v>19.5</v>
      </c>
      <c r="J46" s="28">
        <v>119.69999999999999</v>
      </c>
      <c r="K46" s="28">
        <v>119.69999999999999</v>
      </c>
      <c r="L46" s="28">
        <v>137.69999999999999</v>
      </c>
      <c r="M46" s="28">
        <v>137.69999999999999</v>
      </c>
      <c r="N46" s="32">
        <v>170.10000000000014</v>
      </c>
      <c r="O46" s="30">
        <v>-23.676014109347435</v>
      </c>
      <c r="P46" s="33">
        <v>128.71587301587294</v>
      </c>
      <c r="R46" s="3">
        <f t="shared" si="0"/>
        <v>23.676014109347435</v>
      </c>
    </row>
    <row r="47" spans="1:18" s="3" customFormat="1" x14ac:dyDescent="0.25">
      <c r="A47" s="15">
        <v>46</v>
      </c>
      <c r="B47" s="28" t="s">
        <v>16</v>
      </c>
      <c r="C47" s="28" t="s">
        <v>16</v>
      </c>
      <c r="D47" s="28" t="s">
        <v>16</v>
      </c>
      <c r="E47" s="28" t="s">
        <v>16</v>
      </c>
      <c r="F47" s="28">
        <v>9.1999999999999993</v>
      </c>
      <c r="G47" s="28">
        <v>18.399999999999999</v>
      </c>
      <c r="H47" s="28">
        <v>19.5</v>
      </c>
      <c r="I47" s="28">
        <v>9.6999999999999993</v>
      </c>
      <c r="J47" s="28">
        <v>119.69999999999999</v>
      </c>
      <c r="K47" s="28">
        <v>119.69999999999999</v>
      </c>
      <c r="L47" s="28">
        <v>137.69999999999999</v>
      </c>
      <c r="M47" s="28">
        <v>137.69999999999999</v>
      </c>
      <c r="N47" s="32">
        <v>171</v>
      </c>
      <c r="O47" s="30">
        <v>-14.204210526315789</v>
      </c>
      <c r="P47" s="33">
        <v>128.79473684210527</v>
      </c>
      <c r="R47" s="3">
        <f t="shared" si="0"/>
        <v>14.204210526315789</v>
      </c>
    </row>
    <row r="48" spans="1:18" s="3" customFormat="1" ht="16.5" thickBot="1" x14ac:dyDescent="0.3">
      <c r="A48" s="17">
        <v>47</v>
      </c>
      <c r="B48" s="29" t="s">
        <v>16</v>
      </c>
      <c r="C48" s="29" t="s">
        <v>16</v>
      </c>
      <c r="D48" s="29" t="s">
        <v>16</v>
      </c>
      <c r="E48" s="29" t="s">
        <v>16</v>
      </c>
      <c r="F48" s="29">
        <v>0</v>
      </c>
      <c r="G48" s="29">
        <v>9.1999999999999993</v>
      </c>
      <c r="H48" s="29">
        <v>9.6999999999999993</v>
      </c>
      <c r="I48" s="29">
        <v>0</v>
      </c>
      <c r="J48" s="29">
        <v>119.69999999999999</v>
      </c>
      <c r="K48" s="29">
        <v>119.69999999999999</v>
      </c>
      <c r="L48" s="29">
        <v>137.69999999999999</v>
      </c>
      <c r="M48" s="29">
        <v>137.69999999999999</v>
      </c>
      <c r="N48" s="37">
        <v>170.09999999999991</v>
      </c>
      <c r="O48" s="38">
        <v>-4.7261022927689575</v>
      </c>
      <c r="P48" s="39">
        <v>128.77936507936508</v>
      </c>
      <c r="R48" s="3">
        <f t="shared" si="0"/>
        <v>4.7261022927689575</v>
      </c>
    </row>
    <row r="49" spans="1:18" s="3" customFormat="1" x14ac:dyDescent="0.25">
      <c r="A49" s="10">
        <v>48</v>
      </c>
      <c r="B49" s="27" t="s">
        <v>16</v>
      </c>
      <c r="C49" s="27" t="s">
        <v>16</v>
      </c>
      <c r="D49" s="27" t="s">
        <v>16</v>
      </c>
      <c r="E49" s="27" t="s">
        <v>16</v>
      </c>
      <c r="F49" s="27">
        <v>57.8</v>
      </c>
      <c r="G49" s="27">
        <v>67.5</v>
      </c>
      <c r="H49" s="27">
        <v>74.599999999999994</v>
      </c>
      <c r="I49" s="27">
        <v>64</v>
      </c>
      <c r="J49" s="27">
        <v>137.69999999999999</v>
      </c>
      <c r="K49" s="27">
        <v>137.69999999999999</v>
      </c>
      <c r="L49" s="27">
        <v>154.69999999999999</v>
      </c>
      <c r="M49" s="27">
        <v>154.69999999999999</v>
      </c>
      <c r="N49" s="34">
        <v>172.55000000000064</v>
      </c>
      <c r="O49" s="35">
        <v>-66.024137931034417</v>
      </c>
      <c r="P49" s="36">
        <v>146.32561576354658</v>
      </c>
      <c r="R49" s="3">
        <f t="shared" si="0"/>
        <v>66.024137931034417</v>
      </c>
    </row>
    <row r="50" spans="1:18" s="3" customFormat="1" x14ac:dyDescent="0.25">
      <c r="A50" s="15">
        <v>49</v>
      </c>
      <c r="B50" s="28" t="s">
        <v>16</v>
      </c>
      <c r="C50" s="28" t="s">
        <v>16</v>
      </c>
      <c r="D50" s="28" t="s">
        <v>16</v>
      </c>
      <c r="E50" s="28" t="s">
        <v>16</v>
      </c>
      <c r="F50" s="28">
        <v>48.2</v>
      </c>
      <c r="G50" s="28">
        <v>57.8</v>
      </c>
      <c r="H50" s="28">
        <v>64</v>
      </c>
      <c r="I50" s="28">
        <v>53.4</v>
      </c>
      <c r="J50" s="28">
        <v>137.69999999999999</v>
      </c>
      <c r="K50" s="28">
        <v>137.69999999999999</v>
      </c>
      <c r="L50" s="28">
        <v>154.69999999999999</v>
      </c>
      <c r="M50" s="28">
        <v>154.69999999999999</v>
      </c>
      <c r="N50" s="32">
        <v>171.69999999999936</v>
      </c>
      <c r="O50" s="30">
        <v>-55.897029702970379</v>
      </c>
      <c r="P50" s="33">
        <v>146.34026402640279</v>
      </c>
      <c r="R50" s="3">
        <f t="shared" si="0"/>
        <v>55.897029702970379</v>
      </c>
    </row>
    <row r="51" spans="1:18" s="3" customFormat="1" x14ac:dyDescent="0.25">
      <c r="A51" s="15">
        <v>50</v>
      </c>
      <c r="B51" s="28" t="s">
        <v>16</v>
      </c>
      <c r="C51" s="28" t="s">
        <v>16</v>
      </c>
      <c r="D51" s="28" t="s">
        <v>16</v>
      </c>
      <c r="E51" s="28" t="s">
        <v>16</v>
      </c>
      <c r="F51" s="28">
        <v>38.700000000000003</v>
      </c>
      <c r="G51" s="28">
        <v>48.2</v>
      </c>
      <c r="H51" s="28">
        <v>53.4</v>
      </c>
      <c r="I51" s="28">
        <v>42.7</v>
      </c>
      <c r="J51" s="28">
        <v>137.69999999999999</v>
      </c>
      <c r="K51" s="28">
        <v>137.69999999999999</v>
      </c>
      <c r="L51" s="28">
        <v>154.69999999999999</v>
      </c>
      <c r="M51" s="28">
        <v>154.69999999999999</v>
      </c>
      <c r="N51" s="32">
        <v>171.70000000000027</v>
      </c>
      <c r="O51" s="30">
        <v>-45.795544554455404</v>
      </c>
      <c r="P51" s="33">
        <v>146.36831683168305</v>
      </c>
      <c r="R51" s="3">
        <f t="shared" si="0"/>
        <v>45.795544554455404</v>
      </c>
    </row>
    <row r="52" spans="1:18" s="3" customFormat="1" x14ac:dyDescent="0.25">
      <c r="A52" s="15">
        <v>51</v>
      </c>
      <c r="B52" s="28" t="s">
        <v>16</v>
      </c>
      <c r="C52" s="28" t="s">
        <v>16</v>
      </c>
      <c r="D52" s="28" t="s">
        <v>16</v>
      </c>
      <c r="E52" s="28" t="s">
        <v>16</v>
      </c>
      <c r="F52" s="28">
        <v>29</v>
      </c>
      <c r="G52" s="28">
        <v>38.700000000000003</v>
      </c>
      <c r="H52" s="28">
        <v>42.7</v>
      </c>
      <c r="I52" s="28">
        <v>31.8</v>
      </c>
      <c r="J52" s="28">
        <v>137.69999999999999</v>
      </c>
      <c r="K52" s="28">
        <v>137.69999999999999</v>
      </c>
      <c r="L52" s="28">
        <v>154.69999999999999</v>
      </c>
      <c r="M52" s="28">
        <v>154.69999999999999</v>
      </c>
      <c r="N52" s="32">
        <v>175.10000000000014</v>
      </c>
      <c r="O52" s="30">
        <v>-35.583009708737855</v>
      </c>
      <c r="P52" s="33">
        <v>146.3650485436892</v>
      </c>
      <c r="R52" s="3">
        <f t="shared" si="0"/>
        <v>35.583009708737855</v>
      </c>
    </row>
    <row r="53" spans="1:18" s="3" customFormat="1" x14ac:dyDescent="0.25">
      <c r="A53" s="15">
        <v>52</v>
      </c>
      <c r="B53" s="28" t="s">
        <v>16</v>
      </c>
      <c r="C53" s="28" t="s">
        <v>16</v>
      </c>
      <c r="D53" s="28" t="s">
        <v>16</v>
      </c>
      <c r="E53" s="28" t="s">
        <v>16</v>
      </c>
      <c r="F53" s="28">
        <v>19.5</v>
      </c>
      <c r="G53" s="28">
        <v>29</v>
      </c>
      <c r="H53" s="28">
        <v>31.8</v>
      </c>
      <c r="I53" s="28">
        <v>21.1</v>
      </c>
      <c r="J53" s="28">
        <v>137.69999999999999</v>
      </c>
      <c r="K53" s="28">
        <v>137.69999999999999</v>
      </c>
      <c r="L53" s="28">
        <v>154.69999999999999</v>
      </c>
      <c r="M53" s="28">
        <v>154.69999999999999</v>
      </c>
      <c r="N53" s="32">
        <v>171.69999999999982</v>
      </c>
      <c r="O53" s="30">
        <v>-25.371782178217835</v>
      </c>
      <c r="P53" s="33">
        <v>146.36831683168322</v>
      </c>
      <c r="R53" s="3">
        <f t="shared" si="0"/>
        <v>25.371782178217835</v>
      </c>
    </row>
    <row r="54" spans="1:18" s="3" customFormat="1" x14ac:dyDescent="0.25">
      <c r="A54" s="15">
        <v>53</v>
      </c>
      <c r="B54" s="28" t="s">
        <v>16</v>
      </c>
      <c r="C54" s="28" t="s">
        <v>16</v>
      </c>
      <c r="D54" s="28" t="s">
        <v>16</v>
      </c>
      <c r="E54" s="28" t="s">
        <v>16</v>
      </c>
      <c r="F54" s="28">
        <v>9.6999999999999993</v>
      </c>
      <c r="G54" s="28">
        <v>19.5</v>
      </c>
      <c r="H54" s="28">
        <v>21.1</v>
      </c>
      <c r="I54" s="28">
        <v>10.5</v>
      </c>
      <c r="J54" s="28">
        <v>137.69999999999999</v>
      </c>
      <c r="K54" s="28">
        <v>137.69999999999999</v>
      </c>
      <c r="L54" s="28">
        <v>154.69999999999999</v>
      </c>
      <c r="M54" s="28">
        <v>154.69999999999999</v>
      </c>
      <c r="N54" s="32">
        <v>173.4000000000002</v>
      </c>
      <c r="O54" s="30">
        <v>-15.207843137254892</v>
      </c>
      <c r="P54" s="33">
        <v>146.31111111111105</v>
      </c>
      <c r="R54" s="3">
        <f t="shared" si="0"/>
        <v>15.207843137254892</v>
      </c>
    </row>
    <row r="55" spans="1:18" s="3" customFormat="1" ht="16.5" thickBot="1" x14ac:dyDescent="0.3">
      <c r="A55" s="15">
        <v>54</v>
      </c>
      <c r="B55" s="28" t="s">
        <v>16</v>
      </c>
      <c r="C55" s="28" t="s">
        <v>16</v>
      </c>
      <c r="D55" s="28" t="s">
        <v>16</v>
      </c>
      <c r="E55" s="28" t="s">
        <v>16</v>
      </c>
      <c r="F55" s="28">
        <v>0</v>
      </c>
      <c r="G55" s="28">
        <v>9.6999999999999993</v>
      </c>
      <c r="H55" s="28">
        <v>10.5</v>
      </c>
      <c r="I55" s="28">
        <v>0</v>
      </c>
      <c r="J55" s="28">
        <v>137.69999999999999</v>
      </c>
      <c r="K55" s="28">
        <v>137.69999999999999</v>
      </c>
      <c r="L55" s="28">
        <v>154.69999999999999</v>
      </c>
      <c r="M55" s="28">
        <v>154.69999999999999</v>
      </c>
      <c r="N55" s="32">
        <v>171.69999999999993</v>
      </c>
      <c r="O55" s="30">
        <v>-5.0526402640264028</v>
      </c>
      <c r="P55" s="33">
        <v>146.31221122112214</v>
      </c>
      <c r="R55" s="3">
        <f t="shared" si="0"/>
        <v>5.0526402640264028</v>
      </c>
    </row>
    <row r="56" spans="1:18" x14ac:dyDescent="0.25">
      <c r="A56" s="42">
        <v>55</v>
      </c>
      <c r="B56" s="26">
        <v>10.6</v>
      </c>
      <c r="C56" s="43">
        <v>11</v>
      </c>
      <c r="D56" s="43">
        <v>16</v>
      </c>
      <c r="E56" s="43">
        <v>16</v>
      </c>
      <c r="F56" s="26">
        <v>64</v>
      </c>
      <c r="G56" s="26">
        <v>74.599999999999994</v>
      </c>
      <c r="H56" s="26">
        <v>77.7</v>
      </c>
      <c r="I56" s="26">
        <v>66.7</v>
      </c>
      <c r="J56" s="26">
        <v>154.69999999999999</v>
      </c>
      <c r="K56" s="26">
        <v>154.69999999999999</v>
      </c>
      <c r="L56" s="26">
        <v>170.7</v>
      </c>
      <c r="M56" s="26">
        <v>170.7</v>
      </c>
      <c r="N56" s="12">
        <v>172.79999999999927</v>
      </c>
      <c r="O56" s="12">
        <v>-70.758950617284043</v>
      </c>
      <c r="P56" s="44">
        <v>162.74938271604958</v>
      </c>
      <c r="R56" s="3">
        <f t="shared" si="0"/>
        <v>70.758950617284043</v>
      </c>
    </row>
    <row r="57" spans="1:18" x14ac:dyDescent="0.25">
      <c r="A57" s="45">
        <v>56</v>
      </c>
      <c r="B57" s="40">
        <v>10.6</v>
      </c>
      <c r="C57" s="46">
        <v>11.1</v>
      </c>
      <c r="D57" s="46">
        <v>16</v>
      </c>
      <c r="E57" s="46">
        <v>16</v>
      </c>
      <c r="F57" s="40">
        <v>53.400000000000006</v>
      </c>
      <c r="G57" s="40">
        <v>64</v>
      </c>
      <c r="H57" s="40">
        <v>66.7</v>
      </c>
      <c r="I57" s="40">
        <v>55.6</v>
      </c>
      <c r="J57" s="40">
        <v>154.69999999999999</v>
      </c>
      <c r="K57" s="40">
        <v>154.69999999999999</v>
      </c>
      <c r="L57" s="40">
        <v>170.7</v>
      </c>
      <c r="M57" s="40">
        <v>170.7</v>
      </c>
      <c r="N57" s="8">
        <v>173.59999999999945</v>
      </c>
      <c r="O57" s="8">
        <v>-59.934408602150612</v>
      </c>
      <c r="P57" s="47">
        <v>162.76144393241191</v>
      </c>
      <c r="R57" s="3">
        <f t="shared" si="0"/>
        <v>59.934408602150612</v>
      </c>
    </row>
    <row r="58" spans="1:18" x14ac:dyDescent="0.25">
      <c r="A58" s="45">
        <v>57</v>
      </c>
      <c r="B58" s="40">
        <v>10.7</v>
      </c>
      <c r="C58" s="46">
        <v>11.1</v>
      </c>
      <c r="D58" s="46">
        <v>16</v>
      </c>
      <c r="E58" s="46">
        <v>16</v>
      </c>
      <c r="F58" s="40">
        <v>42.7</v>
      </c>
      <c r="G58" s="40">
        <v>53.400000000000006</v>
      </c>
      <c r="H58" s="40">
        <v>55.6</v>
      </c>
      <c r="I58" s="40">
        <v>44.5</v>
      </c>
      <c r="J58" s="40">
        <v>154.69999999999999</v>
      </c>
      <c r="K58" s="40">
        <v>154.69999999999999</v>
      </c>
      <c r="L58" s="40">
        <v>170.7</v>
      </c>
      <c r="M58" s="40">
        <v>170.7</v>
      </c>
      <c r="N58" s="8">
        <v>174.40000000000055</v>
      </c>
      <c r="O58" s="8">
        <v>-49.056116207951028</v>
      </c>
      <c r="P58" s="47">
        <v>162.74892966360841</v>
      </c>
      <c r="R58" s="3">
        <f t="shared" si="0"/>
        <v>49.056116207951028</v>
      </c>
    </row>
    <row r="59" spans="1:18" x14ac:dyDescent="0.25">
      <c r="A59" s="45">
        <v>58</v>
      </c>
      <c r="B59" s="40">
        <v>10.9</v>
      </c>
      <c r="C59" s="46">
        <v>11.2</v>
      </c>
      <c r="D59" s="46">
        <v>16</v>
      </c>
      <c r="E59" s="46">
        <v>16</v>
      </c>
      <c r="F59" s="40">
        <v>31.8</v>
      </c>
      <c r="G59" s="40">
        <v>42.7</v>
      </c>
      <c r="H59" s="40">
        <v>44.5</v>
      </c>
      <c r="I59" s="40">
        <v>33.299999999999997</v>
      </c>
      <c r="J59" s="40">
        <v>154.69999999999999</v>
      </c>
      <c r="K59" s="40">
        <v>154.69999999999999</v>
      </c>
      <c r="L59" s="40">
        <v>170.7</v>
      </c>
      <c r="M59" s="40">
        <v>170.7</v>
      </c>
      <c r="N59" s="8">
        <v>176.80000000000064</v>
      </c>
      <c r="O59" s="8">
        <v>-38.078733031674155</v>
      </c>
      <c r="P59" s="47">
        <v>162.73619909502239</v>
      </c>
      <c r="R59" s="3">
        <f t="shared" si="0"/>
        <v>38.078733031674155</v>
      </c>
    </row>
    <row r="60" spans="1:18" x14ac:dyDescent="0.25">
      <c r="A60" s="45">
        <v>59</v>
      </c>
      <c r="B60" s="40">
        <v>10.7</v>
      </c>
      <c r="C60" s="46">
        <v>11.1</v>
      </c>
      <c r="D60" s="46">
        <v>16</v>
      </c>
      <c r="E60" s="46">
        <v>16</v>
      </c>
      <c r="F60" s="40">
        <v>21.1</v>
      </c>
      <c r="G60" s="40">
        <v>31.8</v>
      </c>
      <c r="H60" s="40">
        <v>33.299999999999997</v>
      </c>
      <c r="I60" s="40">
        <v>22.2</v>
      </c>
      <c r="J60" s="40">
        <v>154.69999999999999</v>
      </c>
      <c r="K60" s="40">
        <v>154.69999999999999</v>
      </c>
      <c r="L60" s="40">
        <v>170.7</v>
      </c>
      <c r="M60" s="40">
        <v>170.7</v>
      </c>
      <c r="N60" s="8">
        <v>174.39999999999986</v>
      </c>
      <c r="O60" s="8">
        <v>-27.103975535168207</v>
      </c>
      <c r="P60" s="47">
        <v>162.74892966360864</v>
      </c>
      <c r="R60" s="3">
        <f t="shared" si="0"/>
        <v>27.103975535168207</v>
      </c>
    </row>
    <row r="61" spans="1:18" x14ac:dyDescent="0.25">
      <c r="A61" s="45">
        <v>60</v>
      </c>
      <c r="B61" s="40">
        <v>10.6</v>
      </c>
      <c r="C61" s="46">
        <v>11.1</v>
      </c>
      <c r="D61" s="46">
        <v>16</v>
      </c>
      <c r="E61" s="46">
        <v>16</v>
      </c>
      <c r="F61" s="40">
        <v>10.5</v>
      </c>
      <c r="G61" s="40">
        <v>21.1</v>
      </c>
      <c r="H61" s="40">
        <v>22.2</v>
      </c>
      <c r="I61" s="40">
        <v>11.1</v>
      </c>
      <c r="J61" s="40">
        <v>154.69999999999999</v>
      </c>
      <c r="K61" s="40">
        <v>154.69999999999999</v>
      </c>
      <c r="L61" s="40">
        <v>170.7</v>
      </c>
      <c r="M61" s="40">
        <v>170.7</v>
      </c>
      <c r="N61" s="8">
        <v>173.59999999999991</v>
      </c>
      <c r="O61" s="8">
        <v>-16.228264208909369</v>
      </c>
      <c r="P61" s="47">
        <v>162.76144393241168</v>
      </c>
      <c r="R61" s="3">
        <f t="shared" si="0"/>
        <v>16.228264208909369</v>
      </c>
    </row>
    <row r="62" spans="1:18" ht="16.5" thickBot="1" x14ac:dyDescent="0.3">
      <c r="A62" s="48">
        <v>61</v>
      </c>
      <c r="B62" s="41">
        <v>10.5</v>
      </c>
      <c r="C62" s="49">
        <v>11.1</v>
      </c>
      <c r="D62" s="49">
        <v>16</v>
      </c>
      <c r="E62" s="49">
        <v>16</v>
      </c>
      <c r="F62" s="41">
        <v>0</v>
      </c>
      <c r="G62" s="41">
        <v>10.5</v>
      </c>
      <c r="H62" s="41">
        <v>11.1</v>
      </c>
      <c r="I62" s="41">
        <v>0</v>
      </c>
      <c r="J62" s="41">
        <v>154.69999999999999</v>
      </c>
      <c r="K62" s="41">
        <v>154.69999999999999</v>
      </c>
      <c r="L62" s="41">
        <v>170.7</v>
      </c>
      <c r="M62" s="41">
        <v>170.7</v>
      </c>
      <c r="N62" s="19">
        <v>172.79999999999995</v>
      </c>
      <c r="O62" s="19">
        <v>-5.4013888888888886</v>
      </c>
      <c r="P62" s="50">
        <v>162.77407407407409</v>
      </c>
      <c r="R62" s="3">
        <f t="shared" si="0"/>
        <v>5.4013888888888886</v>
      </c>
    </row>
    <row r="63" spans="1:18" x14ac:dyDescent="0.25">
      <c r="A63" s="42">
        <v>62</v>
      </c>
      <c r="B63" s="26">
        <v>11</v>
      </c>
      <c r="C63" s="26">
        <v>11.7</v>
      </c>
      <c r="D63" s="43">
        <v>15</v>
      </c>
      <c r="E63" s="43">
        <v>15</v>
      </c>
      <c r="F63" s="26">
        <v>66.7</v>
      </c>
      <c r="G63" s="26">
        <v>77.7</v>
      </c>
      <c r="H63" s="26">
        <v>81.8</v>
      </c>
      <c r="I63" s="26">
        <v>70.099999999999994</v>
      </c>
      <c r="J63" s="26">
        <v>170.7</v>
      </c>
      <c r="K63" s="26">
        <v>170.7</v>
      </c>
      <c r="L63" s="26">
        <v>185.7</v>
      </c>
      <c r="M63" s="26">
        <v>185.7</v>
      </c>
      <c r="N63" s="12">
        <v>170.25</v>
      </c>
      <c r="O63" s="12">
        <v>-74.094273127753311</v>
      </c>
      <c r="P63" s="44">
        <v>178.27709251101322</v>
      </c>
      <c r="R63" s="3">
        <f t="shared" si="0"/>
        <v>74.094273127753311</v>
      </c>
    </row>
    <row r="64" spans="1:18" x14ac:dyDescent="0.25">
      <c r="A64" s="45">
        <v>63</v>
      </c>
      <c r="B64" s="40">
        <v>11.1</v>
      </c>
      <c r="C64" s="40">
        <v>11.7</v>
      </c>
      <c r="D64" s="46">
        <v>15</v>
      </c>
      <c r="E64" s="46">
        <v>15</v>
      </c>
      <c r="F64" s="40">
        <v>55.6</v>
      </c>
      <c r="G64" s="40">
        <v>66.7</v>
      </c>
      <c r="H64" s="40">
        <v>70.099999999999994</v>
      </c>
      <c r="I64" s="40">
        <v>58.4</v>
      </c>
      <c r="J64" s="40">
        <v>170.7</v>
      </c>
      <c r="K64" s="40">
        <v>170.7</v>
      </c>
      <c r="L64" s="40">
        <v>185.7</v>
      </c>
      <c r="M64" s="40">
        <v>185.7</v>
      </c>
      <c r="N64" s="8">
        <v>171</v>
      </c>
      <c r="O64" s="8">
        <v>-62.713596491228046</v>
      </c>
      <c r="P64" s="47">
        <v>178.26578947368409</v>
      </c>
      <c r="R64" s="3">
        <f t="shared" si="0"/>
        <v>62.713596491228046</v>
      </c>
    </row>
    <row r="65" spans="1:18" x14ac:dyDescent="0.25">
      <c r="A65" s="45">
        <v>64</v>
      </c>
      <c r="B65" s="40">
        <v>11.1</v>
      </c>
      <c r="C65" s="40">
        <v>11.6</v>
      </c>
      <c r="D65" s="46">
        <v>15</v>
      </c>
      <c r="E65" s="46">
        <v>15</v>
      </c>
      <c r="F65" s="40">
        <v>44.5</v>
      </c>
      <c r="G65" s="40">
        <v>55.6</v>
      </c>
      <c r="H65" s="40">
        <v>58.4</v>
      </c>
      <c r="I65" s="40">
        <v>46.8</v>
      </c>
      <c r="J65" s="40">
        <v>170.7</v>
      </c>
      <c r="K65" s="40">
        <v>170.7</v>
      </c>
      <c r="L65" s="40">
        <v>185.7</v>
      </c>
      <c r="M65" s="40">
        <v>185.7</v>
      </c>
      <c r="N65" s="8">
        <v>170.25000000000045</v>
      </c>
      <c r="O65" s="8">
        <v>-51.334361233480116</v>
      </c>
      <c r="P65" s="47">
        <v>178.25506607929509</v>
      </c>
      <c r="R65" s="3">
        <f t="shared" si="0"/>
        <v>51.334361233480116</v>
      </c>
    </row>
    <row r="66" spans="1:18" x14ac:dyDescent="0.25">
      <c r="A66" s="45">
        <v>65</v>
      </c>
      <c r="B66" s="40">
        <v>11.2</v>
      </c>
      <c r="C66" s="40">
        <v>11.7</v>
      </c>
      <c r="D66" s="46">
        <v>15</v>
      </c>
      <c r="E66" s="46">
        <v>15</v>
      </c>
      <c r="F66" s="40">
        <v>33.299999999999997</v>
      </c>
      <c r="G66" s="40">
        <v>44.5</v>
      </c>
      <c r="H66" s="40">
        <v>46.8</v>
      </c>
      <c r="I66" s="40">
        <v>35.099999999999994</v>
      </c>
      <c r="J66" s="40">
        <v>170.7</v>
      </c>
      <c r="K66" s="40">
        <v>170.7</v>
      </c>
      <c r="L66" s="40">
        <v>185.7</v>
      </c>
      <c r="M66" s="40">
        <v>185.7</v>
      </c>
      <c r="N66" s="8">
        <v>171.74999999999955</v>
      </c>
      <c r="O66" s="8">
        <v>-39.932459970887962</v>
      </c>
      <c r="P66" s="47">
        <v>178.25458515283853</v>
      </c>
      <c r="R66" s="3">
        <f t="shared" si="0"/>
        <v>39.932459970887962</v>
      </c>
    </row>
    <row r="67" spans="1:18" x14ac:dyDescent="0.25">
      <c r="A67" s="45">
        <v>66</v>
      </c>
      <c r="B67" s="40">
        <v>11.1</v>
      </c>
      <c r="C67" s="40">
        <v>11.8</v>
      </c>
      <c r="D67" s="46">
        <v>15</v>
      </c>
      <c r="E67" s="46">
        <v>15</v>
      </c>
      <c r="F67" s="40">
        <v>22.2</v>
      </c>
      <c r="G67" s="40">
        <v>33.299999999999997</v>
      </c>
      <c r="H67" s="40">
        <v>35.099999999999994</v>
      </c>
      <c r="I67" s="40">
        <v>23.299999999999997</v>
      </c>
      <c r="J67" s="40">
        <v>170.7</v>
      </c>
      <c r="K67" s="40">
        <v>170.7</v>
      </c>
      <c r="L67" s="40">
        <v>185.7</v>
      </c>
      <c r="M67" s="40">
        <v>185.7</v>
      </c>
      <c r="N67" s="8">
        <v>171.74999999999955</v>
      </c>
      <c r="O67" s="8">
        <v>-28.482387190684157</v>
      </c>
      <c r="P67" s="47">
        <v>178.2764192139739</v>
      </c>
      <c r="R67" s="3">
        <f t="shared" ref="R67:R100" si="1">-1*O67</f>
        <v>28.482387190684157</v>
      </c>
    </row>
    <row r="68" spans="1:18" x14ac:dyDescent="0.25">
      <c r="A68" s="45">
        <v>67</v>
      </c>
      <c r="B68" s="40">
        <v>11.1</v>
      </c>
      <c r="C68" s="40">
        <v>11.7</v>
      </c>
      <c r="D68" s="46">
        <v>15</v>
      </c>
      <c r="E68" s="46">
        <v>15</v>
      </c>
      <c r="F68" s="40">
        <v>11.1</v>
      </c>
      <c r="G68" s="40">
        <v>22.2</v>
      </c>
      <c r="H68" s="40">
        <v>23.299999999999997</v>
      </c>
      <c r="I68" s="40">
        <v>11.6</v>
      </c>
      <c r="J68" s="40">
        <v>170.7</v>
      </c>
      <c r="K68" s="40">
        <v>170.7</v>
      </c>
      <c r="L68" s="40">
        <v>185.7</v>
      </c>
      <c r="M68" s="40">
        <v>185.7</v>
      </c>
      <c r="N68" s="8">
        <v>171.00000000000034</v>
      </c>
      <c r="O68" s="8">
        <v>-17.05350877192982</v>
      </c>
      <c r="P68" s="47">
        <v>178.26578947368398</v>
      </c>
      <c r="R68" s="3">
        <f t="shared" si="1"/>
        <v>17.05350877192982</v>
      </c>
    </row>
    <row r="69" spans="1:18" ht="16.5" thickBot="1" x14ac:dyDescent="0.3">
      <c r="A69" s="48">
        <v>68</v>
      </c>
      <c r="B69" s="41">
        <v>11.1</v>
      </c>
      <c r="C69" s="41">
        <v>11.6</v>
      </c>
      <c r="D69" s="49">
        <v>15</v>
      </c>
      <c r="E69" s="49">
        <v>15</v>
      </c>
      <c r="F69" s="41">
        <v>0</v>
      </c>
      <c r="G69" s="41">
        <v>11.1</v>
      </c>
      <c r="H69" s="41">
        <v>11.6</v>
      </c>
      <c r="I69" s="41">
        <v>0</v>
      </c>
      <c r="J69" s="41">
        <v>170.7</v>
      </c>
      <c r="K69" s="41">
        <v>170.7</v>
      </c>
      <c r="L69" s="41">
        <v>185.7</v>
      </c>
      <c r="M69" s="41">
        <v>185.7</v>
      </c>
      <c r="N69" s="19">
        <v>170.25000000000011</v>
      </c>
      <c r="O69" s="19">
        <v>-5.6759177679882535</v>
      </c>
      <c r="P69" s="50">
        <v>178.25506607929509</v>
      </c>
      <c r="R69" s="3">
        <f t="shared" si="1"/>
        <v>5.6759177679882535</v>
      </c>
    </row>
    <row r="70" spans="1:18" x14ac:dyDescent="0.25">
      <c r="A70" s="42">
        <v>69</v>
      </c>
      <c r="B70" s="26">
        <v>11.7</v>
      </c>
      <c r="C70" s="26">
        <v>12</v>
      </c>
      <c r="D70" s="43">
        <v>15</v>
      </c>
      <c r="E70" s="43">
        <v>15</v>
      </c>
      <c r="F70" s="26">
        <v>70.099999999999994</v>
      </c>
      <c r="G70" s="26">
        <v>81.8</v>
      </c>
      <c r="H70" s="26">
        <v>85</v>
      </c>
      <c r="I70" s="26">
        <v>73</v>
      </c>
      <c r="J70" s="26">
        <v>185.7</v>
      </c>
      <c r="K70" s="26">
        <v>185.7</v>
      </c>
      <c r="L70" s="26">
        <v>200.7</v>
      </c>
      <c r="M70" s="26">
        <v>200.7</v>
      </c>
      <c r="N70" s="12">
        <v>177.75000000000091</v>
      </c>
      <c r="O70" s="12">
        <v>-77.481434599156046</v>
      </c>
      <c r="P70" s="44">
        <v>193.23164556961987</v>
      </c>
      <c r="R70" s="3">
        <f t="shared" si="1"/>
        <v>77.481434599156046</v>
      </c>
    </row>
    <row r="71" spans="1:18" x14ac:dyDescent="0.25">
      <c r="A71" s="45">
        <v>70</v>
      </c>
      <c r="B71" s="40">
        <v>11.7</v>
      </c>
      <c r="C71" s="40">
        <v>11.9</v>
      </c>
      <c r="D71" s="46">
        <v>15</v>
      </c>
      <c r="E71" s="46">
        <v>15</v>
      </c>
      <c r="F71" s="40">
        <v>58.4</v>
      </c>
      <c r="G71" s="40">
        <v>70.099999999999994</v>
      </c>
      <c r="H71" s="40">
        <v>73</v>
      </c>
      <c r="I71" s="40">
        <v>61.1</v>
      </c>
      <c r="J71" s="40">
        <v>185.7</v>
      </c>
      <c r="K71" s="40">
        <v>185.7</v>
      </c>
      <c r="L71" s="40">
        <v>200.7</v>
      </c>
      <c r="M71" s="40">
        <v>200.7</v>
      </c>
      <c r="N71" s="8">
        <v>177</v>
      </c>
      <c r="O71" s="8">
        <v>-65.653954802259889</v>
      </c>
      <c r="P71" s="47">
        <v>193.221186440678</v>
      </c>
      <c r="R71" s="3">
        <f t="shared" si="1"/>
        <v>65.653954802259889</v>
      </c>
    </row>
    <row r="72" spans="1:18" x14ac:dyDescent="0.25">
      <c r="A72" s="45">
        <v>71</v>
      </c>
      <c r="B72" s="40">
        <v>11.6</v>
      </c>
      <c r="C72" s="40">
        <v>12</v>
      </c>
      <c r="D72" s="46">
        <v>15</v>
      </c>
      <c r="E72" s="46">
        <v>15</v>
      </c>
      <c r="F72" s="40">
        <v>46.8</v>
      </c>
      <c r="G72" s="40">
        <v>58.4</v>
      </c>
      <c r="H72" s="40">
        <v>61.1</v>
      </c>
      <c r="I72" s="40">
        <v>49.1</v>
      </c>
      <c r="J72" s="40">
        <v>185.7</v>
      </c>
      <c r="K72" s="40">
        <v>185.7</v>
      </c>
      <c r="L72" s="40">
        <v>200.7</v>
      </c>
      <c r="M72" s="40">
        <v>200.7</v>
      </c>
      <c r="N72" s="8">
        <v>177</v>
      </c>
      <c r="O72" s="8">
        <v>-53.857062146892666</v>
      </c>
      <c r="P72" s="47">
        <v>193.24237288135589</v>
      </c>
      <c r="R72" s="3">
        <f t="shared" si="1"/>
        <v>53.857062146892666</v>
      </c>
    </row>
    <row r="73" spans="1:18" x14ac:dyDescent="0.25">
      <c r="A73" s="45">
        <v>72</v>
      </c>
      <c r="B73" s="40">
        <v>11.7</v>
      </c>
      <c r="C73" s="40">
        <v>12</v>
      </c>
      <c r="D73" s="46">
        <v>15</v>
      </c>
      <c r="E73" s="46">
        <v>15</v>
      </c>
      <c r="F73" s="40">
        <v>35.099999999999994</v>
      </c>
      <c r="G73" s="40">
        <v>46.8</v>
      </c>
      <c r="H73" s="40">
        <v>49.1</v>
      </c>
      <c r="I73" s="40">
        <v>37.1</v>
      </c>
      <c r="J73" s="40">
        <v>185.7</v>
      </c>
      <c r="K73" s="40">
        <v>185.7</v>
      </c>
      <c r="L73" s="40">
        <v>200.7</v>
      </c>
      <c r="M73" s="40">
        <v>200.7</v>
      </c>
      <c r="N73" s="8">
        <v>177.75</v>
      </c>
      <c r="O73" s="8">
        <v>-42.029535864978897</v>
      </c>
      <c r="P73" s="47">
        <v>193.2316455696203</v>
      </c>
      <c r="R73" s="3">
        <f t="shared" si="1"/>
        <v>42.029535864978897</v>
      </c>
    </row>
    <row r="74" spans="1:18" x14ac:dyDescent="0.25">
      <c r="A74" s="45">
        <v>73</v>
      </c>
      <c r="B74" s="40">
        <v>11.8</v>
      </c>
      <c r="C74" s="40">
        <v>12</v>
      </c>
      <c r="D74" s="46">
        <v>15</v>
      </c>
      <c r="E74" s="46">
        <v>15</v>
      </c>
      <c r="F74" s="40">
        <v>23.299999999999997</v>
      </c>
      <c r="G74" s="40">
        <v>35.099999999999994</v>
      </c>
      <c r="H74" s="40">
        <v>37.1</v>
      </c>
      <c r="I74" s="40">
        <v>25.1</v>
      </c>
      <c r="J74" s="40">
        <v>185.7</v>
      </c>
      <c r="K74" s="40">
        <v>185.7</v>
      </c>
      <c r="L74" s="40">
        <v>200.7</v>
      </c>
      <c r="M74" s="40">
        <v>200.7</v>
      </c>
      <c r="N74" s="8">
        <v>178.5</v>
      </c>
      <c r="O74" s="8">
        <v>-30.152661064425775</v>
      </c>
      <c r="P74" s="47">
        <v>193.22100840336131</v>
      </c>
      <c r="R74" s="3">
        <f t="shared" si="1"/>
        <v>30.152661064425775</v>
      </c>
    </row>
    <row r="75" spans="1:18" x14ac:dyDescent="0.25">
      <c r="A75" s="45">
        <v>74</v>
      </c>
      <c r="B75" s="40">
        <v>11.7</v>
      </c>
      <c r="C75" s="40">
        <v>11.9</v>
      </c>
      <c r="D75" s="46">
        <v>15</v>
      </c>
      <c r="E75" s="46">
        <v>15</v>
      </c>
      <c r="F75" s="40">
        <v>11.6</v>
      </c>
      <c r="G75" s="40">
        <v>23.299999999999997</v>
      </c>
      <c r="H75" s="40">
        <v>25.1</v>
      </c>
      <c r="I75" s="40">
        <v>13.2</v>
      </c>
      <c r="J75" s="40">
        <v>185.7</v>
      </c>
      <c r="K75" s="40">
        <v>185.7</v>
      </c>
      <c r="L75" s="40">
        <v>200.7</v>
      </c>
      <c r="M75" s="40">
        <v>200.7</v>
      </c>
      <c r="N75" s="8">
        <v>177</v>
      </c>
      <c r="O75" s="8">
        <v>-18.302401129943505</v>
      </c>
      <c r="P75" s="47">
        <v>193.22118644067797</v>
      </c>
      <c r="R75" s="3">
        <f t="shared" si="1"/>
        <v>18.302401129943505</v>
      </c>
    </row>
    <row r="76" spans="1:18" ht="16.5" thickBot="1" x14ac:dyDescent="0.3">
      <c r="A76" s="48">
        <v>75</v>
      </c>
      <c r="B76" s="41">
        <v>11.6</v>
      </c>
      <c r="C76" s="41">
        <v>12</v>
      </c>
      <c r="D76" s="49">
        <v>15</v>
      </c>
      <c r="E76" s="49">
        <v>15</v>
      </c>
      <c r="F76" s="41">
        <v>0</v>
      </c>
      <c r="G76" s="41">
        <v>11.6</v>
      </c>
      <c r="H76" s="41">
        <v>13.2</v>
      </c>
      <c r="I76" s="41">
        <v>1.2</v>
      </c>
      <c r="J76" s="41">
        <v>185.7</v>
      </c>
      <c r="K76" s="41">
        <v>185.7</v>
      </c>
      <c r="L76" s="41">
        <v>200.7</v>
      </c>
      <c r="M76" s="41">
        <v>200.7</v>
      </c>
      <c r="N76" s="19">
        <v>176.99999999999991</v>
      </c>
      <c r="O76" s="19">
        <v>-6.5039548022598881</v>
      </c>
      <c r="P76" s="50">
        <v>193.24237288135586</v>
      </c>
      <c r="R76" s="3">
        <f t="shared" si="1"/>
        <v>6.5039548022598881</v>
      </c>
    </row>
    <row r="77" spans="1:18" x14ac:dyDescent="0.25">
      <c r="A77" s="42">
        <v>76</v>
      </c>
      <c r="B77" s="26">
        <v>12</v>
      </c>
      <c r="C77" s="26">
        <v>11.1</v>
      </c>
      <c r="D77" s="43">
        <v>15</v>
      </c>
      <c r="E77" s="43">
        <v>15</v>
      </c>
      <c r="F77" s="26">
        <v>73</v>
      </c>
      <c r="G77" s="26">
        <v>85</v>
      </c>
      <c r="H77" s="26">
        <v>83</v>
      </c>
      <c r="I77" s="26">
        <v>71.900000000000006</v>
      </c>
      <c r="J77" s="26">
        <v>200.7</v>
      </c>
      <c r="K77" s="26">
        <v>200.7</v>
      </c>
      <c r="L77" s="26">
        <v>215.7</v>
      </c>
      <c r="M77" s="26">
        <v>215.7</v>
      </c>
      <c r="N77" s="12">
        <v>173.25</v>
      </c>
      <c r="O77" s="12">
        <v>-78.235064935064912</v>
      </c>
      <c r="P77" s="44">
        <v>208.10259740259744</v>
      </c>
      <c r="R77" s="3">
        <f t="shared" si="1"/>
        <v>78.235064935064912</v>
      </c>
    </row>
    <row r="78" spans="1:18" x14ac:dyDescent="0.25">
      <c r="A78" s="45">
        <v>77</v>
      </c>
      <c r="B78" s="40">
        <v>11.9</v>
      </c>
      <c r="C78" s="40">
        <v>11.2</v>
      </c>
      <c r="D78" s="46">
        <v>15</v>
      </c>
      <c r="E78" s="46">
        <v>15</v>
      </c>
      <c r="F78" s="40">
        <v>61.1</v>
      </c>
      <c r="G78" s="40">
        <v>73</v>
      </c>
      <c r="H78" s="40">
        <v>71.900000000000006</v>
      </c>
      <c r="I78" s="40">
        <v>60.7</v>
      </c>
      <c r="J78" s="40">
        <v>200.7</v>
      </c>
      <c r="K78" s="40">
        <v>200.7</v>
      </c>
      <c r="L78" s="40">
        <v>215.7</v>
      </c>
      <c r="M78" s="40">
        <v>215.7</v>
      </c>
      <c r="N78" s="8">
        <v>173.25</v>
      </c>
      <c r="O78" s="8">
        <v>-66.678787878787944</v>
      </c>
      <c r="P78" s="47">
        <v>208.12424242424245</v>
      </c>
      <c r="R78" s="3">
        <f t="shared" si="1"/>
        <v>66.678787878787944</v>
      </c>
    </row>
    <row r="79" spans="1:18" x14ac:dyDescent="0.25">
      <c r="A79" s="45">
        <v>78</v>
      </c>
      <c r="B79" s="40">
        <v>12</v>
      </c>
      <c r="C79" s="40">
        <v>11.1</v>
      </c>
      <c r="D79" s="46">
        <v>15</v>
      </c>
      <c r="E79" s="46">
        <v>15</v>
      </c>
      <c r="F79" s="40">
        <v>49.1</v>
      </c>
      <c r="G79" s="40">
        <v>61.1</v>
      </c>
      <c r="H79" s="40">
        <v>60.7</v>
      </c>
      <c r="I79" s="40">
        <v>49.6</v>
      </c>
      <c r="J79" s="40">
        <v>200.7</v>
      </c>
      <c r="K79" s="40">
        <v>200.7</v>
      </c>
      <c r="L79" s="40">
        <v>215.7</v>
      </c>
      <c r="M79" s="40">
        <v>215.7</v>
      </c>
      <c r="N79" s="8">
        <v>173.25</v>
      </c>
      <c r="O79" s="8">
        <v>-55.124675324675366</v>
      </c>
      <c r="P79" s="47">
        <v>208.1025974025975</v>
      </c>
      <c r="R79" s="3">
        <f t="shared" si="1"/>
        <v>55.124675324675366</v>
      </c>
    </row>
    <row r="80" spans="1:18" x14ac:dyDescent="0.25">
      <c r="A80" s="45">
        <v>79</v>
      </c>
      <c r="B80" s="40">
        <v>12</v>
      </c>
      <c r="C80" s="40">
        <v>11.1</v>
      </c>
      <c r="D80" s="46">
        <v>15</v>
      </c>
      <c r="E80" s="46">
        <v>15</v>
      </c>
      <c r="F80" s="40">
        <v>37.1</v>
      </c>
      <c r="G80" s="40">
        <v>49.1</v>
      </c>
      <c r="H80" s="40">
        <v>49.6</v>
      </c>
      <c r="I80" s="40">
        <v>38.5</v>
      </c>
      <c r="J80" s="40">
        <v>200.7</v>
      </c>
      <c r="K80" s="40">
        <v>200.7</v>
      </c>
      <c r="L80" s="40">
        <v>215.7</v>
      </c>
      <c r="M80" s="40">
        <v>215.7</v>
      </c>
      <c r="N80" s="8">
        <v>173.25000000000045</v>
      </c>
      <c r="O80" s="8">
        <v>-43.568831168831125</v>
      </c>
      <c r="P80" s="47">
        <v>208.1025974025971</v>
      </c>
      <c r="R80" s="3">
        <f t="shared" si="1"/>
        <v>43.568831168831125</v>
      </c>
    </row>
    <row r="81" spans="1:18" x14ac:dyDescent="0.25">
      <c r="A81" s="45">
        <v>80</v>
      </c>
      <c r="B81" s="40">
        <v>12</v>
      </c>
      <c r="C81" s="40">
        <v>11.1</v>
      </c>
      <c r="D81" s="46">
        <v>15</v>
      </c>
      <c r="E81" s="46">
        <v>15</v>
      </c>
      <c r="F81" s="40">
        <v>25.1</v>
      </c>
      <c r="G81" s="40">
        <v>37.1</v>
      </c>
      <c r="H81" s="40">
        <v>38.5</v>
      </c>
      <c r="I81" s="40">
        <v>27.4</v>
      </c>
      <c r="J81" s="40">
        <v>200.7</v>
      </c>
      <c r="K81" s="40">
        <v>200.7</v>
      </c>
      <c r="L81" s="40">
        <v>215.7</v>
      </c>
      <c r="M81" s="40">
        <v>215.7</v>
      </c>
      <c r="N81" s="8">
        <v>173.24999999999955</v>
      </c>
      <c r="O81" s="8">
        <v>-32.012987012987054</v>
      </c>
      <c r="P81" s="47">
        <v>208.10259740259761</v>
      </c>
      <c r="R81" s="3">
        <f t="shared" si="1"/>
        <v>32.012987012987054</v>
      </c>
    </row>
    <row r="82" spans="1:18" x14ac:dyDescent="0.25">
      <c r="A82" s="45">
        <v>81</v>
      </c>
      <c r="B82" s="40">
        <v>11.9</v>
      </c>
      <c r="C82" s="40">
        <v>11.1</v>
      </c>
      <c r="D82" s="46">
        <v>15</v>
      </c>
      <c r="E82" s="46">
        <v>15</v>
      </c>
      <c r="F82" s="40">
        <v>13.2</v>
      </c>
      <c r="G82" s="40">
        <v>25.1</v>
      </c>
      <c r="H82" s="40">
        <v>27.4</v>
      </c>
      <c r="I82" s="40">
        <v>16.3</v>
      </c>
      <c r="J82" s="40">
        <v>200.7</v>
      </c>
      <c r="K82" s="40">
        <v>200.7</v>
      </c>
      <c r="L82" s="40">
        <v>215.7</v>
      </c>
      <c r="M82" s="40">
        <v>215.7</v>
      </c>
      <c r="N82" s="8">
        <v>172.5</v>
      </c>
      <c r="O82" s="8">
        <v>-20.484347826086978</v>
      </c>
      <c r="P82" s="47">
        <v>208.11304347826083</v>
      </c>
      <c r="R82" s="3">
        <f t="shared" si="1"/>
        <v>20.484347826086978</v>
      </c>
    </row>
    <row r="83" spans="1:18" ht="16.5" thickBot="1" x14ac:dyDescent="0.3">
      <c r="A83" s="48">
        <v>82</v>
      </c>
      <c r="B83" s="41">
        <v>12</v>
      </c>
      <c r="C83" s="41">
        <v>11.1</v>
      </c>
      <c r="D83" s="49">
        <v>15</v>
      </c>
      <c r="E83" s="49">
        <v>15</v>
      </c>
      <c r="F83" s="41">
        <v>1.2</v>
      </c>
      <c r="G83" s="41">
        <v>13.2</v>
      </c>
      <c r="H83" s="41">
        <v>16.3</v>
      </c>
      <c r="I83" s="41">
        <v>5.2</v>
      </c>
      <c r="J83" s="41">
        <v>200.7</v>
      </c>
      <c r="K83" s="41">
        <v>200.7</v>
      </c>
      <c r="L83" s="41">
        <v>215.7</v>
      </c>
      <c r="M83" s="41">
        <v>215.7</v>
      </c>
      <c r="N83" s="19">
        <v>173.25000000000011</v>
      </c>
      <c r="O83" s="19">
        <v>-8.9519480519480563</v>
      </c>
      <c r="P83" s="50">
        <v>208.10259740259741</v>
      </c>
      <c r="R83" s="3">
        <f t="shared" si="1"/>
        <v>8.9519480519480563</v>
      </c>
    </row>
    <row r="84" spans="1:18" x14ac:dyDescent="0.25">
      <c r="A84" s="42">
        <v>83</v>
      </c>
      <c r="B84" s="26">
        <v>11.1</v>
      </c>
      <c r="C84" s="26">
        <v>10</v>
      </c>
      <c r="D84" s="43">
        <v>16</v>
      </c>
      <c r="E84" s="43">
        <v>16</v>
      </c>
      <c r="F84" s="26">
        <v>71.900000000000006</v>
      </c>
      <c r="G84" s="26">
        <v>83</v>
      </c>
      <c r="H84" s="26">
        <v>82</v>
      </c>
      <c r="I84" s="26">
        <v>72</v>
      </c>
      <c r="J84" s="26">
        <v>215.7</v>
      </c>
      <c r="K84" s="26">
        <v>215.7</v>
      </c>
      <c r="L84" s="26">
        <v>231.7</v>
      </c>
      <c r="M84" s="26">
        <v>231.7</v>
      </c>
      <c r="N84" s="12">
        <v>168.80000000000109</v>
      </c>
      <c r="O84" s="12">
        <v>-77.228909952606486</v>
      </c>
      <c r="P84" s="44">
        <v>223.56097946287468</v>
      </c>
      <c r="R84" s="3">
        <f t="shared" si="1"/>
        <v>77.228909952606486</v>
      </c>
    </row>
    <row r="85" spans="1:18" x14ac:dyDescent="0.25">
      <c r="A85" s="45">
        <v>84</v>
      </c>
      <c r="B85" s="40">
        <v>11.2</v>
      </c>
      <c r="C85" s="40">
        <v>10</v>
      </c>
      <c r="D85" s="46">
        <v>16</v>
      </c>
      <c r="E85" s="46">
        <v>16</v>
      </c>
      <c r="F85" s="40">
        <v>60.7</v>
      </c>
      <c r="G85" s="40">
        <v>71.900000000000006</v>
      </c>
      <c r="H85" s="40">
        <v>72</v>
      </c>
      <c r="I85" s="40">
        <v>62</v>
      </c>
      <c r="J85" s="40">
        <v>215.7</v>
      </c>
      <c r="K85" s="40">
        <v>215.7</v>
      </c>
      <c r="L85" s="40">
        <v>231.7</v>
      </c>
      <c r="M85" s="40">
        <v>231.7</v>
      </c>
      <c r="N85" s="8">
        <v>169.59999999999854</v>
      </c>
      <c r="O85" s="8">
        <v>-66.643396226415248</v>
      </c>
      <c r="P85" s="47">
        <v>223.5490566037742</v>
      </c>
      <c r="R85" s="3">
        <f t="shared" si="1"/>
        <v>66.643396226415248</v>
      </c>
    </row>
    <row r="86" spans="1:18" x14ac:dyDescent="0.25">
      <c r="A86" s="45">
        <v>85</v>
      </c>
      <c r="B86" s="40">
        <v>11.1</v>
      </c>
      <c r="C86" s="40">
        <v>10</v>
      </c>
      <c r="D86" s="46">
        <v>16</v>
      </c>
      <c r="E86" s="46">
        <v>16</v>
      </c>
      <c r="F86" s="40">
        <v>49.6</v>
      </c>
      <c r="G86" s="40">
        <v>60.7</v>
      </c>
      <c r="H86" s="40">
        <v>62</v>
      </c>
      <c r="I86" s="40">
        <v>52</v>
      </c>
      <c r="J86" s="40">
        <v>215.7</v>
      </c>
      <c r="K86" s="40">
        <v>215.7</v>
      </c>
      <c r="L86" s="40">
        <v>231.7</v>
      </c>
      <c r="M86" s="40">
        <v>231.7</v>
      </c>
      <c r="N86" s="8">
        <v>168.80000000000018</v>
      </c>
      <c r="O86" s="8">
        <v>-56.058925750394891</v>
      </c>
      <c r="P86" s="47">
        <v>223.56097946287522</v>
      </c>
      <c r="R86" s="3">
        <f t="shared" si="1"/>
        <v>56.058925750394891</v>
      </c>
    </row>
    <row r="87" spans="1:18" x14ac:dyDescent="0.25">
      <c r="A87" s="45">
        <v>86</v>
      </c>
      <c r="B87" s="40">
        <v>11.1</v>
      </c>
      <c r="C87" s="40">
        <v>10</v>
      </c>
      <c r="D87" s="46">
        <v>16</v>
      </c>
      <c r="E87" s="46">
        <v>16</v>
      </c>
      <c r="F87" s="40">
        <v>38.5</v>
      </c>
      <c r="G87" s="40">
        <v>49.6</v>
      </c>
      <c r="H87" s="40">
        <v>52</v>
      </c>
      <c r="I87" s="40">
        <v>42</v>
      </c>
      <c r="J87" s="40">
        <v>215.7</v>
      </c>
      <c r="K87" s="40">
        <v>215.7</v>
      </c>
      <c r="L87" s="40">
        <v>231.7</v>
      </c>
      <c r="M87" s="40">
        <v>231.7</v>
      </c>
      <c r="N87" s="8">
        <v>168.80000000000018</v>
      </c>
      <c r="O87" s="8">
        <v>-45.499368088467591</v>
      </c>
      <c r="P87" s="47">
        <v>223.56097946287522</v>
      </c>
      <c r="R87" s="3">
        <f t="shared" si="1"/>
        <v>45.499368088467591</v>
      </c>
    </row>
    <row r="88" spans="1:18" x14ac:dyDescent="0.25">
      <c r="A88" s="45">
        <v>87</v>
      </c>
      <c r="B88" s="40">
        <v>11.1</v>
      </c>
      <c r="C88" s="40">
        <v>10</v>
      </c>
      <c r="D88" s="46">
        <v>16</v>
      </c>
      <c r="E88" s="46">
        <v>16</v>
      </c>
      <c r="F88" s="40">
        <v>27.4</v>
      </c>
      <c r="G88" s="40">
        <v>38.5</v>
      </c>
      <c r="H88" s="40">
        <v>42</v>
      </c>
      <c r="I88" s="40">
        <v>32</v>
      </c>
      <c r="J88" s="40">
        <v>215.7</v>
      </c>
      <c r="K88" s="40">
        <v>215.7</v>
      </c>
      <c r="L88" s="40">
        <v>231.7</v>
      </c>
      <c r="M88" s="40">
        <v>231.7</v>
      </c>
      <c r="N88" s="8">
        <v>168.80000000000018</v>
      </c>
      <c r="O88" s="8">
        <v>-34.939810426540234</v>
      </c>
      <c r="P88" s="47">
        <v>223.56097946287528</v>
      </c>
      <c r="R88" s="3">
        <f t="shared" si="1"/>
        <v>34.939810426540234</v>
      </c>
    </row>
    <row r="89" spans="1:18" x14ac:dyDescent="0.25">
      <c r="A89" s="45">
        <v>88</v>
      </c>
      <c r="B89" s="40">
        <v>11.1</v>
      </c>
      <c r="C89" s="40">
        <v>10</v>
      </c>
      <c r="D89" s="46">
        <v>16</v>
      </c>
      <c r="E89" s="46">
        <v>16</v>
      </c>
      <c r="F89" s="40">
        <v>16.3</v>
      </c>
      <c r="G89" s="40">
        <v>27.4</v>
      </c>
      <c r="H89" s="40">
        <v>32</v>
      </c>
      <c r="I89" s="40">
        <v>22</v>
      </c>
      <c r="J89" s="40">
        <v>215.7</v>
      </c>
      <c r="K89" s="40">
        <v>215.7</v>
      </c>
      <c r="L89" s="40">
        <v>231.7</v>
      </c>
      <c r="M89" s="40">
        <v>231.7</v>
      </c>
      <c r="N89" s="8">
        <v>168.79999999999973</v>
      </c>
      <c r="O89" s="8">
        <v>-24.380252764612937</v>
      </c>
      <c r="P89" s="47">
        <v>223.56097946287545</v>
      </c>
      <c r="R89" s="3">
        <f t="shared" si="1"/>
        <v>24.380252764612937</v>
      </c>
    </row>
    <row r="90" spans="1:18" ht="16.5" thickBot="1" x14ac:dyDescent="0.3">
      <c r="A90" s="48">
        <v>89</v>
      </c>
      <c r="B90" s="41">
        <v>11.1</v>
      </c>
      <c r="C90" s="41">
        <v>10</v>
      </c>
      <c r="D90" s="49">
        <v>16</v>
      </c>
      <c r="E90" s="49">
        <v>16</v>
      </c>
      <c r="F90" s="41">
        <v>5.2</v>
      </c>
      <c r="G90" s="41">
        <v>16.3</v>
      </c>
      <c r="H90" s="41">
        <v>22</v>
      </c>
      <c r="I90" s="41">
        <v>12</v>
      </c>
      <c r="J90" s="41">
        <v>215.7</v>
      </c>
      <c r="K90" s="41">
        <v>215.7</v>
      </c>
      <c r="L90" s="41">
        <v>231.7</v>
      </c>
      <c r="M90" s="41">
        <v>231.7</v>
      </c>
      <c r="N90" s="19">
        <v>168.80000000000007</v>
      </c>
      <c r="O90" s="19">
        <v>-13.820695102685626</v>
      </c>
      <c r="P90" s="50">
        <v>223.56097946287525</v>
      </c>
      <c r="R90" s="3">
        <f t="shared" si="1"/>
        <v>13.820695102685626</v>
      </c>
    </row>
    <row r="91" spans="1:18" x14ac:dyDescent="0.25">
      <c r="A91" s="42">
        <v>90</v>
      </c>
      <c r="B91" s="26">
        <v>12.1</v>
      </c>
      <c r="C91" s="26">
        <v>9</v>
      </c>
      <c r="D91" s="43">
        <v>16</v>
      </c>
      <c r="E91" s="43">
        <v>16</v>
      </c>
      <c r="F91" s="26">
        <v>69.900000000000006</v>
      </c>
      <c r="G91" s="26">
        <v>82</v>
      </c>
      <c r="H91" s="26">
        <v>77</v>
      </c>
      <c r="I91" s="26">
        <v>68</v>
      </c>
      <c r="J91" s="26">
        <v>231.7</v>
      </c>
      <c r="K91" s="26">
        <v>231.7</v>
      </c>
      <c r="L91" s="26">
        <v>247.7</v>
      </c>
      <c r="M91" s="26">
        <v>247.7</v>
      </c>
      <c r="N91" s="12">
        <v>168.80000000000018</v>
      </c>
      <c r="O91" s="12">
        <v>-74.309478672985733</v>
      </c>
      <c r="P91" s="44">
        <v>239.30821484992072</v>
      </c>
      <c r="R91" s="3">
        <f t="shared" si="1"/>
        <v>74.309478672985733</v>
      </c>
    </row>
    <row r="92" spans="1:18" x14ac:dyDescent="0.25">
      <c r="A92" s="45">
        <v>91</v>
      </c>
      <c r="B92" s="40">
        <v>11.3</v>
      </c>
      <c r="C92" s="40">
        <v>9.1999999999999993</v>
      </c>
      <c r="D92" s="46">
        <v>16</v>
      </c>
      <c r="E92" s="46">
        <v>16</v>
      </c>
      <c r="F92" s="40">
        <v>58.6</v>
      </c>
      <c r="G92" s="40">
        <v>69.900000000000006</v>
      </c>
      <c r="H92" s="40">
        <v>68</v>
      </c>
      <c r="I92" s="40">
        <v>58.8</v>
      </c>
      <c r="J92" s="40">
        <v>231.7</v>
      </c>
      <c r="K92" s="40">
        <v>231.7</v>
      </c>
      <c r="L92" s="40">
        <v>247.7</v>
      </c>
      <c r="M92" s="40">
        <v>247.7</v>
      </c>
      <c r="N92" s="8">
        <v>164</v>
      </c>
      <c r="O92" s="8">
        <v>-63.839512195121976</v>
      </c>
      <c r="P92" s="47">
        <v>239.42682926829272</v>
      </c>
      <c r="R92" s="3">
        <f t="shared" si="1"/>
        <v>63.839512195121976</v>
      </c>
    </row>
    <row r="93" spans="1:18" x14ac:dyDescent="0.25">
      <c r="A93" s="45">
        <v>92</v>
      </c>
      <c r="B93" s="40">
        <v>11.1</v>
      </c>
      <c r="C93" s="40">
        <v>9.8000000000000007</v>
      </c>
      <c r="D93" s="46">
        <v>16</v>
      </c>
      <c r="E93" s="46">
        <v>16</v>
      </c>
      <c r="F93" s="40">
        <v>47.5</v>
      </c>
      <c r="G93" s="40">
        <v>58.6</v>
      </c>
      <c r="H93" s="40">
        <v>58.8</v>
      </c>
      <c r="I93" s="40">
        <v>49</v>
      </c>
      <c r="J93" s="40">
        <v>231.7</v>
      </c>
      <c r="K93" s="40">
        <v>231.7</v>
      </c>
      <c r="L93" s="40">
        <v>247.7</v>
      </c>
      <c r="M93" s="40">
        <v>247.7</v>
      </c>
      <c r="N93" s="8">
        <v>167.19999999999982</v>
      </c>
      <c r="O93" s="8">
        <v>-53.466188197767174</v>
      </c>
      <c r="P93" s="47">
        <v>239.53413078149913</v>
      </c>
      <c r="R93" s="3">
        <f t="shared" si="1"/>
        <v>53.466188197767174</v>
      </c>
    </row>
    <row r="94" spans="1:18" x14ac:dyDescent="0.25">
      <c r="A94" s="45">
        <v>93</v>
      </c>
      <c r="B94" s="40">
        <v>11.1</v>
      </c>
      <c r="C94" s="40">
        <v>10</v>
      </c>
      <c r="D94" s="46">
        <v>16</v>
      </c>
      <c r="E94" s="46">
        <v>16</v>
      </c>
      <c r="F94" s="40">
        <v>36.4</v>
      </c>
      <c r="G94" s="40">
        <v>47.5</v>
      </c>
      <c r="H94" s="40">
        <v>49</v>
      </c>
      <c r="I94" s="40">
        <v>39</v>
      </c>
      <c r="J94" s="40">
        <v>231.7</v>
      </c>
      <c r="K94" s="40">
        <v>231.7</v>
      </c>
      <c r="L94" s="40">
        <v>247.7</v>
      </c>
      <c r="M94" s="40">
        <v>247.7</v>
      </c>
      <c r="N94" s="8">
        <v>168.80000000000018</v>
      </c>
      <c r="O94" s="8">
        <v>-42.957187993680868</v>
      </c>
      <c r="P94" s="47">
        <v>239.56097946287514</v>
      </c>
      <c r="R94" s="3">
        <f t="shared" si="1"/>
        <v>42.957187993680868</v>
      </c>
    </row>
    <row r="95" spans="1:18" x14ac:dyDescent="0.25">
      <c r="A95" s="45">
        <v>94</v>
      </c>
      <c r="B95" s="40">
        <v>11.2</v>
      </c>
      <c r="C95" s="40">
        <v>9.5</v>
      </c>
      <c r="D95" s="46">
        <v>16</v>
      </c>
      <c r="E95" s="46">
        <v>16</v>
      </c>
      <c r="F95" s="40">
        <v>25.2</v>
      </c>
      <c r="G95" s="40">
        <v>36.4</v>
      </c>
      <c r="H95" s="40">
        <v>39</v>
      </c>
      <c r="I95" s="40">
        <v>29.5</v>
      </c>
      <c r="J95" s="40">
        <v>231.7</v>
      </c>
      <c r="K95" s="40">
        <v>231.7</v>
      </c>
      <c r="L95" s="40">
        <v>247.7</v>
      </c>
      <c r="M95" s="40">
        <v>247.7</v>
      </c>
      <c r="N95" s="8">
        <v>165.59999999999945</v>
      </c>
      <c r="O95" s="8">
        <v>-32.477777777777824</v>
      </c>
      <c r="P95" s="47">
        <v>239.48099838969438</v>
      </c>
      <c r="R95" s="3">
        <f t="shared" si="1"/>
        <v>32.477777777777824</v>
      </c>
    </row>
    <row r="96" spans="1:18" ht="16.5" thickBot="1" x14ac:dyDescent="0.3">
      <c r="A96" s="48">
        <v>95</v>
      </c>
      <c r="B96" s="41">
        <v>13.2</v>
      </c>
      <c r="C96" s="41">
        <v>7.5</v>
      </c>
      <c r="D96" s="49">
        <v>16</v>
      </c>
      <c r="E96" s="49">
        <v>16</v>
      </c>
      <c r="F96" s="41">
        <v>12</v>
      </c>
      <c r="G96" s="41">
        <v>25.2</v>
      </c>
      <c r="H96" s="41">
        <v>29.5</v>
      </c>
      <c r="I96" s="41">
        <v>22</v>
      </c>
      <c r="J96" s="41">
        <v>231.7</v>
      </c>
      <c r="K96" s="41">
        <v>231.7</v>
      </c>
      <c r="L96" s="41">
        <v>247.7</v>
      </c>
      <c r="M96" s="41">
        <v>247.7</v>
      </c>
      <c r="N96" s="19">
        <v>165.60000000000036</v>
      </c>
      <c r="O96" s="19">
        <v>-21.846859903381631</v>
      </c>
      <c r="P96" s="50">
        <v>238.96570048309167</v>
      </c>
      <c r="R96" s="3">
        <f t="shared" si="1"/>
        <v>21.846859903381631</v>
      </c>
    </row>
    <row r="97" spans="1:18" x14ac:dyDescent="0.25">
      <c r="A97" s="15">
        <v>96</v>
      </c>
      <c r="B97" s="7">
        <v>18.2</v>
      </c>
      <c r="C97" s="7"/>
      <c r="D97" s="24"/>
      <c r="E97" s="24"/>
      <c r="F97" s="7">
        <v>58.8</v>
      </c>
      <c r="G97" s="7">
        <v>77</v>
      </c>
      <c r="H97" s="7">
        <v>70</v>
      </c>
      <c r="I97" s="7">
        <v>62</v>
      </c>
      <c r="J97" s="7">
        <v>247.7</v>
      </c>
      <c r="K97" s="7">
        <v>247.7</v>
      </c>
      <c r="L97" s="7">
        <v>257.7</v>
      </c>
      <c r="M97" s="7">
        <v>265.7</v>
      </c>
      <c r="N97" s="8">
        <v>175.80000000000018</v>
      </c>
      <c r="O97" s="9">
        <v>-66.1881683731512</v>
      </c>
      <c r="P97" s="16">
        <v>253.92753128555194</v>
      </c>
      <c r="R97" s="3">
        <f t="shared" si="1"/>
        <v>66.1881683731512</v>
      </c>
    </row>
    <row r="98" spans="1:18" x14ac:dyDescent="0.25">
      <c r="A98" s="15">
        <v>97</v>
      </c>
      <c r="B98" s="7">
        <v>9.8000000000000007</v>
      </c>
      <c r="C98" s="7"/>
      <c r="D98" s="24"/>
      <c r="E98" s="24"/>
      <c r="F98" s="7">
        <v>49</v>
      </c>
      <c r="G98" s="7">
        <v>58.8</v>
      </c>
      <c r="H98" s="7">
        <v>62</v>
      </c>
      <c r="I98" s="7">
        <v>52.9</v>
      </c>
      <c r="J98" s="7">
        <v>247.7</v>
      </c>
      <c r="K98" s="7">
        <v>247.7</v>
      </c>
      <c r="L98" s="7">
        <v>265.7</v>
      </c>
      <c r="M98" s="7">
        <v>267.2</v>
      </c>
      <c r="N98" s="8">
        <v>179.84999999999945</v>
      </c>
      <c r="O98" s="9">
        <v>-55.597803725326685</v>
      </c>
      <c r="P98" s="16">
        <v>257.01234361968346</v>
      </c>
      <c r="R98" s="3">
        <f t="shared" si="1"/>
        <v>55.597803725326685</v>
      </c>
    </row>
    <row r="99" spans="1:18" x14ac:dyDescent="0.25">
      <c r="A99" s="15">
        <v>98</v>
      </c>
      <c r="B99" s="7">
        <v>10</v>
      </c>
      <c r="C99" s="7"/>
      <c r="D99" s="24"/>
      <c r="E99" s="24"/>
      <c r="F99" s="7">
        <v>39</v>
      </c>
      <c r="G99" s="7">
        <v>49</v>
      </c>
      <c r="H99" s="7">
        <v>52.9</v>
      </c>
      <c r="I99" s="7">
        <v>43</v>
      </c>
      <c r="J99" s="7">
        <v>247.7</v>
      </c>
      <c r="K99" s="7">
        <v>247.7</v>
      </c>
      <c r="L99" s="7">
        <v>267.2</v>
      </c>
      <c r="M99" s="7">
        <v>265.7</v>
      </c>
      <c r="N99" s="8">
        <v>183.59999999999945</v>
      </c>
      <c r="O99" s="9">
        <v>-46.028758169934669</v>
      </c>
      <c r="P99" s="16">
        <v>257.01372549019618</v>
      </c>
      <c r="R99" s="3">
        <f t="shared" si="1"/>
        <v>46.028758169934669</v>
      </c>
    </row>
    <row r="100" spans="1:18" ht="16.5" thickBot="1" x14ac:dyDescent="0.3">
      <c r="A100" s="17">
        <v>99</v>
      </c>
      <c r="B100" s="18">
        <v>17</v>
      </c>
      <c r="C100" s="18"/>
      <c r="D100" s="25"/>
      <c r="E100" s="25"/>
      <c r="F100" s="18">
        <v>22</v>
      </c>
      <c r="G100" s="18">
        <v>39</v>
      </c>
      <c r="H100" s="18">
        <v>43</v>
      </c>
      <c r="I100" s="18">
        <v>30.9</v>
      </c>
      <c r="J100" s="18">
        <v>247.7</v>
      </c>
      <c r="K100" s="18">
        <v>247.7</v>
      </c>
      <c r="L100" s="18">
        <v>265.7</v>
      </c>
      <c r="M100" s="18">
        <v>257.7</v>
      </c>
      <c r="N100" s="19">
        <v>177.90000000000009</v>
      </c>
      <c r="O100" s="20">
        <v>-34.288757729061288</v>
      </c>
      <c r="P100" s="21">
        <v>254.16655424395725</v>
      </c>
      <c r="R100" s="3">
        <f t="shared" si="1"/>
        <v>34.288757729061288</v>
      </c>
    </row>
    <row r="101" spans="1:18" x14ac:dyDescent="0.25">
      <c r="D101" s="1"/>
    </row>
    <row r="103" spans="1:18" x14ac:dyDescent="0.25">
      <c r="L103" s="4"/>
      <c r="M103" s="4"/>
    </row>
    <row r="104" spans="1:18" x14ac:dyDescent="0.25">
      <c r="L104" s="4"/>
      <c r="M104" s="4"/>
    </row>
    <row r="105" spans="1:18" x14ac:dyDescent="0.25">
      <c r="L105" s="4"/>
      <c r="M105" s="4"/>
    </row>
    <row r="106" spans="1:18" x14ac:dyDescent="0.25">
      <c r="L106" s="4"/>
      <c r="M106" s="4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1" defaultRowHeight="15.75" x14ac:dyDescent="0.25"/>
  <cols>
    <col min="2" max="13" width="11" customWidth="1"/>
    <col min="14" max="14" width="12.5" style="6" customWidth="1"/>
    <col min="15" max="15" width="11.375" bestFit="1" customWidth="1"/>
    <col min="16" max="16" width="12.375" bestFit="1" customWidth="1"/>
    <col min="18" max="18" width="12" bestFit="1" customWidth="1"/>
  </cols>
  <sheetData>
    <row r="1" spans="1:18" s="3" customFormat="1" ht="48" thickBot="1" x14ac:dyDescent="0.3">
      <c r="A1" s="2" t="s">
        <v>0</v>
      </c>
      <c r="B1" s="2" t="s">
        <v>12</v>
      </c>
      <c r="C1" s="2" t="s">
        <v>13</v>
      </c>
      <c r="D1" s="31" t="s">
        <v>14</v>
      </c>
      <c r="E1" s="31" t="s">
        <v>15</v>
      </c>
      <c r="F1" s="2" t="s">
        <v>7</v>
      </c>
      <c r="G1" s="2" t="s">
        <v>1</v>
      </c>
      <c r="H1" s="2" t="s">
        <v>2</v>
      </c>
      <c r="I1" s="2" t="s">
        <v>3</v>
      </c>
      <c r="J1" s="2" t="s">
        <v>8</v>
      </c>
      <c r="K1" s="2" t="s">
        <v>4</v>
      </c>
      <c r="L1" s="2" t="s">
        <v>5</v>
      </c>
      <c r="M1" s="2" t="s">
        <v>6</v>
      </c>
      <c r="N1" s="5" t="s">
        <v>9</v>
      </c>
      <c r="O1" s="2" t="s">
        <v>10</v>
      </c>
      <c r="P1" s="2" t="s">
        <v>11</v>
      </c>
    </row>
    <row r="2" spans="1:18" s="3" customFormat="1" x14ac:dyDescent="0.25">
      <c r="A2" s="10">
        <v>1</v>
      </c>
      <c r="B2" s="27" t="s">
        <v>16</v>
      </c>
      <c r="C2" s="27">
        <v>16</v>
      </c>
      <c r="D2" s="28" t="s">
        <v>16</v>
      </c>
      <c r="E2" s="28" t="s">
        <v>16</v>
      </c>
      <c r="F2" s="27">
        <v>42.6</v>
      </c>
      <c r="G2" s="27">
        <v>54.8</v>
      </c>
      <c r="H2" s="27">
        <v>59.7</v>
      </c>
      <c r="I2" s="27">
        <v>43.7</v>
      </c>
      <c r="J2" s="27">
        <v>3.5</v>
      </c>
      <c r="K2" s="27">
        <v>9.5</v>
      </c>
      <c r="L2" s="27">
        <v>22.5</v>
      </c>
      <c r="M2" s="27">
        <v>22.5</v>
      </c>
      <c r="N2" s="34">
        <f t="shared" ref="N2" si="0">0.5*(((F2*K2)-(G2*J2))+((G2*L2)-(H2*K2))+((H2*M2)-(I2*L2))+((I2*J2)-(F2*M2)))</f>
        <v>216.60000000000002</v>
      </c>
      <c r="O2" s="35">
        <v>-49.770175438596482</v>
      </c>
      <c r="P2" s="36">
        <f t="shared" ref="P2" si="1">(1/(6*N2))*((J2+K2)*(F2*K2-G2*J2)+(K2+L2)*(G2*L2-H2*K2)+(L2+M2)*(H2*M2-I2*L2)+(M2+J2)*(I2*J2-F2*M2))</f>
        <v>14.874269005847948</v>
      </c>
      <c r="R2" s="3">
        <f>-1*O2</f>
        <v>49.770175438596482</v>
      </c>
    </row>
    <row r="3" spans="1:18" s="3" customFormat="1" x14ac:dyDescent="0.25">
      <c r="A3" s="15">
        <v>2</v>
      </c>
      <c r="B3" s="28" t="s">
        <v>16</v>
      </c>
      <c r="C3" s="28">
        <v>8</v>
      </c>
      <c r="D3" s="28" t="s">
        <v>16</v>
      </c>
      <c r="E3" s="28" t="s">
        <v>16</v>
      </c>
      <c r="F3" s="28">
        <v>32.5</v>
      </c>
      <c r="G3" s="28">
        <v>42.6</v>
      </c>
      <c r="H3" s="28">
        <v>43.7</v>
      </c>
      <c r="I3" s="28">
        <v>35.700000000000003</v>
      </c>
      <c r="J3" s="28">
        <v>0</v>
      </c>
      <c r="K3" s="28">
        <v>3.5</v>
      </c>
      <c r="L3" s="28">
        <v>22.5</v>
      </c>
      <c r="M3" s="28">
        <v>22.5</v>
      </c>
      <c r="N3" s="32">
        <f t="shared" ref="N3:N55" si="2">0.5*(((F3*K3)-(G3*J3))+((G3*L3)-(H3*K3))+((H3*M3)-(I3*L3))+((I3*J3)-(F3*M3)))</f>
        <v>184.02499999999998</v>
      </c>
      <c r="O3" s="30">
        <v>-38.475152832495603</v>
      </c>
      <c r="P3" s="33">
        <f t="shared" ref="P3:P55" si="3">(1/(6*N3))*((J3+K3)*(F3*K3-G3*J3)+(K3+L3)*(G3*L3-H3*K3)+(L3+M3)*(H3*M3-I3*L3)+(M3+J3)*(I3*J3-F3*M3))</f>
        <v>11.764071910519405</v>
      </c>
      <c r="R3" s="3">
        <f t="shared" ref="R3:R66" si="4">-1*O3</f>
        <v>38.475152832495603</v>
      </c>
    </row>
    <row r="4" spans="1:18" s="3" customFormat="1" x14ac:dyDescent="0.25">
      <c r="A4" s="15">
        <v>3</v>
      </c>
      <c r="B4" s="28" t="s">
        <v>16</v>
      </c>
      <c r="C4" s="28">
        <v>8</v>
      </c>
      <c r="D4" s="28" t="s">
        <v>16</v>
      </c>
      <c r="E4" s="28" t="s">
        <v>16</v>
      </c>
      <c r="F4" s="28">
        <v>24</v>
      </c>
      <c r="G4" s="28">
        <v>32.5</v>
      </c>
      <c r="H4" s="28">
        <v>35.700000000000003</v>
      </c>
      <c r="I4" s="28">
        <v>27.7</v>
      </c>
      <c r="J4" s="28">
        <v>0</v>
      </c>
      <c r="K4" s="28">
        <v>0</v>
      </c>
      <c r="L4" s="28">
        <v>22.5</v>
      </c>
      <c r="M4" s="28">
        <v>22.5</v>
      </c>
      <c r="N4" s="32">
        <f t="shared" si="2"/>
        <v>185.62500000000006</v>
      </c>
      <c r="O4" s="30">
        <v>-29.957575757575754</v>
      </c>
      <c r="P4" s="33">
        <f t="shared" si="3"/>
        <v>11.136363636363638</v>
      </c>
      <c r="R4" s="3">
        <f t="shared" si="4"/>
        <v>29.957575757575754</v>
      </c>
    </row>
    <row r="5" spans="1:18" s="3" customFormat="1" x14ac:dyDescent="0.25">
      <c r="A5" s="15">
        <v>4</v>
      </c>
      <c r="B5" s="28" t="s">
        <v>16</v>
      </c>
      <c r="C5" s="28">
        <v>8</v>
      </c>
      <c r="D5" s="28" t="s">
        <v>16</v>
      </c>
      <c r="E5" s="28" t="s">
        <v>16</v>
      </c>
      <c r="F5" s="28">
        <v>19</v>
      </c>
      <c r="G5" s="28">
        <v>24</v>
      </c>
      <c r="H5" s="28">
        <v>27.7</v>
      </c>
      <c r="I5" s="28">
        <v>19.7</v>
      </c>
      <c r="J5" s="28">
        <v>3</v>
      </c>
      <c r="K5" s="28">
        <v>0</v>
      </c>
      <c r="L5" s="28">
        <v>22.5</v>
      </c>
      <c r="M5" s="28">
        <v>22.5</v>
      </c>
      <c r="N5" s="32">
        <f t="shared" si="2"/>
        <v>139.80000000000001</v>
      </c>
      <c r="O5" s="30">
        <v>-22.766952789699566</v>
      </c>
      <c r="P5" s="33">
        <f t="shared" si="3"/>
        <v>12.684549356223176</v>
      </c>
      <c r="R5" s="3">
        <f t="shared" si="4"/>
        <v>22.766952789699566</v>
      </c>
    </row>
    <row r="6" spans="1:18" s="3" customFormat="1" ht="16.5" thickBot="1" x14ac:dyDescent="0.3">
      <c r="A6" s="15">
        <v>5</v>
      </c>
      <c r="B6" s="28" t="s">
        <v>16</v>
      </c>
      <c r="C6" s="28">
        <v>16.2</v>
      </c>
      <c r="D6" s="28" t="s">
        <v>16</v>
      </c>
      <c r="E6" s="28" t="s">
        <v>16</v>
      </c>
      <c r="F6" s="28">
        <v>8.5</v>
      </c>
      <c r="G6" s="28">
        <v>19</v>
      </c>
      <c r="H6" s="28">
        <v>19.7</v>
      </c>
      <c r="I6" s="28">
        <v>3.5</v>
      </c>
      <c r="J6" s="28">
        <v>12</v>
      </c>
      <c r="K6" s="28">
        <v>3</v>
      </c>
      <c r="L6" s="28">
        <v>22.5</v>
      </c>
      <c r="M6" s="28">
        <v>22.5</v>
      </c>
      <c r="N6" s="32">
        <f t="shared" si="2"/>
        <v>190.57499999999999</v>
      </c>
      <c r="O6" s="30">
        <v>-13.427548209366392</v>
      </c>
      <c r="P6" s="33">
        <f t="shared" si="3"/>
        <v>15.400826446280991</v>
      </c>
      <c r="R6" s="3">
        <f t="shared" si="4"/>
        <v>13.427548209366392</v>
      </c>
    </row>
    <row r="7" spans="1:18" s="3" customFormat="1" x14ac:dyDescent="0.25">
      <c r="A7" s="10">
        <v>6</v>
      </c>
      <c r="B7" s="27">
        <v>8</v>
      </c>
      <c r="C7" s="27">
        <v>9</v>
      </c>
      <c r="D7" s="27">
        <v>22</v>
      </c>
      <c r="E7" s="27">
        <v>22</v>
      </c>
      <c r="F7" s="27">
        <v>51.7</v>
      </c>
      <c r="G7" s="27">
        <v>59.7</v>
      </c>
      <c r="H7" s="27">
        <v>64.5</v>
      </c>
      <c r="I7" s="27">
        <v>55.5</v>
      </c>
      <c r="J7" s="27">
        <v>22.5</v>
      </c>
      <c r="K7" s="27">
        <v>22.5</v>
      </c>
      <c r="L7" s="27">
        <v>44.5</v>
      </c>
      <c r="M7" s="27">
        <v>44.5</v>
      </c>
      <c r="N7" s="34">
        <f t="shared" si="2"/>
        <v>187</v>
      </c>
      <c r="O7" s="35">
        <v>-57.892156862745111</v>
      </c>
      <c r="P7" s="36">
        <f t="shared" si="3"/>
        <v>33.7156862745098</v>
      </c>
      <c r="R7" s="3">
        <f t="shared" si="4"/>
        <v>57.892156862745111</v>
      </c>
    </row>
    <row r="8" spans="1:18" s="3" customFormat="1" x14ac:dyDescent="0.25">
      <c r="A8" s="15">
        <v>7</v>
      </c>
      <c r="B8" s="28">
        <v>8</v>
      </c>
      <c r="C8" s="28">
        <v>9.1</v>
      </c>
      <c r="D8" s="28">
        <v>22</v>
      </c>
      <c r="E8" s="28">
        <v>22</v>
      </c>
      <c r="F8" s="28">
        <v>43.7</v>
      </c>
      <c r="G8" s="28">
        <v>51.7</v>
      </c>
      <c r="H8" s="28">
        <v>55.5</v>
      </c>
      <c r="I8" s="28">
        <v>46.4</v>
      </c>
      <c r="J8" s="28">
        <v>22.5</v>
      </c>
      <c r="K8" s="28">
        <v>22.5</v>
      </c>
      <c r="L8" s="28">
        <v>44.5</v>
      </c>
      <c r="M8" s="28">
        <v>44.5</v>
      </c>
      <c r="N8" s="32">
        <f t="shared" si="2"/>
        <v>188.10000000000014</v>
      </c>
      <c r="O8" s="30">
        <v>-49.359844054580904</v>
      </c>
      <c r="P8" s="33">
        <f t="shared" si="3"/>
        <v>33.735867446393769</v>
      </c>
      <c r="R8" s="3">
        <f t="shared" si="4"/>
        <v>49.359844054580904</v>
      </c>
    </row>
    <row r="9" spans="1:18" s="3" customFormat="1" x14ac:dyDescent="0.25">
      <c r="A9" s="15">
        <v>8</v>
      </c>
      <c r="B9" s="28">
        <v>8</v>
      </c>
      <c r="C9" s="28">
        <v>9.1</v>
      </c>
      <c r="D9" s="28">
        <v>22</v>
      </c>
      <c r="E9" s="28">
        <v>22</v>
      </c>
      <c r="F9" s="28">
        <v>35.700000000000003</v>
      </c>
      <c r="G9" s="28">
        <v>43.7</v>
      </c>
      <c r="H9" s="28">
        <v>46.4</v>
      </c>
      <c r="I9" s="28">
        <v>37.299999999999997</v>
      </c>
      <c r="J9" s="28">
        <v>22.5</v>
      </c>
      <c r="K9" s="28">
        <v>22.5</v>
      </c>
      <c r="L9" s="28">
        <v>44.5</v>
      </c>
      <c r="M9" s="28">
        <v>44.5</v>
      </c>
      <c r="N9" s="32">
        <f t="shared" si="2"/>
        <v>188.09999999999985</v>
      </c>
      <c r="O9" s="30">
        <v>-40.798050682261213</v>
      </c>
      <c r="P9" s="33">
        <f t="shared" si="3"/>
        <v>33.735867446393762</v>
      </c>
      <c r="R9" s="3">
        <f t="shared" si="4"/>
        <v>40.798050682261213</v>
      </c>
    </row>
    <row r="10" spans="1:18" s="3" customFormat="1" x14ac:dyDescent="0.25">
      <c r="A10" s="15">
        <v>9</v>
      </c>
      <c r="B10" s="28">
        <v>8</v>
      </c>
      <c r="C10" s="28">
        <v>9</v>
      </c>
      <c r="D10" s="28">
        <v>22</v>
      </c>
      <c r="E10" s="28">
        <v>22</v>
      </c>
      <c r="F10" s="28">
        <v>27.7</v>
      </c>
      <c r="G10" s="28">
        <v>35.700000000000003</v>
      </c>
      <c r="H10" s="28">
        <v>37.700000000000003</v>
      </c>
      <c r="I10" s="28">
        <v>28.3</v>
      </c>
      <c r="J10" s="28">
        <v>22.5</v>
      </c>
      <c r="K10" s="28">
        <v>22.5</v>
      </c>
      <c r="L10" s="28">
        <v>44.5</v>
      </c>
      <c r="M10" s="28">
        <v>44.5</v>
      </c>
      <c r="N10" s="32">
        <f t="shared" si="2"/>
        <v>191.39999999999998</v>
      </c>
      <c r="O10" s="30">
        <v>-32.367432950191571</v>
      </c>
      <c r="P10" s="33">
        <f t="shared" si="3"/>
        <v>33.795019157088127</v>
      </c>
      <c r="R10" s="3">
        <f t="shared" si="4"/>
        <v>32.367432950191571</v>
      </c>
    </row>
    <row r="11" spans="1:18" s="3" customFormat="1" x14ac:dyDescent="0.25">
      <c r="A11" s="15">
        <v>10</v>
      </c>
      <c r="B11" s="28">
        <v>8</v>
      </c>
      <c r="C11" s="28">
        <v>9</v>
      </c>
      <c r="D11" s="28">
        <v>22</v>
      </c>
      <c r="E11" s="28">
        <v>22</v>
      </c>
      <c r="F11" s="28">
        <v>19.7</v>
      </c>
      <c r="G11" s="28">
        <v>27.7</v>
      </c>
      <c r="H11" s="28">
        <v>28.3</v>
      </c>
      <c r="I11" s="28">
        <v>19.3</v>
      </c>
      <c r="J11" s="28">
        <v>22.5</v>
      </c>
      <c r="K11" s="28">
        <v>22.5</v>
      </c>
      <c r="L11" s="28">
        <v>44.5</v>
      </c>
      <c r="M11" s="28">
        <v>44.5</v>
      </c>
      <c r="N11" s="32">
        <f t="shared" si="2"/>
        <v>187</v>
      </c>
      <c r="O11" s="30">
        <v>-23.750980392156858</v>
      </c>
      <c r="P11" s="33">
        <f t="shared" si="3"/>
        <v>33.715686274509792</v>
      </c>
      <c r="R11" s="3">
        <f t="shared" si="4"/>
        <v>23.750980392156858</v>
      </c>
    </row>
    <row r="12" spans="1:18" s="3" customFormat="1" x14ac:dyDescent="0.25">
      <c r="A12" s="15">
        <v>11</v>
      </c>
      <c r="B12" s="28">
        <v>8.1</v>
      </c>
      <c r="C12" s="28">
        <v>9</v>
      </c>
      <c r="D12" s="28">
        <v>22</v>
      </c>
      <c r="E12" s="28">
        <v>22</v>
      </c>
      <c r="F12" s="28">
        <v>11.6</v>
      </c>
      <c r="G12" s="28">
        <v>19.7</v>
      </c>
      <c r="H12" s="28">
        <v>19.3</v>
      </c>
      <c r="I12" s="28">
        <v>10.3</v>
      </c>
      <c r="J12" s="28">
        <v>22.5</v>
      </c>
      <c r="K12" s="28">
        <v>22.5</v>
      </c>
      <c r="L12" s="28">
        <v>44.5</v>
      </c>
      <c r="M12" s="28">
        <v>44.5</v>
      </c>
      <c r="N12" s="32">
        <f t="shared" si="2"/>
        <v>188.10000000000002</v>
      </c>
      <c r="O12" s="30">
        <v>-15.217543859649123</v>
      </c>
      <c r="P12" s="33">
        <f t="shared" si="3"/>
        <v>33.692982456140356</v>
      </c>
      <c r="R12" s="3">
        <f t="shared" si="4"/>
        <v>15.217543859649123</v>
      </c>
    </row>
    <row r="13" spans="1:18" s="3" customFormat="1" ht="16.5" thickBot="1" x14ac:dyDescent="0.3">
      <c r="A13" s="17">
        <v>12</v>
      </c>
      <c r="B13" s="29">
        <v>8.1</v>
      </c>
      <c r="C13" s="29">
        <v>9.1</v>
      </c>
      <c r="D13" s="29">
        <v>22</v>
      </c>
      <c r="E13" s="29">
        <v>22</v>
      </c>
      <c r="F13" s="29">
        <v>3.5</v>
      </c>
      <c r="G13" s="29">
        <v>11.6</v>
      </c>
      <c r="H13" s="29">
        <v>10.3</v>
      </c>
      <c r="I13" s="29">
        <v>1.2</v>
      </c>
      <c r="J13" s="29">
        <v>22.5</v>
      </c>
      <c r="K13" s="29">
        <v>22.5</v>
      </c>
      <c r="L13" s="29">
        <v>44.5</v>
      </c>
      <c r="M13" s="29">
        <v>44.5</v>
      </c>
      <c r="N13" s="37">
        <f t="shared" si="2"/>
        <v>189.2</v>
      </c>
      <c r="O13" s="38">
        <v>-6.6325581395348836</v>
      </c>
      <c r="P13" s="39">
        <f t="shared" si="3"/>
        <v>33.713178294573645</v>
      </c>
      <c r="R13" s="3">
        <f t="shared" si="4"/>
        <v>6.6325581395348836</v>
      </c>
    </row>
    <row r="14" spans="1:18" s="3" customFormat="1" x14ac:dyDescent="0.25">
      <c r="A14" s="10">
        <v>13</v>
      </c>
      <c r="B14" s="27">
        <v>9</v>
      </c>
      <c r="C14" s="27">
        <v>9.5</v>
      </c>
      <c r="D14" s="27">
        <v>21.1</v>
      </c>
      <c r="E14" s="27">
        <v>21.1</v>
      </c>
      <c r="F14" s="27">
        <v>55.5</v>
      </c>
      <c r="G14" s="27">
        <v>64.5</v>
      </c>
      <c r="H14" s="27">
        <v>66.2</v>
      </c>
      <c r="I14" s="27">
        <v>56.7</v>
      </c>
      <c r="J14" s="27">
        <v>44.5</v>
      </c>
      <c r="K14" s="27">
        <v>44.5</v>
      </c>
      <c r="L14" s="27">
        <v>65.599999999999994</v>
      </c>
      <c r="M14" s="27">
        <v>65.599999999999994</v>
      </c>
      <c r="N14" s="34">
        <f t="shared" si="2"/>
        <v>195.17500000000018</v>
      </c>
      <c r="O14" s="35">
        <v>-60.731531531531502</v>
      </c>
      <c r="P14" s="36">
        <f t="shared" si="3"/>
        <v>55.14504504504503</v>
      </c>
      <c r="R14" s="3">
        <f t="shared" si="4"/>
        <v>60.731531531531502</v>
      </c>
    </row>
    <row r="15" spans="1:18" s="3" customFormat="1" x14ac:dyDescent="0.25">
      <c r="A15" s="15">
        <v>14</v>
      </c>
      <c r="B15" s="28">
        <v>9.1</v>
      </c>
      <c r="C15" s="28">
        <v>9.4</v>
      </c>
      <c r="D15" s="28">
        <v>21.1</v>
      </c>
      <c r="E15" s="28">
        <v>21.1</v>
      </c>
      <c r="F15" s="28">
        <v>46.4</v>
      </c>
      <c r="G15" s="28">
        <v>55.5</v>
      </c>
      <c r="H15" s="28">
        <v>56.7</v>
      </c>
      <c r="I15" s="28">
        <v>47.3</v>
      </c>
      <c r="J15" s="28">
        <v>44.5</v>
      </c>
      <c r="K15" s="28">
        <v>44.5</v>
      </c>
      <c r="L15" s="28">
        <v>65.599999999999994</v>
      </c>
      <c r="M15" s="28">
        <v>65.599999999999994</v>
      </c>
      <c r="N15" s="32">
        <f t="shared" si="2"/>
        <v>195.17499999999995</v>
      </c>
      <c r="O15" s="30">
        <v>-51.477837837837839</v>
      </c>
      <c r="P15" s="33">
        <f t="shared" si="3"/>
        <v>55.107027027027044</v>
      </c>
      <c r="R15" s="3">
        <f t="shared" si="4"/>
        <v>51.477837837837839</v>
      </c>
    </row>
    <row r="16" spans="1:18" s="3" customFormat="1" x14ac:dyDescent="0.25">
      <c r="A16" s="15">
        <v>15</v>
      </c>
      <c r="B16" s="28">
        <v>9.1</v>
      </c>
      <c r="C16" s="28">
        <v>9.3000000000000007</v>
      </c>
      <c r="D16" s="28">
        <v>21.1</v>
      </c>
      <c r="E16" s="28">
        <v>21.1</v>
      </c>
      <c r="F16" s="28">
        <v>37.299999999999997</v>
      </c>
      <c r="G16" s="28">
        <v>46.4</v>
      </c>
      <c r="H16" s="28">
        <v>47.3</v>
      </c>
      <c r="I16" s="28">
        <v>38</v>
      </c>
      <c r="J16" s="28">
        <v>44.5</v>
      </c>
      <c r="K16" s="28">
        <v>44.5</v>
      </c>
      <c r="L16" s="28">
        <v>65.599999999999994</v>
      </c>
      <c r="M16" s="28">
        <v>65.599999999999994</v>
      </c>
      <c r="N16" s="32">
        <f t="shared" si="2"/>
        <v>194.12000000000012</v>
      </c>
      <c r="O16" s="30">
        <v>-42.25144927536229</v>
      </c>
      <c r="P16" s="33">
        <f t="shared" si="3"/>
        <v>55.08822463768113</v>
      </c>
      <c r="R16" s="3">
        <f t="shared" si="4"/>
        <v>42.25144927536229</v>
      </c>
    </row>
    <row r="17" spans="1:18" s="3" customFormat="1" x14ac:dyDescent="0.25">
      <c r="A17" s="15">
        <v>16</v>
      </c>
      <c r="B17" s="28">
        <v>9</v>
      </c>
      <c r="C17" s="28">
        <v>9.6</v>
      </c>
      <c r="D17" s="28">
        <v>21.1</v>
      </c>
      <c r="E17" s="28">
        <v>21.1</v>
      </c>
      <c r="F17" s="28">
        <v>28.3</v>
      </c>
      <c r="G17" s="28">
        <v>37.700000000000003</v>
      </c>
      <c r="H17" s="28">
        <v>38</v>
      </c>
      <c r="I17" s="28">
        <v>28.4</v>
      </c>
      <c r="J17" s="28">
        <v>44.5</v>
      </c>
      <c r="K17" s="28">
        <v>44.5</v>
      </c>
      <c r="L17" s="28">
        <v>65.599999999999994</v>
      </c>
      <c r="M17" s="28">
        <v>65.599999999999994</v>
      </c>
      <c r="N17" s="32">
        <f t="shared" si="2"/>
        <v>200.45000000000005</v>
      </c>
      <c r="O17" s="30">
        <v>-33.100350877192987</v>
      </c>
      <c r="P17" s="33">
        <f t="shared" si="3"/>
        <v>55.087017543859652</v>
      </c>
      <c r="R17" s="3">
        <f t="shared" si="4"/>
        <v>33.100350877192987</v>
      </c>
    </row>
    <row r="18" spans="1:18" s="3" customFormat="1" x14ac:dyDescent="0.25">
      <c r="A18" s="15">
        <v>17</v>
      </c>
      <c r="B18" s="28">
        <v>9</v>
      </c>
      <c r="C18" s="28">
        <v>9.5</v>
      </c>
      <c r="D18" s="28">
        <v>21.1</v>
      </c>
      <c r="E18" s="28">
        <v>21.1</v>
      </c>
      <c r="F18" s="28">
        <v>19.3</v>
      </c>
      <c r="G18" s="28">
        <v>28.3</v>
      </c>
      <c r="H18" s="28">
        <v>28.4</v>
      </c>
      <c r="I18" s="28">
        <v>18.899999999999999</v>
      </c>
      <c r="J18" s="28">
        <v>44.5</v>
      </c>
      <c r="K18" s="28">
        <v>44.5</v>
      </c>
      <c r="L18" s="28">
        <v>65.599999999999994</v>
      </c>
      <c r="M18" s="28">
        <v>65.599999999999994</v>
      </c>
      <c r="N18" s="32">
        <f t="shared" si="2"/>
        <v>195.1749999999999</v>
      </c>
      <c r="O18" s="30">
        <v>-23.724324324324328</v>
      </c>
      <c r="P18" s="33">
        <f t="shared" si="3"/>
        <v>55.145045045045059</v>
      </c>
      <c r="R18" s="3">
        <f t="shared" si="4"/>
        <v>23.724324324324328</v>
      </c>
    </row>
    <row r="19" spans="1:18" s="3" customFormat="1" x14ac:dyDescent="0.25">
      <c r="A19" s="15">
        <v>18</v>
      </c>
      <c r="B19" s="28">
        <v>9</v>
      </c>
      <c r="C19" s="28">
        <v>9.4</v>
      </c>
      <c r="D19" s="28">
        <v>21.1</v>
      </c>
      <c r="E19" s="28">
        <v>21.1</v>
      </c>
      <c r="F19" s="28">
        <v>10.3</v>
      </c>
      <c r="G19" s="28">
        <v>19.3</v>
      </c>
      <c r="H19" s="28">
        <v>18.899999999999999</v>
      </c>
      <c r="I19" s="28">
        <v>9.5</v>
      </c>
      <c r="J19" s="28">
        <v>44.5</v>
      </c>
      <c r="K19" s="28">
        <v>44.5</v>
      </c>
      <c r="L19" s="28">
        <v>65.599999999999994</v>
      </c>
      <c r="M19" s="28">
        <v>65.599999999999994</v>
      </c>
      <c r="N19" s="32">
        <f t="shared" si="2"/>
        <v>194.11999999999989</v>
      </c>
      <c r="O19" s="30">
        <v>-14.497826086956524</v>
      </c>
      <c r="P19" s="33">
        <f t="shared" si="3"/>
        <v>55.126449275362326</v>
      </c>
      <c r="R19" s="3">
        <f t="shared" si="4"/>
        <v>14.497826086956524</v>
      </c>
    </row>
    <row r="20" spans="1:18" s="3" customFormat="1" ht="16.5" thickBot="1" x14ac:dyDescent="0.3">
      <c r="A20" s="17">
        <v>19</v>
      </c>
      <c r="B20" s="29">
        <v>9.1</v>
      </c>
      <c r="C20" s="29">
        <v>9.5</v>
      </c>
      <c r="D20" s="29">
        <v>21.1</v>
      </c>
      <c r="E20" s="29">
        <v>21.1</v>
      </c>
      <c r="F20" s="29">
        <v>1.2</v>
      </c>
      <c r="G20" s="29">
        <v>10.3</v>
      </c>
      <c r="H20" s="29">
        <v>9.5</v>
      </c>
      <c r="I20" s="29">
        <v>0</v>
      </c>
      <c r="J20" s="29">
        <v>44.5</v>
      </c>
      <c r="K20" s="29">
        <v>44.5</v>
      </c>
      <c r="L20" s="29">
        <v>65.599999999999994</v>
      </c>
      <c r="M20" s="29">
        <v>65.599999999999994</v>
      </c>
      <c r="N20" s="37">
        <f t="shared" si="2"/>
        <v>196.22999999999993</v>
      </c>
      <c r="O20" s="38">
        <v>-5.2464157706093193</v>
      </c>
      <c r="P20" s="39">
        <f t="shared" si="3"/>
        <v>55.125627240143359</v>
      </c>
      <c r="R20" s="3">
        <f t="shared" si="4"/>
        <v>5.2464157706093193</v>
      </c>
    </row>
    <row r="21" spans="1:18" s="3" customFormat="1" x14ac:dyDescent="0.25">
      <c r="A21" s="10">
        <v>20</v>
      </c>
      <c r="B21" s="27">
        <v>9.5</v>
      </c>
      <c r="C21" s="27">
        <v>9.6</v>
      </c>
      <c r="D21" s="27">
        <v>20</v>
      </c>
      <c r="E21" s="27">
        <v>20</v>
      </c>
      <c r="F21" s="27">
        <v>56.7</v>
      </c>
      <c r="G21" s="27">
        <v>66.2</v>
      </c>
      <c r="H21" s="27">
        <v>67.5</v>
      </c>
      <c r="I21" s="27">
        <v>57.9</v>
      </c>
      <c r="J21" s="27">
        <v>65.599999999999994</v>
      </c>
      <c r="K21" s="27">
        <v>65.599999999999994</v>
      </c>
      <c r="L21" s="27">
        <v>85.6</v>
      </c>
      <c r="M21" s="27">
        <v>85.6</v>
      </c>
      <c r="N21" s="34">
        <f t="shared" si="2"/>
        <v>191.00000000000023</v>
      </c>
      <c r="O21" s="35">
        <v>-62.076090750436258</v>
      </c>
      <c r="P21" s="36">
        <f t="shared" si="3"/>
        <v>75.617452006980798</v>
      </c>
      <c r="R21" s="3">
        <f t="shared" si="4"/>
        <v>62.076090750436258</v>
      </c>
    </row>
    <row r="22" spans="1:18" s="3" customFormat="1" x14ac:dyDescent="0.25">
      <c r="A22" s="15">
        <v>21</v>
      </c>
      <c r="B22" s="28">
        <v>9.4</v>
      </c>
      <c r="C22" s="28">
        <v>9.6999999999999993</v>
      </c>
      <c r="D22" s="28">
        <v>20</v>
      </c>
      <c r="E22" s="28">
        <v>20</v>
      </c>
      <c r="F22" s="28">
        <v>47.3</v>
      </c>
      <c r="G22" s="28">
        <v>56.7</v>
      </c>
      <c r="H22" s="28">
        <v>57.9</v>
      </c>
      <c r="I22" s="28">
        <v>48.2</v>
      </c>
      <c r="J22" s="28">
        <v>65.599999999999994</v>
      </c>
      <c r="K22" s="28">
        <v>65.599999999999994</v>
      </c>
      <c r="L22" s="28">
        <v>85.6</v>
      </c>
      <c r="M22" s="28">
        <v>85.6</v>
      </c>
      <c r="N22" s="32">
        <f t="shared" si="2"/>
        <v>190.99999999999977</v>
      </c>
      <c r="O22" s="30">
        <v>-52.527748691099475</v>
      </c>
      <c r="P22" s="33">
        <f t="shared" si="3"/>
        <v>75.65235602094242</v>
      </c>
      <c r="R22" s="3">
        <f t="shared" si="4"/>
        <v>52.527748691099475</v>
      </c>
    </row>
    <row r="23" spans="1:18" s="3" customFormat="1" x14ac:dyDescent="0.25">
      <c r="A23" s="15">
        <v>22</v>
      </c>
      <c r="B23" s="28">
        <v>9.3000000000000007</v>
      </c>
      <c r="C23" s="28">
        <v>9.6999999999999993</v>
      </c>
      <c r="D23" s="28">
        <v>20</v>
      </c>
      <c r="E23" s="28">
        <v>20</v>
      </c>
      <c r="F23" s="28">
        <v>38</v>
      </c>
      <c r="G23" s="28">
        <v>47.3</v>
      </c>
      <c r="H23" s="28">
        <v>48.2</v>
      </c>
      <c r="I23" s="28">
        <v>38.5</v>
      </c>
      <c r="J23" s="28">
        <v>65.599999999999994</v>
      </c>
      <c r="K23" s="28">
        <v>65.599999999999994</v>
      </c>
      <c r="L23" s="28">
        <v>85.6</v>
      </c>
      <c r="M23" s="28">
        <v>85.6</v>
      </c>
      <c r="N23" s="32">
        <f t="shared" si="2"/>
        <v>190</v>
      </c>
      <c r="O23" s="30">
        <v>-43.00245614035088</v>
      </c>
      <c r="P23" s="33">
        <f t="shared" si="3"/>
        <v>75.670175438596473</v>
      </c>
      <c r="R23" s="3">
        <f t="shared" si="4"/>
        <v>43.00245614035088</v>
      </c>
    </row>
    <row r="24" spans="1:18" s="3" customFormat="1" x14ac:dyDescent="0.25">
      <c r="A24" s="15">
        <v>23</v>
      </c>
      <c r="B24" s="28">
        <v>9.6</v>
      </c>
      <c r="C24" s="28">
        <v>9.6</v>
      </c>
      <c r="D24" s="28">
        <v>20</v>
      </c>
      <c r="E24" s="28">
        <v>20</v>
      </c>
      <c r="F24" s="28">
        <v>28.4</v>
      </c>
      <c r="G24" s="28">
        <v>38</v>
      </c>
      <c r="H24" s="28">
        <v>38.5</v>
      </c>
      <c r="I24" s="28">
        <v>28.9</v>
      </c>
      <c r="J24" s="28">
        <v>65.599999999999994</v>
      </c>
      <c r="K24" s="28">
        <v>65.599999999999994</v>
      </c>
      <c r="L24" s="28">
        <v>85.6</v>
      </c>
      <c r="M24" s="28">
        <v>85.6</v>
      </c>
      <c r="N24" s="32">
        <f t="shared" si="2"/>
        <v>192.00000000000011</v>
      </c>
      <c r="O24" s="30">
        <v>-33.449999999999989</v>
      </c>
      <c r="P24" s="33">
        <f t="shared" si="3"/>
        <v>75.599999999999994</v>
      </c>
      <c r="R24" s="3">
        <f t="shared" si="4"/>
        <v>33.449999999999989</v>
      </c>
    </row>
    <row r="25" spans="1:18" s="3" customFormat="1" x14ac:dyDescent="0.25">
      <c r="A25" s="15">
        <v>24</v>
      </c>
      <c r="B25" s="28">
        <v>9.5</v>
      </c>
      <c r="C25" s="28">
        <v>9.6</v>
      </c>
      <c r="D25" s="28">
        <v>20</v>
      </c>
      <c r="E25" s="28">
        <v>20</v>
      </c>
      <c r="F25" s="28">
        <v>18.899999999999999</v>
      </c>
      <c r="G25" s="28">
        <v>28.4</v>
      </c>
      <c r="H25" s="28">
        <v>28.9</v>
      </c>
      <c r="I25" s="28">
        <v>19.3</v>
      </c>
      <c r="J25" s="28">
        <v>65.599999999999994</v>
      </c>
      <c r="K25" s="28">
        <v>65.599999999999994</v>
      </c>
      <c r="L25" s="28">
        <v>85.6</v>
      </c>
      <c r="M25" s="28">
        <v>85.6</v>
      </c>
      <c r="N25" s="32">
        <f t="shared" si="2"/>
        <v>190.99999999999989</v>
      </c>
      <c r="O25" s="30">
        <v>-23.875392670157066</v>
      </c>
      <c r="P25" s="33">
        <f t="shared" si="3"/>
        <v>75.617452006980812</v>
      </c>
      <c r="R25" s="3">
        <f t="shared" si="4"/>
        <v>23.875392670157066</v>
      </c>
    </row>
    <row r="26" spans="1:18" s="3" customFormat="1" x14ac:dyDescent="0.25">
      <c r="A26" s="15">
        <v>25</v>
      </c>
      <c r="B26" s="28">
        <v>9.4</v>
      </c>
      <c r="C26" s="28">
        <v>9.8000000000000007</v>
      </c>
      <c r="D26" s="28">
        <v>20</v>
      </c>
      <c r="E26" s="28">
        <v>20</v>
      </c>
      <c r="F26" s="28">
        <v>9.5</v>
      </c>
      <c r="G26" s="28">
        <v>18.899999999999999</v>
      </c>
      <c r="H26" s="28">
        <v>19.3</v>
      </c>
      <c r="I26" s="28">
        <v>9.5</v>
      </c>
      <c r="J26" s="28">
        <v>65.599999999999994</v>
      </c>
      <c r="K26" s="28">
        <v>65.599999999999994</v>
      </c>
      <c r="L26" s="28">
        <v>85.6</v>
      </c>
      <c r="M26" s="28">
        <v>85.6</v>
      </c>
      <c r="N26" s="32">
        <f t="shared" si="2"/>
        <v>192</v>
      </c>
      <c r="O26" s="30">
        <v>-14.300694444444442</v>
      </c>
      <c r="P26" s="33">
        <f t="shared" si="3"/>
        <v>75.669444444444423</v>
      </c>
      <c r="R26" s="3">
        <f t="shared" si="4"/>
        <v>14.300694444444442</v>
      </c>
    </row>
    <row r="27" spans="1:18" s="3" customFormat="1" ht="16.5" thickBot="1" x14ac:dyDescent="0.3">
      <c r="A27" s="17">
        <v>26</v>
      </c>
      <c r="B27" s="29">
        <v>9.5</v>
      </c>
      <c r="C27" s="29">
        <v>9.5</v>
      </c>
      <c r="D27" s="29">
        <v>20</v>
      </c>
      <c r="E27" s="29">
        <v>20</v>
      </c>
      <c r="F27" s="29">
        <v>0</v>
      </c>
      <c r="G27" s="29">
        <v>9.5</v>
      </c>
      <c r="H27" s="29">
        <v>9.5</v>
      </c>
      <c r="I27" s="29">
        <v>0</v>
      </c>
      <c r="J27" s="29">
        <v>65.599999999999994</v>
      </c>
      <c r="K27" s="29">
        <v>65.599999999999994</v>
      </c>
      <c r="L27" s="29">
        <v>85.6</v>
      </c>
      <c r="M27" s="29">
        <v>85.6</v>
      </c>
      <c r="N27" s="37">
        <f t="shared" si="2"/>
        <v>190</v>
      </c>
      <c r="O27" s="38">
        <v>-4.75</v>
      </c>
      <c r="P27" s="39">
        <f t="shared" si="3"/>
        <v>75.599999999999994</v>
      </c>
      <c r="R27" s="3">
        <f t="shared" si="4"/>
        <v>4.75</v>
      </c>
    </row>
    <row r="28" spans="1:18" s="3" customFormat="1" x14ac:dyDescent="0.25">
      <c r="A28" s="10">
        <v>27</v>
      </c>
      <c r="B28" s="27">
        <v>9.6</v>
      </c>
      <c r="C28" s="27">
        <v>9.6</v>
      </c>
      <c r="D28" s="27">
        <v>20</v>
      </c>
      <c r="E28" s="27">
        <v>20</v>
      </c>
      <c r="F28" s="27">
        <v>57.9</v>
      </c>
      <c r="G28" s="27">
        <v>67.5</v>
      </c>
      <c r="H28" s="27">
        <v>69</v>
      </c>
      <c r="I28" s="27">
        <v>59.4</v>
      </c>
      <c r="J28" s="27">
        <v>85.6</v>
      </c>
      <c r="K28" s="27">
        <v>85.6</v>
      </c>
      <c r="L28" s="27">
        <v>105.6</v>
      </c>
      <c r="M28" s="27">
        <v>105.6</v>
      </c>
      <c r="N28" s="34">
        <f t="shared" si="2"/>
        <v>192</v>
      </c>
      <c r="O28" s="35">
        <v>-63.449999999999989</v>
      </c>
      <c r="P28" s="36">
        <f t="shared" si="3"/>
        <v>95.59999999999998</v>
      </c>
      <c r="R28" s="3">
        <f t="shared" si="4"/>
        <v>63.449999999999989</v>
      </c>
    </row>
    <row r="29" spans="1:18" s="3" customFormat="1" x14ac:dyDescent="0.25">
      <c r="A29" s="15">
        <v>28</v>
      </c>
      <c r="B29" s="28">
        <v>9.6999999999999993</v>
      </c>
      <c r="C29" s="28">
        <v>9.8000000000000007</v>
      </c>
      <c r="D29" s="28">
        <v>20</v>
      </c>
      <c r="E29" s="28">
        <v>20</v>
      </c>
      <c r="F29" s="28">
        <v>48.2</v>
      </c>
      <c r="G29" s="28">
        <v>57.9</v>
      </c>
      <c r="H29" s="28">
        <v>59.4</v>
      </c>
      <c r="I29" s="28">
        <v>49.6</v>
      </c>
      <c r="J29" s="28">
        <v>85.6</v>
      </c>
      <c r="K29" s="28">
        <v>85.6</v>
      </c>
      <c r="L29" s="28">
        <v>105.6</v>
      </c>
      <c r="M29" s="28">
        <v>105.6</v>
      </c>
      <c r="N29" s="32">
        <f t="shared" si="2"/>
        <v>195</v>
      </c>
      <c r="O29" s="30">
        <v>-53.776239316239327</v>
      </c>
      <c r="P29" s="33">
        <f t="shared" si="3"/>
        <v>95.61709401709399</v>
      </c>
      <c r="R29" s="3">
        <f t="shared" si="4"/>
        <v>53.776239316239327</v>
      </c>
    </row>
    <row r="30" spans="1:18" s="3" customFormat="1" x14ac:dyDescent="0.25">
      <c r="A30" s="15">
        <v>29</v>
      </c>
      <c r="B30" s="28">
        <v>9.6999999999999993</v>
      </c>
      <c r="C30" s="28">
        <v>9.9</v>
      </c>
      <c r="D30" s="28">
        <v>20</v>
      </c>
      <c r="E30" s="28">
        <v>20</v>
      </c>
      <c r="F30" s="28">
        <v>38.5</v>
      </c>
      <c r="G30" s="28">
        <v>48.2</v>
      </c>
      <c r="H30" s="28">
        <v>49.6</v>
      </c>
      <c r="I30" s="28">
        <v>39.700000000000003</v>
      </c>
      <c r="J30" s="28">
        <v>85.6</v>
      </c>
      <c r="K30" s="28">
        <v>85.6</v>
      </c>
      <c r="L30" s="28">
        <v>105.6</v>
      </c>
      <c r="M30" s="28">
        <v>105.6</v>
      </c>
      <c r="N30" s="32">
        <f t="shared" si="2"/>
        <v>196.00000000000023</v>
      </c>
      <c r="O30" s="30">
        <v>-44.002210884353737</v>
      </c>
      <c r="P30" s="33">
        <f t="shared" si="3"/>
        <v>95.634013605442149</v>
      </c>
      <c r="R30" s="3">
        <f t="shared" si="4"/>
        <v>44.002210884353737</v>
      </c>
    </row>
    <row r="31" spans="1:18" s="3" customFormat="1" x14ac:dyDescent="0.25">
      <c r="A31" s="15">
        <v>30</v>
      </c>
      <c r="B31" s="28">
        <v>9.6</v>
      </c>
      <c r="C31" s="28">
        <v>9.9</v>
      </c>
      <c r="D31" s="28">
        <v>20</v>
      </c>
      <c r="E31" s="28">
        <v>20</v>
      </c>
      <c r="F31" s="28">
        <v>28.9</v>
      </c>
      <c r="G31" s="28">
        <v>38.5</v>
      </c>
      <c r="H31" s="28">
        <v>39.700000000000003</v>
      </c>
      <c r="I31" s="28">
        <v>29.8</v>
      </c>
      <c r="J31" s="28">
        <v>85.6</v>
      </c>
      <c r="K31" s="28">
        <v>85.6</v>
      </c>
      <c r="L31" s="28">
        <v>105.6</v>
      </c>
      <c r="M31" s="28">
        <v>105.6</v>
      </c>
      <c r="N31" s="32">
        <f t="shared" si="2"/>
        <v>194.99999999999977</v>
      </c>
      <c r="O31" s="30">
        <v>-34.227692307692308</v>
      </c>
      <c r="P31" s="33">
        <f t="shared" si="3"/>
        <v>95.651282051282067</v>
      </c>
      <c r="R31" s="3">
        <f t="shared" si="4"/>
        <v>34.227692307692308</v>
      </c>
    </row>
    <row r="32" spans="1:18" s="3" customFormat="1" x14ac:dyDescent="0.25">
      <c r="A32" s="15">
        <v>31</v>
      </c>
      <c r="B32" s="28">
        <v>9.6</v>
      </c>
      <c r="C32" s="28">
        <v>10</v>
      </c>
      <c r="D32" s="28">
        <v>20</v>
      </c>
      <c r="E32" s="28">
        <v>20</v>
      </c>
      <c r="F32" s="28">
        <v>19.3</v>
      </c>
      <c r="G32" s="28">
        <v>28.9</v>
      </c>
      <c r="H32" s="28">
        <v>29.8</v>
      </c>
      <c r="I32" s="28">
        <v>19.8</v>
      </c>
      <c r="J32" s="28">
        <v>85.6</v>
      </c>
      <c r="K32" s="28">
        <v>85.6</v>
      </c>
      <c r="L32" s="28">
        <v>105.6</v>
      </c>
      <c r="M32" s="28">
        <v>105.6</v>
      </c>
      <c r="N32" s="32">
        <f t="shared" si="2"/>
        <v>195.99999999999989</v>
      </c>
      <c r="O32" s="30">
        <v>-24.452380952380956</v>
      </c>
      <c r="P32" s="33">
        <f t="shared" si="3"/>
        <v>95.668027210884361</v>
      </c>
      <c r="R32" s="3">
        <f t="shared" si="4"/>
        <v>24.452380952380956</v>
      </c>
    </row>
    <row r="33" spans="1:18" s="3" customFormat="1" x14ac:dyDescent="0.25">
      <c r="A33" s="15">
        <v>32</v>
      </c>
      <c r="B33" s="28">
        <v>9.8000000000000007</v>
      </c>
      <c r="C33" s="28">
        <v>9.9</v>
      </c>
      <c r="D33" s="28">
        <v>20</v>
      </c>
      <c r="E33" s="28">
        <v>20</v>
      </c>
      <c r="F33" s="28">
        <v>9.5</v>
      </c>
      <c r="G33" s="28">
        <v>19.3</v>
      </c>
      <c r="H33" s="28">
        <v>19.8</v>
      </c>
      <c r="I33" s="28">
        <v>9.9</v>
      </c>
      <c r="J33" s="28">
        <v>85.6</v>
      </c>
      <c r="K33" s="28">
        <v>85.6</v>
      </c>
      <c r="L33" s="28">
        <v>105.6</v>
      </c>
      <c r="M33" s="28">
        <v>105.6</v>
      </c>
      <c r="N33" s="32">
        <f t="shared" si="2"/>
        <v>197.00000000000006</v>
      </c>
      <c r="O33" s="30">
        <v>-14.625380710659899</v>
      </c>
      <c r="P33" s="33">
        <f t="shared" si="3"/>
        <v>95.616920473773206</v>
      </c>
      <c r="R33" s="3">
        <f t="shared" si="4"/>
        <v>14.625380710659899</v>
      </c>
    </row>
    <row r="34" spans="1:18" s="3" customFormat="1" ht="16.5" thickBot="1" x14ac:dyDescent="0.3">
      <c r="A34" s="17">
        <v>33</v>
      </c>
      <c r="B34" s="29">
        <v>9.5</v>
      </c>
      <c r="C34" s="29">
        <v>9.9</v>
      </c>
      <c r="D34" s="29">
        <v>20</v>
      </c>
      <c r="E34" s="29">
        <v>20</v>
      </c>
      <c r="F34" s="29">
        <v>0</v>
      </c>
      <c r="G34" s="29">
        <v>9.5</v>
      </c>
      <c r="H34" s="29">
        <v>9.9</v>
      </c>
      <c r="I34" s="29">
        <v>0</v>
      </c>
      <c r="J34" s="29">
        <v>85.6</v>
      </c>
      <c r="K34" s="29">
        <v>85.6</v>
      </c>
      <c r="L34" s="29">
        <v>105.6</v>
      </c>
      <c r="M34" s="29">
        <v>105.6</v>
      </c>
      <c r="N34" s="37">
        <f t="shared" si="2"/>
        <v>194.00000000000006</v>
      </c>
      <c r="O34" s="38">
        <v>-4.8506872852233673</v>
      </c>
      <c r="P34" s="39">
        <f t="shared" si="3"/>
        <v>95.66872852233675</v>
      </c>
      <c r="R34" s="3">
        <f t="shared" si="4"/>
        <v>4.8506872852233673</v>
      </c>
    </row>
    <row r="35" spans="1:18" s="3" customFormat="1" x14ac:dyDescent="0.25">
      <c r="A35" s="10">
        <v>34</v>
      </c>
      <c r="B35" s="27">
        <v>9.6</v>
      </c>
      <c r="C35" s="27">
        <v>9.9</v>
      </c>
      <c r="D35" s="27">
        <v>20</v>
      </c>
      <c r="E35" s="27">
        <v>20</v>
      </c>
      <c r="F35" s="27">
        <v>59.4</v>
      </c>
      <c r="G35" s="27">
        <v>69</v>
      </c>
      <c r="H35" s="27">
        <v>69.400000000000006</v>
      </c>
      <c r="I35" s="27">
        <v>59.5</v>
      </c>
      <c r="J35" s="27">
        <v>105.6</v>
      </c>
      <c r="K35" s="27">
        <v>105.6</v>
      </c>
      <c r="L35" s="27">
        <v>125.6</v>
      </c>
      <c r="M35" s="27">
        <v>125.6</v>
      </c>
      <c r="N35" s="34">
        <f t="shared" si="2"/>
        <v>194.99999999999955</v>
      </c>
      <c r="O35" s="35">
        <v>-64.325641025641104</v>
      </c>
      <c r="P35" s="36">
        <f t="shared" si="3"/>
        <v>115.65128205128217</v>
      </c>
      <c r="R35" s="3">
        <f t="shared" si="4"/>
        <v>64.325641025641104</v>
      </c>
    </row>
    <row r="36" spans="1:18" s="3" customFormat="1" x14ac:dyDescent="0.25">
      <c r="A36" s="15">
        <v>35</v>
      </c>
      <c r="B36" s="28">
        <v>9.8000000000000007</v>
      </c>
      <c r="C36" s="28">
        <v>9.9</v>
      </c>
      <c r="D36" s="28">
        <v>20</v>
      </c>
      <c r="E36" s="28">
        <v>20</v>
      </c>
      <c r="F36" s="28">
        <v>49.6</v>
      </c>
      <c r="G36" s="28">
        <v>59.4</v>
      </c>
      <c r="H36" s="28">
        <v>59.5</v>
      </c>
      <c r="I36" s="28">
        <v>49.6</v>
      </c>
      <c r="J36" s="28">
        <v>105.6</v>
      </c>
      <c r="K36" s="28">
        <v>105.6</v>
      </c>
      <c r="L36" s="28">
        <v>125.6</v>
      </c>
      <c r="M36" s="28">
        <v>125.6</v>
      </c>
      <c r="N36" s="32">
        <f t="shared" si="2"/>
        <v>197</v>
      </c>
      <c r="O36" s="30">
        <v>-54.525042301184421</v>
      </c>
      <c r="P36" s="33">
        <f t="shared" si="3"/>
        <v>115.61692047377325</v>
      </c>
      <c r="R36" s="3">
        <f t="shared" si="4"/>
        <v>54.525042301184421</v>
      </c>
    </row>
    <row r="37" spans="1:18" s="3" customFormat="1" x14ac:dyDescent="0.25">
      <c r="A37" s="15">
        <v>36</v>
      </c>
      <c r="B37" s="28">
        <v>9.9</v>
      </c>
      <c r="C37" s="28">
        <v>9.9</v>
      </c>
      <c r="D37" s="28">
        <v>20</v>
      </c>
      <c r="E37" s="28">
        <v>20</v>
      </c>
      <c r="F37" s="28">
        <v>39.700000000000003</v>
      </c>
      <c r="G37" s="28">
        <v>49.6</v>
      </c>
      <c r="H37" s="28">
        <v>49.6</v>
      </c>
      <c r="I37" s="28">
        <v>39.700000000000003</v>
      </c>
      <c r="J37" s="28">
        <v>105.6</v>
      </c>
      <c r="K37" s="28">
        <v>105.6</v>
      </c>
      <c r="L37" s="28">
        <v>125.6</v>
      </c>
      <c r="M37" s="28">
        <v>125.6</v>
      </c>
      <c r="N37" s="32">
        <f t="shared" si="2"/>
        <v>198</v>
      </c>
      <c r="O37" s="30">
        <v>-44.65</v>
      </c>
      <c r="P37" s="33">
        <f t="shared" si="3"/>
        <v>115.60000000000004</v>
      </c>
      <c r="R37" s="3">
        <f t="shared" si="4"/>
        <v>44.65</v>
      </c>
    </row>
    <row r="38" spans="1:18" s="3" customFormat="1" x14ac:dyDescent="0.25">
      <c r="A38" s="15">
        <v>37</v>
      </c>
      <c r="B38" s="28">
        <v>9.9</v>
      </c>
      <c r="C38" s="28">
        <v>9.9</v>
      </c>
      <c r="D38" s="28">
        <v>20</v>
      </c>
      <c r="E38" s="28">
        <v>20</v>
      </c>
      <c r="F38" s="28">
        <v>29.8</v>
      </c>
      <c r="G38" s="28">
        <v>39.700000000000003</v>
      </c>
      <c r="H38" s="28">
        <v>39.700000000000003</v>
      </c>
      <c r="I38" s="28">
        <v>29.8</v>
      </c>
      <c r="J38" s="28">
        <v>105.6</v>
      </c>
      <c r="K38" s="28">
        <v>105.6</v>
      </c>
      <c r="L38" s="28">
        <v>125.6</v>
      </c>
      <c r="M38" s="28">
        <v>125.6</v>
      </c>
      <c r="N38" s="32">
        <f t="shared" si="2"/>
        <v>198</v>
      </c>
      <c r="O38" s="30">
        <v>-34.750000000000007</v>
      </c>
      <c r="P38" s="33">
        <f t="shared" si="3"/>
        <v>115.60000000000001</v>
      </c>
      <c r="R38" s="3">
        <f t="shared" si="4"/>
        <v>34.750000000000007</v>
      </c>
    </row>
    <row r="39" spans="1:18" s="3" customFormat="1" x14ac:dyDescent="0.25">
      <c r="A39" s="15">
        <v>38</v>
      </c>
      <c r="B39" s="28">
        <v>10</v>
      </c>
      <c r="C39" s="28">
        <v>9.9</v>
      </c>
      <c r="D39" s="28">
        <v>20</v>
      </c>
      <c r="E39" s="28">
        <v>20</v>
      </c>
      <c r="F39" s="28">
        <v>19.8</v>
      </c>
      <c r="G39" s="28">
        <v>29.8</v>
      </c>
      <c r="H39" s="28">
        <v>29.8</v>
      </c>
      <c r="I39" s="28">
        <v>19.899999999999999</v>
      </c>
      <c r="J39" s="28">
        <v>105.6</v>
      </c>
      <c r="K39" s="28">
        <v>105.6</v>
      </c>
      <c r="L39" s="28">
        <v>125.6</v>
      </c>
      <c r="M39" s="28">
        <v>125.6</v>
      </c>
      <c r="N39" s="32">
        <f t="shared" si="2"/>
        <v>199</v>
      </c>
      <c r="O39" s="30">
        <v>-24.824958123953106</v>
      </c>
      <c r="P39" s="33">
        <f t="shared" si="3"/>
        <v>115.58324958123956</v>
      </c>
      <c r="R39" s="3">
        <f t="shared" si="4"/>
        <v>24.824958123953106</v>
      </c>
    </row>
    <row r="40" spans="1:18" s="3" customFormat="1" x14ac:dyDescent="0.25">
      <c r="A40" s="15">
        <v>39</v>
      </c>
      <c r="B40" s="28">
        <v>9.9</v>
      </c>
      <c r="C40" s="28">
        <v>9.9</v>
      </c>
      <c r="D40" s="28">
        <v>20</v>
      </c>
      <c r="E40" s="28">
        <v>20</v>
      </c>
      <c r="F40" s="28">
        <v>9.9</v>
      </c>
      <c r="G40" s="28">
        <v>19.8</v>
      </c>
      <c r="H40" s="28">
        <v>19.899999999999999</v>
      </c>
      <c r="I40" s="28">
        <v>10</v>
      </c>
      <c r="J40" s="28">
        <v>105.6</v>
      </c>
      <c r="K40" s="28">
        <v>105.6</v>
      </c>
      <c r="L40" s="28">
        <v>125.6</v>
      </c>
      <c r="M40" s="28">
        <v>125.6</v>
      </c>
      <c r="N40" s="32">
        <f t="shared" si="2"/>
        <v>198</v>
      </c>
      <c r="O40" s="30">
        <v>-14.9</v>
      </c>
      <c r="P40" s="33">
        <f t="shared" si="3"/>
        <v>115.60000000000004</v>
      </c>
      <c r="R40" s="3">
        <f t="shared" si="4"/>
        <v>14.9</v>
      </c>
    </row>
    <row r="41" spans="1:18" s="3" customFormat="1" ht="16.5" thickBot="1" x14ac:dyDescent="0.3">
      <c r="A41" s="15">
        <v>40</v>
      </c>
      <c r="B41" s="28">
        <v>9.9</v>
      </c>
      <c r="C41" s="28">
        <v>10</v>
      </c>
      <c r="D41" s="28">
        <v>20</v>
      </c>
      <c r="E41" s="28">
        <v>20</v>
      </c>
      <c r="F41" s="28">
        <v>0</v>
      </c>
      <c r="G41" s="28">
        <v>9.9</v>
      </c>
      <c r="H41" s="28">
        <v>10</v>
      </c>
      <c r="I41" s="28">
        <v>0</v>
      </c>
      <c r="J41" s="28">
        <v>105.6</v>
      </c>
      <c r="K41" s="28">
        <v>105.6</v>
      </c>
      <c r="L41" s="28">
        <v>125.6</v>
      </c>
      <c r="M41" s="28">
        <v>125.6</v>
      </c>
      <c r="N41" s="32">
        <f t="shared" si="2"/>
        <v>199</v>
      </c>
      <c r="O41" s="30">
        <v>-4.9750418760469</v>
      </c>
      <c r="P41" s="33">
        <f t="shared" si="3"/>
        <v>115.61675041876049</v>
      </c>
      <c r="R41" s="3">
        <f t="shared" si="4"/>
        <v>4.9750418760469</v>
      </c>
    </row>
    <row r="42" spans="1:18" s="3" customFormat="1" x14ac:dyDescent="0.25">
      <c r="A42" s="10">
        <v>41</v>
      </c>
      <c r="B42" s="27">
        <v>9.9</v>
      </c>
      <c r="C42" s="27">
        <v>10</v>
      </c>
      <c r="D42" s="27">
        <v>19</v>
      </c>
      <c r="E42" s="27">
        <v>19</v>
      </c>
      <c r="F42" s="27">
        <v>59.5</v>
      </c>
      <c r="G42" s="27">
        <v>69.400000000000006</v>
      </c>
      <c r="H42" s="27">
        <v>70.2</v>
      </c>
      <c r="I42" s="27">
        <v>60.2</v>
      </c>
      <c r="J42" s="27">
        <v>125.6</v>
      </c>
      <c r="K42" s="27">
        <v>125.6</v>
      </c>
      <c r="L42" s="27">
        <v>144.6</v>
      </c>
      <c r="M42" s="27">
        <v>144.6</v>
      </c>
      <c r="N42" s="34">
        <f t="shared" si="2"/>
        <v>189.05000000000018</v>
      </c>
      <c r="O42" s="35">
        <v>-64.825628140703472</v>
      </c>
      <c r="P42" s="36">
        <f t="shared" si="3"/>
        <v>135.11591289782237</v>
      </c>
      <c r="R42" s="3">
        <f t="shared" si="4"/>
        <v>64.825628140703472</v>
      </c>
    </row>
    <row r="43" spans="1:18" s="3" customFormat="1" x14ac:dyDescent="0.25">
      <c r="A43" s="15">
        <v>42</v>
      </c>
      <c r="B43" s="28">
        <v>9.9</v>
      </c>
      <c r="C43" s="28">
        <v>10</v>
      </c>
      <c r="D43" s="28">
        <v>19</v>
      </c>
      <c r="E43" s="28">
        <v>19</v>
      </c>
      <c r="F43" s="28">
        <v>49.6</v>
      </c>
      <c r="G43" s="28">
        <v>59.5</v>
      </c>
      <c r="H43" s="28">
        <v>60.2</v>
      </c>
      <c r="I43" s="28">
        <v>50.2</v>
      </c>
      <c r="J43" s="28">
        <v>125.6</v>
      </c>
      <c r="K43" s="28">
        <v>125.6</v>
      </c>
      <c r="L43" s="28">
        <v>144.6</v>
      </c>
      <c r="M43" s="28">
        <v>144.6</v>
      </c>
      <c r="N43" s="32">
        <f t="shared" si="2"/>
        <v>189.04999999999973</v>
      </c>
      <c r="O43" s="30">
        <v>-54.875544388609732</v>
      </c>
      <c r="P43" s="33">
        <f t="shared" si="3"/>
        <v>135.11591289782251</v>
      </c>
      <c r="R43" s="3">
        <f t="shared" si="4"/>
        <v>54.875544388609732</v>
      </c>
    </row>
    <row r="44" spans="1:18" s="3" customFormat="1" x14ac:dyDescent="0.25">
      <c r="A44" s="15">
        <v>43</v>
      </c>
      <c r="B44" s="28">
        <v>9.9</v>
      </c>
      <c r="C44" s="28">
        <v>10.1</v>
      </c>
      <c r="D44" s="28">
        <v>19</v>
      </c>
      <c r="E44" s="28">
        <v>19</v>
      </c>
      <c r="F44" s="28">
        <v>39.700000000000003</v>
      </c>
      <c r="G44" s="28">
        <v>49.6</v>
      </c>
      <c r="H44" s="28">
        <v>50.2</v>
      </c>
      <c r="I44" s="28">
        <v>40.1</v>
      </c>
      <c r="J44" s="28">
        <v>125.6</v>
      </c>
      <c r="K44" s="28">
        <v>125.6</v>
      </c>
      <c r="L44" s="28">
        <v>144.6</v>
      </c>
      <c r="M44" s="28">
        <v>144.6</v>
      </c>
      <c r="N44" s="32">
        <f t="shared" si="2"/>
        <v>190</v>
      </c>
      <c r="O44" s="30">
        <v>-44.900833333333345</v>
      </c>
      <c r="P44" s="33">
        <f t="shared" si="3"/>
        <v>135.13166666666666</v>
      </c>
      <c r="R44" s="3">
        <f t="shared" si="4"/>
        <v>44.900833333333345</v>
      </c>
    </row>
    <row r="45" spans="1:18" s="3" customFormat="1" x14ac:dyDescent="0.25">
      <c r="A45" s="15">
        <v>44</v>
      </c>
      <c r="B45" s="28">
        <v>9.9</v>
      </c>
      <c r="C45" s="28">
        <v>10</v>
      </c>
      <c r="D45" s="28">
        <v>19</v>
      </c>
      <c r="E45" s="28">
        <v>19</v>
      </c>
      <c r="F45" s="28">
        <v>29.8</v>
      </c>
      <c r="G45" s="28">
        <v>39.700000000000003</v>
      </c>
      <c r="H45" s="28">
        <v>40.1</v>
      </c>
      <c r="I45" s="28">
        <v>30.1</v>
      </c>
      <c r="J45" s="28">
        <v>125.6</v>
      </c>
      <c r="K45" s="28">
        <v>125.6</v>
      </c>
      <c r="L45" s="28">
        <v>144.6</v>
      </c>
      <c r="M45" s="28">
        <v>144.6</v>
      </c>
      <c r="N45" s="32">
        <f t="shared" si="2"/>
        <v>189.04999999999995</v>
      </c>
      <c r="O45" s="30">
        <v>-34.925293132328306</v>
      </c>
      <c r="P45" s="33">
        <f t="shared" si="3"/>
        <v>135.1159128978224</v>
      </c>
      <c r="R45" s="3">
        <f t="shared" si="4"/>
        <v>34.925293132328306</v>
      </c>
    </row>
    <row r="46" spans="1:18" s="3" customFormat="1" x14ac:dyDescent="0.25">
      <c r="A46" s="15">
        <v>45</v>
      </c>
      <c r="B46" s="28">
        <v>9.9</v>
      </c>
      <c r="C46" s="28">
        <v>10</v>
      </c>
      <c r="D46" s="28">
        <v>19</v>
      </c>
      <c r="E46" s="28">
        <v>19</v>
      </c>
      <c r="F46" s="28">
        <v>19.899999999999999</v>
      </c>
      <c r="G46" s="28">
        <v>29.8</v>
      </c>
      <c r="H46" s="28">
        <v>30.1</v>
      </c>
      <c r="I46" s="28">
        <v>20.100000000000001</v>
      </c>
      <c r="J46" s="28">
        <v>125.6</v>
      </c>
      <c r="K46" s="28">
        <v>125.6</v>
      </c>
      <c r="L46" s="28">
        <v>144.6</v>
      </c>
      <c r="M46" s="28">
        <v>144.6</v>
      </c>
      <c r="N46" s="32">
        <f t="shared" si="2"/>
        <v>189.04999999999995</v>
      </c>
      <c r="O46" s="30">
        <v>-24.975209380234503</v>
      </c>
      <c r="P46" s="33">
        <f t="shared" si="3"/>
        <v>135.11591289782245</v>
      </c>
      <c r="R46" s="3">
        <f t="shared" si="4"/>
        <v>24.975209380234503</v>
      </c>
    </row>
    <row r="47" spans="1:18" s="3" customFormat="1" x14ac:dyDescent="0.25">
      <c r="A47" s="15">
        <v>46</v>
      </c>
      <c r="B47" s="28">
        <v>9.9</v>
      </c>
      <c r="C47" s="28">
        <v>10.1</v>
      </c>
      <c r="D47" s="28">
        <v>19</v>
      </c>
      <c r="E47" s="28">
        <v>19</v>
      </c>
      <c r="F47" s="28">
        <v>10</v>
      </c>
      <c r="G47" s="28">
        <v>19.899999999999999</v>
      </c>
      <c r="H47" s="28">
        <v>20.100000000000001</v>
      </c>
      <c r="I47" s="28">
        <v>10</v>
      </c>
      <c r="J47" s="28">
        <v>125.6</v>
      </c>
      <c r="K47" s="28">
        <v>125.6</v>
      </c>
      <c r="L47" s="28">
        <v>144.6</v>
      </c>
      <c r="M47" s="28">
        <v>144.6</v>
      </c>
      <c r="N47" s="32">
        <f t="shared" si="2"/>
        <v>190</v>
      </c>
      <c r="O47" s="30">
        <v>-15.000166666666669</v>
      </c>
      <c r="P47" s="33">
        <f t="shared" si="3"/>
        <v>135.13166666666666</v>
      </c>
      <c r="R47" s="3">
        <f t="shared" si="4"/>
        <v>15.000166666666669</v>
      </c>
    </row>
    <row r="48" spans="1:18" s="3" customFormat="1" ht="16.5" thickBot="1" x14ac:dyDescent="0.3">
      <c r="A48" s="17">
        <v>47</v>
      </c>
      <c r="B48" s="29">
        <v>10</v>
      </c>
      <c r="C48" s="29">
        <v>10</v>
      </c>
      <c r="D48" s="29">
        <v>19</v>
      </c>
      <c r="E48" s="29">
        <v>19</v>
      </c>
      <c r="F48" s="29">
        <v>0</v>
      </c>
      <c r="G48" s="29">
        <v>10</v>
      </c>
      <c r="H48" s="29">
        <v>10</v>
      </c>
      <c r="I48" s="29">
        <v>0</v>
      </c>
      <c r="J48" s="29">
        <v>125.6</v>
      </c>
      <c r="K48" s="29">
        <v>125.6</v>
      </c>
      <c r="L48" s="29">
        <v>144.6</v>
      </c>
      <c r="M48" s="29">
        <v>144.6</v>
      </c>
      <c r="N48" s="37">
        <f t="shared" si="2"/>
        <v>190</v>
      </c>
      <c r="O48" s="38">
        <v>-5</v>
      </c>
      <c r="P48" s="39">
        <f t="shared" si="3"/>
        <v>135.1</v>
      </c>
      <c r="R48" s="3">
        <f t="shared" si="4"/>
        <v>5</v>
      </c>
    </row>
    <row r="49" spans="1:18" s="3" customFormat="1" x14ac:dyDescent="0.25">
      <c r="A49" s="15">
        <v>48</v>
      </c>
      <c r="B49" s="28">
        <v>10</v>
      </c>
      <c r="C49" s="30">
        <v>11.1</v>
      </c>
      <c r="D49" s="28">
        <v>18</v>
      </c>
      <c r="E49" s="28">
        <v>18</v>
      </c>
      <c r="F49" s="28">
        <v>60.2</v>
      </c>
      <c r="G49" s="28">
        <v>70.2</v>
      </c>
      <c r="H49" s="30">
        <v>77.8</v>
      </c>
      <c r="I49" s="30">
        <v>66.7</v>
      </c>
      <c r="J49" s="28">
        <v>144.6</v>
      </c>
      <c r="K49" s="28">
        <v>144.6</v>
      </c>
      <c r="L49" s="28">
        <v>162.6</v>
      </c>
      <c r="M49" s="28">
        <v>162.6</v>
      </c>
      <c r="N49" s="32">
        <f t="shared" si="2"/>
        <v>189.89999999999964</v>
      </c>
      <c r="O49" s="30">
        <v>-68.786255924170675</v>
      </c>
      <c r="P49" s="33">
        <f t="shared" si="3"/>
        <v>153.75639810426551</v>
      </c>
      <c r="R49" s="3">
        <f t="shared" si="4"/>
        <v>68.786255924170675</v>
      </c>
    </row>
    <row r="50" spans="1:18" s="3" customFormat="1" x14ac:dyDescent="0.25">
      <c r="A50" s="15">
        <v>49</v>
      </c>
      <c r="B50" s="28">
        <v>10</v>
      </c>
      <c r="C50" s="30">
        <v>11.2</v>
      </c>
      <c r="D50" s="28">
        <v>18</v>
      </c>
      <c r="E50" s="28">
        <v>18</v>
      </c>
      <c r="F50" s="28">
        <v>50.2</v>
      </c>
      <c r="G50" s="28">
        <v>60.2</v>
      </c>
      <c r="H50" s="28">
        <v>66.7</v>
      </c>
      <c r="I50" s="28">
        <v>55.5</v>
      </c>
      <c r="J50" s="28">
        <v>144.6</v>
      </c>
      <c r="K50" s="28">
        <v>144.6</v>
      </c>
      <c r="L50" s="28">
        <v>162.6</v>
      </c>
      <c r="M50" s="28">
        <v>162.6</v>
      </c>
      <c r="N50" s="32">
        <f t="shared" si="2"/>
        <v>190.80000000000018</v>
      </c>
      <c r="O50" s="30">
        <v>-58.205660377358484</v>
      </c>
      <c r="P50" s="33">
        <f t="shared" si="3"/>
        <v>153.76981132075471</v>
      </c>
      <c r="R50" s="3">
        <f t="shared" si="4"/>
        <v>58.205660377358484</v>
      </c>
    </row>
    <row r="51" spans="1:18" s="3" customFormat="1" x14ac:dyDescent="0.25">
      <c r="A51" s="15">
        <v>50</v>
      </c>
      <c r="B51" s="28">
        <v>10.1</v>
      </c>
      <c r="C51" s="30">
        <v>11.1</v>
      </c>
      <c r="D51" s="28">
        <v>18</v>
      </c>
      <c r="E51" s="28">
        <v>18</v>
      </c>
      <c r="F51" s="28">
        <v>40.1</v>
      </c>
      <c r="G51" s="28">
        <v>50.2</v>
      </c>
      <c r="H51" s="28">
        <v>55.5</v>
      </c>
      <c r="I51" s="28">
        <v>44.4</v>
      </c>
      <c r="J51" s="28">
        <v>144.6</v>
      </c>
      <c r="K51" s="28">
        <v>144.6</v>
      </c>
      <c r="L51" s="28">
        <v>162.6</v>
      </c>
      <c r="M51" s="28">
        <v>162.6</v>
      </c>
      <c r="N51" s="32">
        <f t="shared" si="2"/>
        <v>190.80000000000018</v>
      </c>
      <c r="O51" s="30">
        <v>-47.587735849056578</v>
      </c>
      <c r="P51" s="33">
        <f t="shared" si="3"/>
        <v>153.74150943396214</v>
      </c>
      <c r="R51" s="3">
        <f t="shared" si="4"/>
        <v>47.587735849056578</v>
      </c>
    </row>
    <row r="52" spans="1:18" s="3" customFormat="1" x14ac:dyDescent="0.25">
      <c r="A52" s="15">
        <v>51</v>
      </c>
      <c r="B52" s="28">
        <v>10</v>
      </c>
      <c r="C52" s="30">
        <v>11.1</v>
      </c>
      <c r="D52" s="28">
        <v>18</v>
      </c>
      <c r="E52" s="28">
        <v>18</v>
      </c>
      <c r="F52" s="28">
        <v>30.1</v>
      </c>
      <c r="G52" s="28">
        <v>40.1</v>
      </c>
      <c r="H52" s="28">
        <v>44.4</v>
      </c>
      <c r="I52" s="28">
        <v>33.299999999999997</v>
      </c>
      <c r="J52" s="28">
        <v>144.6</v>
      </c>
      <c r="K52" s="28">
        <v>144.6</v>
      </c>
      <c r="L52" s="28">
        <v>162.6</v>
      </c>
      <c r="M52" s="28">
        <v>162.6</v>
      </c>
      <c r="N52" s="32">
        <f t="shared" si="2"/>
        <v>189.90000000000009</v>
      </c>
      <c r="O52" s="30">
        <v>-37.007582938388623</v>
      </c>
      <c r="P52" s="33">
        <f t="shared" si="3"/>
        <v>153.75639810426537</v>
      </c>
      <c r="R52" s="3">
        <f t="shared" si="4"/>
        <v>37.007582938388623</v>
      </c>
    </row>
    <row r="53" spans="1:18" s="3" customFormat="1" x14ac:dyDescent="0.25">
      <c r="A53" s="15">
        <v>52</v>
      </c>
      <c r="B53" s="28">
        <v>10</v>
      </c>
      <c r="C53" s="30">
        <v>11.1</v>
      </c>
      <c r="D53" s="28">
        <v>18</v>
      </c>
      <c r="E53" s="28">
        <v>18</v>
      </c>
      <c r="F53" s="28">
        <v>20.100000000000001</v>
      </c>
      <c r="G53" s="28">
        <v>30.1</v>
      </c>
      <c r="H53" s="28">
        <v>33.299999999999997</v>
      </c>
      <c r="I53" s="28">
        <v>22.2</v>
      </c>
      <c r="J53" s="28">
        <v>144.6</v>
      </c>
      <c r="K53" s="28">
        <v>144.6</v>
      </c>
      <c r="L53" s="28">
        <v>162.6</v>
      </c>
      <c r="M53" s="28">
        <v>162.6</v>
      </c>
      <c r="N53" s="32">
        <f t="shared" si="2"/>
        <v>189.89999999999986</v>
      </c>
      <c r="O53" s="30">
        <v>-26.448025276461305</v>
      </c>
      <c r="P53" s="33">
        <f t="shared" si="3"/>
        <v>153.75639810426543</v>
      </c>
      <c r="R53" s="3">
        <f t="shared" si="4"/>
        <v>26.448025276461305</v>
      </c>
    </row>
    <row r="54" spans="1:18" s="3" customFormat="1" x14ac:dyDescent="0.25">
      <c r="A54" s="15">
        <v>53</v>
      </c>
      <c r="B54" s="28">
        <v>10.1</v>
      </c>
      <c r="C54" s="30">
        <v>11.1</v>
      </c>
      <c r="D54" s="28">
        <v>18</v>
      </c>
      <c r="E54" s="28">
        <v>18</v>
      </c>
      <c r="F54" s="28">
        <v>10</v>
      </c>
      <c r="G54" s="28">
        <v>20.100000000000001</v>
      </c>
      <c r="H54" s="28">
        <v>22.2</v>
      </c>
      <c r="I54" s="28">
        <v>11.1</v>
      </c>
      <c r="J54" s="28">
        <v>144.6</v>
      </c>
      <c r="K54" s="28">
        <v>144.6</v>
      </c>
      <c r="L54" s="28">
        <v>162.6</v>
      </c>
      <c r="M54" s="28">
        <v>162.6</v>
      </c>
      <c r="N54" s="32">
        <f t="shared" si="2"/>
        <v>190.80000000000007</v>
      </c>
      <c r="O54" s="30">
        <v>-15.862578616352192</v>
      </c>
      <c r="P54" s="33">
        <f t="shared" si="3"/>
        <v>153.74150943396225</v>
      </c>
      <c r="R54" s="3">
        <f t="shared" si="4"/>
        <v>15.862578616352192</v>
      </c>
    </row>
    <row r="55" spans="1:18" s="3" customFormat="1" ht="16.5" thickBot="1" x14ac:dyDescent="0.3">
      <c r="A55" s="15">
        <v>54</v>
      </c>
      <c r="B55" s="28">
        <v>10</v>
      </c>
      <c r="C55" s="30">
        <v>11.1</v>
      </c>
      <c r="D55" s="28">
        <v>18</v>
      </c>
      <c r="E55" s="28">
        <v>18</v>
      </c>
      <c r="F55" s="28">
        <v>0</v>
      </c>
      <c r="G55" s="28">
        <v>10</v>
      </c>
      <c r="H55" s="28">
        <v>11.1</v>
      </c>
      <c r="I55" s="28">
        <v>0</v>
      </c>
      <c r="J55" s="28">
        <v>144.6</v>
      </c>
      <c r="K55" s="28">
        <v>144.6</v>
      </c>
      <c r="L55" s="28">
        <v>162.6</v>
      </c>
      <c r="M55" s="28">
        <v>162.6</v>
      </c>
      <c r="N55" s="32">
        <f t="shared" si="2"/>
        <v>189.89999999999998</v>
      </c>
      <c r="O55" s="30">
        <v>-5.2797788309636662</v>
      </c>
      <c r="P55" s="33">
        <f t="shared" si="3"/>
        <v>153.7563981042654</v>
      </c>
      <c r="R55" s="3">
        <f t="shared" si="4"/>
        <v>5.2797788309636662</v>
      </c>
    </row>
    <row r="56" spans="1:18" x14ac:dyDescent="0.25">
      <c r="A56" s="10">
        <v>55</v>
      </c>
      <c r="B56" s="11">
        <v>11.1</v>
      </c>
      <c r="C56" s="11">
        <v>12</v>
      </c>
      <c r="D56" s="11">
        <v>16.899999999999999</v>
      </c>
      <c r="E56" s="11">
        <v>16.899999999999999</v>
      </c>
      <c r="F56" s="11">
        <v>66.7</v>
      </c>
      <c r="G56" s="11">
        <v>77.8</v>
      </c>
      <c r="H56" s="11">
        <v>83.8</v>
      </c>
      <c r="I56" s="11">
        <v>71.8</v>
      </c>
      <c r="J56" s="11">
        <v>162.6</v>
      </c>
      <c r="K56" s="11">
        <v>162.6</v>
      </c>
      <c r="L56" s="11">
        <v>179.5</v>
      </c>
      <c r="M56" s="11">
        <v>179.5</v>
      </c>
      <c r="N56" s="12">
        <f>0.5*(((F56*K56)-(G56*J56))+((G56*L56)-(H56*K56))+((H56*M56)-(I56*L56))+((I56*J56)-(F56*M56)))</f>
        <v>195.19500000000062</v>
      </c>
      <c r="O56" s="13">
        <v>-75.061038961038875</v>
      </c>
      <c r="P56" s="14">
        <f>(1/(6*N56))*((J56+K56)*(F56*K56-G56*J56)+(K56+L56)*(G56*L56-H56*K56)+(L56+M56)*(H56*M56-I56*L56)+(M56+J56)*(I56*J56-F56*M56))</f>
        <v>171.15974025974006</v>
      </c>
      <c r="R56" s="3">
        <f t="shared" si="4"/>
        <v>75.061038961038875</v>
      </c>
    </row>
    <row r="57" spans="1:18" x14ac:dyDescent="0.25">
      <c r="A57" s="15">
        <v>56</v>
      </c>
      <c r="B57" s="7">
        <v>11.2</v>
      </c>
      <c r="C57" s="7">
        <v>12</v>
      </c>
      <c r="D57" s="7">
        <v>16.899999999999999</v>
      </c>
      <c r="E57" s="7">
        <v>16.899999999999999</v>
      </c>
      <c r="F57" s="7">
        <v>55.5</v>
      </c>
      <c r="G57" s="7">
        <v>66.7</v>
      </c>
      <c r="H57" s="7">
        <v>71.8</v>
      </c>
      <c r="I57" s="7">
        <v>59.8</v>
      </c>
      <c r="J57" s="7">
        <v>162.6</v>
      </c>
      <c r="K57" s="7">
        <v>162.6</v>
      </c>
      <c r="L57" s="7">
        <v>179.5</v>
      </c>
      <c r="M57" s="7">
        <v>179.5</v>
      </c>
      <c r="N57" s="8">
        <f t="shared" ref="N57:N96" si="5">0.5*(((F57*K57)-(G57*J57))+((G57*L57)-(H57*K57))+((H57*M57)-(I57*L57))+((I57*J57)-(F57*M57)))</f>
        <v>196.03999999999996</v>
      </c>
      <c r="O57" s="9">
        <v>-63.477011494252885</v>
      </c>
      <c r="P57" s="16">
        <f t="shared" ref="P57:P96" si="6">(1/(6*N57))*((J57+K57)*(F57*K57-G57*J57)+(K57+L57)*(G57*L57-H57*K57)+(L57+M57)*(H57*M57-I57*L57)+(M57+J57)*(I57*J57-F57*M57))</f>
        <v>171.14712643678163</v>
      </c>
      <c r="R57" s="3">
        <f t="shared" si="4"/>
        <v>63.477011494252885</v>
      </c>
    </row>
    <row r="58" spans="1:18" x14ac:dyDescent="0.25">
      <c r="A58" s="15">
        <v>57</v>
      </c>
      <c r="B58" s="7">
        <v>11.1</v>
      </c>
      <c r="C58" s="7">
        <v>12</v>
      </c>
      <c r="D58" s="7">
        <v>16.899999999999999</v>
      </c>
      <c r="E58" s="7">
        <v>16.899999999999999</v>
      </c>
      <c r="F58" s="7">
        <v>44.4</v>
      </c>
      <c r="G58" s="7">
        <v>55.5</v>
      </c>
      <c r="H58" s="7">
        <v>59.8</v>
      </c>
      <c r="I58" s="7">
        <v>47.8</v>
      </c>
      <c r="J58" s="7">
        <v>162.6</v>
      </c>
      <c r="K58" s="7">
        <v>162.6</v>
      </c>
      <c r="L58" s="7">
        <v>179.5</v>
      </c>
      <c r="M58" s="7">
        <v>179.5</v>
      </c>
      <c r="N58" s="8">
        <f t="shared" si="5"/>
        <v>195.19499999999971</v>
      </c>
      <c r="O58" s="9">
        <v>-51.900000000000034</v>
      </c>
      <c r="P58" s="16">
        <f t="shared" si="6"/>
        <v>171.15974025974043</v>
      </c>
      <c r="R58" s="3">
        <f t="shared" si="4"/>
        <v>51.900000000000034</v>
      </c>
    </row>
    <row r="59" spans="1:18" x14ac:dyDescent="0.25">
      <c r="A59" s="15">
        <v>58</v>
      </c>
      <c r="B59" s="7">
        <v>11.1</v>
      </c>
      <c r="C59" s="7">
        <v>12</v>
      </c>
      <c r="D59" s="7">
        <v>16.899999999999999</v>
      </c>
      <c r="E59" s="7">
        <v>16.899999999999999</v>
      </c>
      <c r="F59" s="7">
        <v>33.299999999999997</v>
      </c>
      <c r="G59" s="7">
        <v>44.4</v>
      </c>
      <c r="H59" s="7">
        <v>47.8</v>
      </c>
      <c r="I59" s="7">
        <v>35.799999999999997</v>
      </c>
      <c r="J59" s="7">
        <v>162.6</v>
      </c>
      <c r="K59" s="7">
        <v>162.6</v>
      </c>
      <c r="L59" s="7">
        <v>179.5</v>
      </c>
      <c r="M59" s="7">
        <v>179.5</v>
      </c>
      <c r="N59" s="8">
        <f t="shared" si="5"/>
        <v>195.19500000000062</v>
      </c>
      <c r="O59" s="9">
        <v>-40.344155844155821</v>
      </c>
      <c r="P59" s="16">
        <f t="shared" si="6"/>
        <v>171.15974025974015</v>
      </c>
      <c r="R59" s="3">
        <f t="shared" si="4"/>
        <v>40.344155844155821</v>
      </c>
    </row>
    <row r="60" spans="1:18" x14ac:dyDescent="0.25">
      <c r="A60" s="15">
        <v>59</v>
      </c>
      <c r="B60" s="7">
        <v>11.1</v>
      </c>
      <c r="C60" s="7">
        <v>12</v>
      </c>
      <c r="D60" s="7">
        <v>16.899999999999999</v>
      </c>
      <c r="E60" s="7">
        <v>16.899999999999999</v>
      </c>
      <c r="F60" s="40">
        <v>22.2</v>
      </c>
      <c r="G60" s="40">
        <v>33.299999999999997</v>
      </c>
      <c r="H60" s="40">
        <v>35.799999999999997</v>
      </c>
      <c r="I60" s="40">
        <v>23.8</v>
      </c>
      <c r="J60" s="7">
        <v>162.6</v>
      </c>
      <c r="K60" s="7">
        <v>162.6</v>
      </c>
      <c r="L60" s="7">
        <v>179.5</v>
      </c>
      <c r="M60" s="7">
        <v>179.5</v>
      </c>
      <c r="N60" s="8">
        <f t="shared" si="5"/>
        <v>195.19500000000016</v>
      </c>
      <c r="O60" s="9">
        <v>-28.788311688311673</v>
      </c>
      <c r="P60" s="16">
        <f t="shared" si="6"/>
        <v>171.1597402597402</v>
      </c>
      <c r="R60" s="3">
        <f t="shared" si="4"/>
        <v>28.788311688311673</v>
      </c>
    </row>
    <row r="61" spans="1:18" x14ac:dyDescent="0.25">
      <c r="A61" s="15">
        <v>60</v>
      </c>
      <c r="B61" s="7">
        <v>11.1</v>
      </c>
      <c r="C61" s="7">
        <v>11.9</v>
      </c>
      <c r="D61" s="7">
        <v>16.899999999999999</v>
      </c>
      <c r="E61" s="7">
        <v>16.899999999999999</v>
      </c>
      <c r="F61" s="40">
        <v>11.1</v>
      </c>
      <c r="G61" s="40">
        <v>22.2</v>
      </c>
      <c r="H61" s="40">
        <v>23.8</v>
      </c>
      <c r="I61" s="40">
        <v>11.9</v>
      </c>
      <c r="J61" s="7">
        <v>162.6</v>
      </c>
      <c r="K61" s="7">
        <v>162.6</v>
      </c>
      <c r="L61" s="7">
        <v>179.5</v>
      </c>
      <c r="M61" s="7">
        <v>179.5</v>
      </c>
      <c r="N61" s="8">
        <f t="shared" si="5"/>
        <v>194.35000000000014</v>
      </c>
      <c r="O61" s="9">
        <v>-17.256956521739138</v>
      </c>
      <c r="P61" s="16">
        <f t="shared" si="6"/>
        <v>171.14797101449267</v>
      </c>
      <c r="R61" s="3">
        <f t="shared" si="4"/>
        <v>17.256956521739138</v>
      </c>
    </row>
    <row r="62" spans="1:18" ht="16.5" thickBot="1" x14ac:dyDescent="0.3">
      <c r="A62" s="17">
        <v>61</v>
      </c>
      <c r="B62" s="18">
        <v>11.1</v>
      </c>
      <c r="C62" s="18">
        <v>11.9</v>
      </c>
      <c r="D62" s="18">
        <v>16.899999999999999</v>
      </c>
      <c r="E62" s="18">
        <v>16.899999999999999</v>
      </c>
      <c r="F62" s="41">
        <v>0</v>
      </c>
      <c r="G62" s="41">
        <v>11.1</v>
      </c>
      <c r="H62" s="41">
        <v>11.9</v>
      </c>
      <c r="I62" s="41">
        <v>0</v>
      </c>
      <c r="J62" s="18">
        <v>162.6</v>
      </c>
      <c r="K62" s="18">
        <v>162.6</v>
      </c>
      <c r="L62" s="18">
        <v>179.5</v>
      </c>
      <c r="M62" s="18">
        <v>179.5</v>
      </c>
      <c r="N62" s="19">
        <f t="shared" si="5"/>
        <v>194.35000000000014</v>
      </c>
      <c r="O62" s="20">
        <v>-5.7523188405797079</v>
      </c>
      <c r="P62" s="21">
        <f t="shared" si="6"/>
        <v>171.1479710144927</v>
      </c>
      <c r="R62" s="3">
        <f t="shared" si="4"/>
        <v>5.7523188405797079</v>
      </c>
    </row>
    <row r="63" spans="1:18" x14ac:dyDescent="0.25">
      <c r="A63" s="10">
        <v>62</v>
      </c>
      <c r="B63" s="11">
        <v>12</v>
      </c>
      <c r="C63" s="11">
        <v>12.3</v>
      </c>
      <c r="D63" s="11">
        <v>15.9</v>
      </c>
      <c r="E63" s="11">
        <v>15.9</v>
      </c>
      <c r="F63" s="26">
        <v>71.8</v>
      </c>
      <c r="G63" s="26">
        <v>83.8</v>
      </c>
      <c r="H63" s="26">
        <v>85.1</v>
      </c>
      <c r="I63" s="26">
        <v>72.8</v>
      </c>
      <c r="J63" s="11">
        <v>179.5</v>
      </c>
      <c r="K63" s="11">
        <v>179.5</v>
      </c>
      <c r="L63" s="11">
        <v>195.4</v>
      </c>
      <c r="M63" s="11">
        <v>195.4</v>
      </c>
      <c r="N63" s="12">
        <f t="shared" si="5"/>
        <v>193.18500000000222</v>
      </c>
      <c r="O63" s="13">
        <v>-78.377366255143727</v>
      </c>
      <c r="P63" s="14">
        <f t="shared" si="6"/>
        <v>187.48271604938208</v>
      </c>
      <c r="R63" s="3">
        <f t="shared" si="4"/>
        <v>78.377366255143727</v>
      </c>
    </row>
    <row r="64" spans="1:18" x14ac:dyDescent="0.25">
      <c r="A64" s="15">
        <v>63</v>
      </c>
      <c r="B64" s="7">
        <v>12</v>
      </c>
      <c r="C64" s="7">
        <v>12.2</v>
      </c>
      <c r="D64" s="7">
        <v>15.9</v>
      </c>
      <c r="E64" s="7">
        <v>15.9</v>
      </c>
      <c r="F64" s="40">
        <v>59.8</v>
      </c>
      <c r="G64" s="40">
        <v>71.8</v>
      </c>
      <c r="H64" s="40">
        <v>72.8</v>
      </c>
      <c r="I64" s="40">
        <v>60.599999999999994</v>
      </c>
      <c r="J64" s="7">
        <v>179.5</v>
      </c>
      <c r="K64" s="7">
        <v>179.5</v>
      </c>
      <c r="L64" s="7">
        <v>195.4</v>
      </c>
      <c r="M64" s="7">
        <v>195.4</v>
      </c>
      <c r="N64" s="8">
        <f t="shared" si="5"/>
        <v>192.38999999999851</v>
      </c>
      <c r="O64" s="9">
        <v>-66.251239669421636</v>
      </c>
      <c r="P64" s="16">
        <f t="shared" si="6"/>
        <v>187.47190082644681</v>
      </c>
      <c r="R64" s="3">
        <f t="shared" si="4"/>
        <v>66.251239669421636</v>
      </c>
    </row>
    <row r="65" spans="1:18" x14ac:dyDescent="0.25">
      <c r="A65" s="15">
        <v>64</v>
      </c>
      <c r="B65" s="7">
        <v>12</v>
      </c>
      <c r="C65" s="7">
        <v>12.2</v>
      </c>
      <c r="D65" s="7">
        <v>15.9</v>
      </c>
      <c r="E65" s="7">
        <v>15.9</v>
      </c>
      <c r="F65" s="40">
        <v>47.8</v>
      </c>
      <c r="G65" s="40">
        <v>59.8</v>
      </c>
      <c r="H65" s="40">
        <v>60.599999999999994</v>
      </c>
      <c r="I65" s="40">
        <v>48.4</v>
      </c>
      <c r="J65" s="7">
        <v>179.5</v>
      </c>
      <c r="K65" s="7">
        <v>179.5</v>
      </c>
      <c r="L65" s="7">
        <v>195.4</v>
      </c>
      <c r="M65" s="7">
        <v>195.4</v>
      </c>
      <c r="N65" s="8">
        <f t="shared" si="5"/>
        <v>192.39000000000033</v>
      </c>
      <c r="O65" s="9">
        <v>-54.15096418732783</v>
      </c>
      <c r="P65" s="16">
        <f t="shared" si="6"/>
        <v>187.47190082644622</v>
      </c>
      <c r="R65" s="3">
        <f t="shared" si="4"/>
        <v>54.15096418732783</v>
      </c>
    </row>
    <row r="66" spans="1:18" x14ac:dyDescent="0.25">
      <c r="A66" s="15">
        <v>65</v>
      </c>
      <c r="B66" s="7">
        <v>12</v>
      </c>
      <c r="C66" s="7">
        <v>12.1</v>
      </c>
      <c r="D66" s="7">
        <v>15.9</v>
      </c>
      <c r="E66" s="7">
        <v>15.9</v>
      </c>
      <c r="F66" s="40">
        <v>35.799999999999997</v>
      </c>
      <c r="G66" s="40">
        <v>47.8</v>
      </c>
      <c r="H66" s="40">
        <v>48.4</v>
      </c>
      <c r="I66" s="40">
        <v>36.299999999999997</v>
      </c>
      <c r="J66" s="7">
        <v>179.5</v>
      </c>
      <c r="K66" s="7">
        <v>179.5</v>
      </c>
      <c r="L66" s="7">
        <v>195.4</v>
      </c>
      <c r="M66" s="7">
        <v>195.4</v>
      </c>
      <c r="N66" s="8">
        <f t="shared" si="5"/>
        <v>191.5949999999998</v>
      </c>
      <c r="O66" s="9">
        <v>-42.075380359612723</v>
      </c>
      <c r="P66" s="16">
        <f t="shared" si="6"/>
        <v>187.4609958506224</v>
      </c>
      <c r="R66" s="3">
        <f t="shared" si="4"/>
        <v>42.075380359612723</v>
      </c>
    </row>
    <row r="67" spans="1:18" x14ac:dyDescent="0.25">
      <c r="A67" s="15">
        <v>66</v>
      </c>
      <c r="B67" s="7">
        <v>12</v>
      </c>
      <c r="C67" s="7">
        <v>12.1</v>
      </c>
      <c r="D67" s="7">
        <v>15.9</v>
      </c>
      <c r="E67" s="7">
        <v>15.9</v>
      </c>
      <c r="F67" s="40">
        <v>23.8</v>
      </c>
      <c r="G67" s="40">
        <v>35.799999999999997</v>
      </c>
      <c r="H67" s="40">
        <v>36.299999999999997</v>
      </c>
      <c r="I67" s="40">
        <v>24.2</v>
      </c>
      <c r="J67" s="7">
        <v>179.5</v>
      </c>
      <c r="K67" s="7">
        <v>179.5</v>
      </c>
      <c r="L67" s="7">
        <v>195.4</v>
      </c>
      <c r="M67" s="7">
        <v>195.4</v>
      </c>
      <c r="N67" s="8">
        <f t="shared" si="5"/>
        <v>191.5949999999998</v>
      </c>
      <c r="O67" s="9">
        <v>-30.025311203319518</v>
      </c>
      <c r="P67" s="16">
        <f t="shared" si="6"/>
        <v>187.46099585062245</v>
      </c>
      <c r="R67" s="3">
        <f t="shared" ref="R67:R100" si="7">-1*O67</f>
        <v>30.025311203319518</v>
      </c>
    </row>
    <row r="68" spans="1:18" x14ac:dyDescent="0.25">
      <c r="A68" s="15">
        <v>67</v>
      </c>
      <c r="B68" s="7">
        <v>11.9</v>
      </c>
      <c r="C68" s="7">
        <v>12.1</v>
      </c>
      <c r="D68" s="7">
        <v>15.9</v>
      </c>
      <c r="E68" s="7">
        <v>15.9</v>
      </c>
      <c r="F68" s="40">
        <v>11.9</v>
      </c>
      <c r="G68" s="40">
        <v>23.8</v>
      </c>
      <c r="H68" s="40">
        <v>24.2</v>
      </c>
      <c r="I68" s="40">
        <v>12.1</v>
      </c>
      <c r="J68" s="7">
        <v>179.5</v>
      </c>
      <c r="K68" s="7">
        <v>179.5</v>
      </c>
      <c r="L68" s="7">
        <v>195.4</v>
      </c>
      <c r="M68" s="7">
        <v>195.4</v>
      </c>
      <c r="N68" s="8">
        <f t="shared" si="5"/>
        <v>190.80000000000018</v>
      </c>
      <c r="O68" s="9">
        <v>-18.000416666666663</v>
      </c>
      <c r="P68" s="16">
        <f t="shared" si="6"/>
        <v>187.4720833333333</v>
      </c>
      <c r="R68" s="3">
        <f t="shared" si="7"/>
        <v>18.000416666666663</v>
      </c>
    </row>
    <row r="69" spans="1:18" ht="16.5" thickBot="1" x14ac:dyDescent="0.3">
      <c r="A69" s="17">
        <v>68</v>
      </c>
      <c r="B69" s="18">
        <v>11.9</v>
      </c>
      <c r="C69" s="18">
        <v>12.1</v>
      </c>
      <c r="D69" s="18">
        <v>15.9</v>
      </c>
      <c r="E69" s="18">
        <v>15.9</v>
      </c>
      <c r="F69" s="41">
        <v>0</v>
      </c>
      <c r="G69" s="41">
        <v>11.9</v>
      </c>
      <c r="H69" s="41">
        <v>12.1</v>
      </c>
      <c r="I69" s="41">
        <v>0</v>
      </c>
      <c r="J69" s="18">
        <v>179.5</v>
      </c>
      <c r="K69" s="18">
        <v>179.5</v>
      </c>
      <c r="L69" s="18">
        <v>195.4</v>
      </c>
      <c r="M69" s="18">
        <v>195.4</v>
      </c>
      <c r="N69" s="19">
        <f t="shared" si="5"/>
        <v>190.80000000000018</v>
      </c>
      <c r="O69" s="20">
        <v>-6.0001388888888885</v>
      </c>
      <c r="P69" s="21">
        <f t="shared" si="6"/>
        <v>187.47208333333322</v>
      </c>
      <c r="R69" s="3">
        <f t="shared" si="7"/>
        <v>6.0001388888888885</v>
      </c>
    </row>
    <row r="70" spans="1:18" x14ac:dyDescent="0.25">
      <c r="A70" s="15">
        <v>69</v>
      </c>
      <c r="B70" s="7">
        <v>12.3</v>
      </c>
      <c r="C70" s="7">
        <v>12.5</v>
      </c>
      <c r="D70" s="7">
        <v>15.9</v>
      </c>
      <c r="E70" s="7">
        <v>15.9</v>
      </c>
      <c r="F70" s="40">
        <v>72.8</v>
      </c>
      <c r="G70" s="40">
        <v>85.1</v>
      </c>
      <c r="H70" s="40">
        <v>87.9</v>
      </c>
      <c r="I70" s="40">
        <v>75.400000000000006</v>
      </c>
      <c r="J70" s="7">
        <v>195.4</v>
      </c>
      <c r="K70" s="7">
        <v>195.4</v>
      </c>
      <c r="L70" s="7">
        <v>211.3</v>
      </c>
      <c r="M70" s="7">
        <v>211.3</v>
      </c>
      <c r="N70" s="8">
        <f t="shared" si="5"/>
        <v>197.15999999999985</v>
      </c>
      <c r="O70" s="9">
        <v>-80.303629032258115</v>
      </c>
      <c r="P70" s="16">
        <f t="shared" si="6"/>
        <v>203.37137096774202</v>
      </c>
      <c r="R70" s="3">
        <f t="shared" si="7"/>
        <v>80.303629032258115</v>
      </c>
    </row>
    <row r="71" spans="1:18" x14ac:dyDescent="0.25">
      <c r="A71" s="15">
        <v>70</v>
      </c>
      <c r="B71" s="7">
        <v>12.2</v>
      </c>
      <c r="C71" s="7">
        <v>12.4</v>
      </c>
      <c r="D71" s="7">
        <v>15.9</v>
      </c>
      <c r="E71" s="7">
        <v>15.9</v>
      </c>
      <c r="F71" s="40">
        <v>60.599999999999994</v>
      </c>
      <c r="G71" s="40">
        <v>72.8</v>
      </c>
      <c r="H71" s="40">
        <v>75.400000000000006</v>
      </c>
      <c r="I71" s="40">
        <v>63</v>
      </c>
      <c r="J71" s="7">
        <v>195.4</v>
      </c>
      <c r="K71" s="7">
        <v>195.4</v>
      </c>
      <c r="L71" s="7">
        <v>211.3</v>
      </c>
      <c r="M71" s="7">
        <v>211.3</v>
      </c>
      <c r="N71" s="8">
        <f t="shared" si="5"/>
        <v>195.57000000000062</v>
      </c>
      <c r="O71" s="9">
        <v>-67.953387533875272</v>
      </c>
      <c r="P71" s="16">
        <f t="shared" si="6"/>
        <v>203.37154471544684</v>
      </c>
      <c r="R71" s="3">
        <f t="shared" si="7"/>
        <v>67.953387533875272</v>
      </c>
    </row>
    <row r="72" spans="1:18" x14ac:dyDescent="0.25">
      <c r="A72" s="15">
        <v>71</v>
      </c>
      <c r="B72" s="7">
        <v>12.2</v>
      </c>
      <c r="C72" s="7">
        <v>12.3</v>
      </c>
      <c r="D72" s="7">
        <v>15.9</v>
      </c>
      <c r="E72" s="7">
        <v>15.9</v>
      </c>
      <c r="F72" s="40">
        <v>48.4</v>
      </c>
      <c r="G72" s="40">
        <v>60.599999999999994</v>
      </c>
      <c r="H72" s="40">
        <v>63</v>
      </c>
      <c r="I72" s="40">
        <v>50.7</v>
      </c>
      <c r="J72" s="7">
        <v>195.4</v>
      </c>
      <c r="K72" s="7">
        <v>195.4</v>
      </c>
      <c r="L72" s="7">
        <v>211.3</v>
      </c>
      <c r="M72" s="7">
        <v>211.3</v>
      </c>
      <c r="N72" s="8">
        <f t="shared" si="5"/>
        <v>194.77499999999964</v>
      </c>
      <c r="O72" s="9">
        <v>-55.676598639455797</v>
      </c>
      <c r="P72" s="16">
        <f t="shared" si="6"/>
        <v>203.36081632653065</v>
      </c>
      <c r="R72" s="3">
        <f t="shared" si="7"/>
        <v>55.676598639455797</v>
      </c>
    </row>
    <row r="73" spans="1:18" x14ac:dyDescent="0.25">
      <c r="A73" s="15">
        <v>72</v>
      </c>
      <c r="B73" s="7">
        <v>12.1</v>
      </c>
      <c r="C73" s="7">
        <v>12.3</v>
      </c>
      <c r="D73" s="7">
        <v>15.9</v>
      </c>
      <c r="E73" s="7">
        <v>15.9</v>
      </c>
      <c r="F73" s="40">
        <v>36.299999999999997</v>
      </c>
      <c r="G73" s="40">
        <v>48.4</v>
      </c>
      <c r="H73" s="40">
        <v>50.7</v>
      </c>
      <c r="I73" s="40">
        <v>38.400000000000006</v>
      </c>
      <c r="J73" s="7">
        <v>195.4</v>
      </c>
      <c r="K73" s="7">
        <v>195.4</v>
      </c>
      <c r="L73" s="7">
        <v>211.3</v>
      </c>
      <c r="M73" s="7">
        <v>211.3</v>
      </c>
      <c r="N73" s="8">
        <f t="shared" si="5"/>
        <v>193.98000000000002</v>
      </c>
      <c r="O73" s="9">
        <v>-43.453005464480896</v>
      </c>
      <c r="P73" s="16">
        <f t="shared" si="6"/>
        <v>203.37172131147537</v>
      </c>
      <c r="R73" s="3">
        <f t="shared" si="7"/>
        <v>43.453005464480896</v>
      </c>
    </row>
    <row r="74" spans="1:18" x14ac:dyDescent="0.25">
      <c r="A74" s="15">
        <v>73</v>
      </c>
      <c r="B74" s="7">
        <v>12.1</v>
      </c>
      <c r="C74" s="7">
        <v>12.2</v>
      </c>
      <c r="D74" s="7">
        <v>15.9</v>
      </c>
      <c r="E74" s="7">
        <v>15.9</v>
      </c>
      <c r="F74" s="40">
        <v>24.2</v>
      </c>
      <c r="G74" s="40">
        <v>36.299999999999997</v>
      </c>
      <c r="H74" s="40">
        <v>38.400000000000006</v>
      </c>
      <c r="I74" s="40">
        <v>26.200000000000003</v>
      </c>
      <c r="J74" s="7">
        <v>195.4</v>
      </c>
      <c r="K74" s="7">
        <v>195.4</v>
      </c>
      <c r="L74" s="7">
        <v>211.3</v>
      </c>
      <c r="M74" s="7">
        <v>211.3</v>
      </c>
      <c r="N74" s="8">
        <f t="shared" si="5"/>
        <v>193.18499999999995</v>
      </c>
      <c r="O74" s="9">
        <v>-31.276406035665289</v>
      </c>
      <c r="P74" s="16">
        <f t="shared" si="6"/>
        <v>203.36090534979439</v>
      </c>
      <c r="R74" s="3">
        <f t="shared" si="7"/>
        <v>31.276406035665289</v>
      </c>
    </row>
    <row r="75" spans="1:18" x14ac:dyDescent="0.25">
      <c r="A75" s="15">
        <v>74</v>
      </c>
      <c r="B75" s="7">
        <v>12.1</v>
      </c>
      <c r="C75" s="7">
        <v>12.3</v>
      </c>
      <c r="D75" s="7">
        <v>15.9</v>
      </c>
      <c r="E75" s="7">
        <v>15.9</v>
      </c>
      <c r="F75" s="40">
        <v>12.1</v>
      </c>
      <c r="G75" s="40">
        <v>24.2</v>
      </c>
      <c r="H75" s="40">
        <v>26.200000000000003</v>
      </c>
      <c r="I75" s="40">
        <v>13.9</v>
      </c>
      <c r="J75" s="7">
        <v>195.4</v>
      </c>
      <c r="K75" s="7">
        <v>195.4</v>
      </c>
      <c r="L75" s="7">
        <v>211.3</v>
      </c>
      <c r="M75" s="7">
        <v>211.3</v>
      </c>
      <c r="N75" s="8">
        <f t="shared" si="5"/>
        <v>193.98000000000025</v>
      </c>
      <c r="O75" s="9">
        <v>-19.102595628415301</v>
      </c>
      <c r="P75" s="16">
        <f t="shared" si="6"/>
        <v>203.37172131147548</v>
      </c>
      <c r="R75" s="3">
        <f t="shared" si="7"/>
        <v>19.102595628415301</v>
      </c>
    </row>
    <row r="76" spans="1:18" ht="16.5" thickBot="1" x14ac:dyDescent="0.3">
      <c r="A76" s="17">
        <v>75</v>
      </c>
      <c r="B76" s="18">
        <v>12.1</v>
      </c>
      <c r="C76" s="18">
        <v>12.3</v>
      </c>
      <c r="D76" s="18">
        <v>15.9</v>
      </c>
      <c r="E76" s="18">
        <v>15.9</v>
      </c>
      <c r="F76" s="41">
        <v>0</v>
      </c>
      <c r="G76" s="41">
        <v>12.1</v>
      </c>
      <c r="H76" s="41">
        <v>13.9</v>
      </c>
      <c r="I76" s="41">
        <v>1.6</v>
      </c>
      <c r="J76" s="18">
        <v>195.4</v>
      </c>
      <c r="K76" s="18">
        <v>195.4</v>
      </c>
      <c r="L76" s="18">
        <v>211.3</v>
      </c>
      <c r="M76" s="18">
        <v>211.3</v>
      </c>
      <c r="N76" s="19">
        <f t="shared" si="5"/>
        <v>193.9800000000001</v>
      </c>
      <c r="O76" s="20">
        <v>-6.902322404371585</v>
      </c>
      <c r="P76" s="21">
        <f t="shared" si="6"/>
        <v>203.37172131147545</v>
      </c>
      <c r="R76" s="3">
        <f t="shared" si="7"/>
        <v>6.902322404371585</v>
      </c>
    </row>
    <row r="77" spans="1:18" x14ac:dyDescent="0.25">
      <c r="A77" s="15">
        <v>76</v>
      </c>
      <c r="B77" s="7">
        <v>12.5</v>
      </c>
      <c r="C77" s="7">
        <v>12</v>
      </c>
      <c r="D77" s="7">
        <v>16</v>
      </c>
      <c r="E77" s="7">
        <v>16</v>
      </c>
      <c r="F77" s="40">
        <v>75.400000000000006</v>
      </c>
      <c r="G77" s="40">
        <v>87.9</v>
      </c>
      <c r="H77" s="40">
        <v>89.9</v>
      </c>
      <c r="I77" s="40">
        <v>77.900000000000006</v>
      </c>
      <c r="J77" s="7">
        <v>211.3</v>
      </c>
      <c r="K77" s="7">
        <v>211.3</v>
      </c>
      <c r="L77" s="7">
        <v>227.3</v>
      </c>
      <c r="M77" s="7">
        <v>227.3</v>
      </c>
      <c r="N77" s="8">
        <f t="shared" si="5"/>
        <v>196.00000000000091</v>
      </c>
      <c r="O77" s="9">
        <v>-82.767346938775376</v>
      </c>
      <c r="P77" s="16">
        <f t="shared" si="6"/>
        <v>219.24557823129223</v>
      </c>
      <c r="R77" s="3">
        <f t="shared" si="7"/>
        <v>82.767346938775376</v>
      </c>
    </row>
    <row r="78" spans="1:18" x14ac:dyDescent="0.25">
      <c r="A78" s="15">
        <v>77</v>
      </c>
      <c r="B78" s="7">
        <v>12.4</v>
      </c>
      <c r="C78" s="7">
        <v>12</v>
      </c>
      <c r="D78" s="7">
        <v>16</v>
      </c>
      <c r="E78" s="7">
        <v>16</v>
      </c>
      <c r="F78" s="40">
        <v>63</v>
      </c>
      <c r="G78" s="40">
        <v>75.400000000000006</v>
      </c>
      <c r="H78" s="40">
        <v>77.900000000000006</v>
      </c>
      <c r="I78" s="40">
        <v>65.900000000000006</v>
      </c>
      <c r="J78" s="7">
        <v>211.3</v>
      </c>
      <c r="K78" s="7">
        <v>211.3</v>
      </c>
      <c r="L78" s="7">
        <v>227.3</v>
      </c>
      <c r="M78" s="7">
        <v>227.3</v>
      </c>
      <c r="N78" s="8">
        <f t="shared" si="5"/>
        <v>195.20000000000073</v>
      </c>
      <c r="O78" s="9">
        <v>-70.54262295081962</v>
      </c>
      <c r="P78" s="16">
        <f t="shared" si="6"/>
        <v>219.25628415300528</v>
      </c>
      <c r="R78" s="3">
        <f t="shared" si="7"/>
        <v>70.54262295081962</v>
      </c>
    </row>
    <row r="79" spans="1:18" x14ac:dyDescent="0.25">
      <c r="A79" s="15">
        <v>78</v>
      </c>
      <c r="B79" s="7">
        <v>12.3</v>
      </c>
      <c r="C79" s="7">
        <v>12</v>
      </c>
      <c r="D79" s="7">
        <v>16</v>
      </c>
      <c r="E79" s="7">
        <v>16</v>
      </c>
      <c r="F79" s="40">
        <v>50.7</v>
      </c>
      <c r="G79" s="40">
        <v>63</v>
      </c>
      <c r="H79" s="40">
        <v>65.900000000000006</v>
      </c>
      <c r="I79" s="40">
        <v>53.9</v>
      </c>
      <c r="J79" s="7">
        <v>211.3</v>
      </c>
      <c r="K79" s="7">
        <v>211.3</v>
      </c>
      <c r="L79" s="7">
        <v>227.3</v>
      </c>
      <c r="M79" s="7">
        <v>227.3</v>
      </c>
      <c r="N79" s="8">
        <f t="shared" si="5"/>
        <v>194.39999999999964</v>
      </c>
      <c r="O79" s="9">
        <v>-58.368724279835448</v>
      </c>
      <c r="P79" s="16">
        <f t="shared" si="6"/>
        <v>219.26707818930058</v>
      </c>
      <c r="R79" s="3">
        <f t="shared" si="7"/>
        <v>58.368724279835448</v>
      </c>
    </row>
    <row r="80" spans="1:18" x14ac:dyDescent="0.25">
      <c r="A80" s="15">
        <v>79</v>
      </c>
      <c r="B80" s="7">
        <v>12.3</v>
      </c>
      <c r="C80" s="7">
        <v>12</v>
      </c>
      <c r="D80" s="7">
        <v>16</v>
      </c>
      <c r="E80" s="7">
        <v>16</v>
      </c>
      <c r="F80" s="40">
        <v>38.400000000000006</v>
      </c>
      <c r="G80" s="40">
        <v>50.7</v>
      </c>
      <c r="H80" s="40">
        <v>53.9</v>
      </c>
      <c r="I80" s="40">
        <v>41.9</v>
      </c>
      <c r="J80" s="7">
        <v>211.3</v>
      </c>
      <c r="K80" s="7">
        <v>211.3</v>
      </c>
      <c r="L80" s="7">
        <v>227.3</v>
      </c>
      <c r="M80" s="7">
        <v>227.3</v>
      </c>
      <c r="N80" s="8">
        <f t="shared" si="5"/>
        <v>194.39999999999964</v>
      </c>
      <c r="O80" s="9">
        <v>-46.21810699588481</v>
      </c>
      <c r="P80" s="16">
        <f t="shared" si="6"/>
        <v>219.26707818930058</v>
      </c>
      <c r="R80" s="3">
        <f t="shared" si="7"/>
        <v>46.21810699588481</v>
      </c>
    </row>
    <row r="81" spans="1:18" x14ac:dyDescent="0.25">
      <c r="A81" s="15">
        <v>80</v>
      </c>
      <c r="B81" s="7">
        <v>12.2</v>
      </c>
      <c r="C81" s="7">
        <v>12</v>
      </c>
      <c r="D81" s="7">
        <v>16</v>
      </c>
      <c r="E81" s="7">
        <v>16</v>
      </c>
      <c r="F81" s="40">
        <v>26.200000000000003</v>
      </c>
      <c r="G81" s="40">
        <v>38.400000000000006</v>
      </c>
      <c r="H81" s="40">
        <v>41.9</v>
      </c>
      <c r="I81" s="40">
        <v>29.9</v>
      </c>
      <c r="J81" s="7">
        <v>211.3</v>
      </c>
      <c r="K81" s="7">
        <v>211.3</v>
      </c>
      <c r="L81" s="7">
        <v>227.3</v>
      </c>
      <c r="M81" s="7">
        <v>227.3</v>
      </c>
      <c r="N81" s="8">
        <f t="shared" si="5"/>
        <v>193.60000000000036</v>
      </c>
      <c r="O81" s="9">
        <v>-34.095041322314039</v>
      </c>
      <c r="P81" s="16">
        <f t="shared" si="6"/>
        <v>219.2779614325066</v>
      </c>
      <c r="R81" s="3">
        <f t="shared" si="7"/>
        <v>34.095041322314039</v>
      </c>
    </row>
    <row r="82" spans="1:18" x14ac:dyDescent="0.25">
      <c r="A82" s="15">
        <v>81</v>
      </c>
      <c r="B82" s="7">
        <v>12.3</v>
      </c>
      <c r="C82" s="7">
        <v>12</v>
      </c>
      <c r="D82" s="7">
        <v>16</v>
      </c>
      <c r="E82" s="7">
        <v>16</v>
      </c>
      <c r="F82" s="40">
        <v>13.9</v>
      </c>
      <c r="G82" s="40">
        <v>26.200000000000003</v>
      </c>
      <c r="H82" s="40">
        <v>29.9</v>
      </c>
      <c r="I82" s="40">
        <v>17.899999999999999</v>
      </c>
      <c r="J82" s="7">
        <v>211.3</v>
      </c>
      <c r="K82" s="7">
        <v>211.3</v>
      </c>
      <c r="L82" s="7">
        <v>227.3</v>
      </c>
      <c r="M82" s="7">
        <v>227.3</v>
      </c>
      <c r="N82" s="8">
        <f t="shared" si="5"/>
        <v>194.40000000000009</v>
      </c>
      <c r="O82" s="9">
        <v>-21.96707818930042</v>
      </c>
      <c r="P82" s="16">
        <f t="shared" si="6"/>
        <v>219.26707818930046</v>
      </c>
      <c r="R82" s="3">
        <f t="shared" si="7"/>
        <v>21.96707818930042</v>
      </c>
    </row>
    <row r="83" spans="1:18" ht="16.5" thickBot="1" x14ac:dyDescent="0.3">
      <c r="A83" s="17">
        <v>82</v>
      </c>
      <c r="B83" s="18">
        <v>12.3</v>
      </c>
      <c r="C83" s="18">
        <v>12</v>
      </c>
      <c r="D83" s="18">
        <v>15.9</v>
      </c>
      <c r="E83" s="18">
        <v>15.9</v>
      </c>
      <c r="F83" s="41">
        <v>1.6</v>
      </c>
      <c r="G83" s="41">
        <v>13.9</v>
      </c>
      <c r="H83" s="41">
        <v>17.899999999999999</v>
      </c>
      <c r="I83" s="41">
        <v>5.9</v>
      </c>
      <c r="J83" s="18">
        <v>211.3</v>
      </c>
      <c r="K83" s="18">
        <v>211.3</v>
      </c>
      <c r="L83" s="18">
        <v>227.3</v>
      </c>
      <c r="M83" s="18">
        <v>227.3</v>
      </c>
      <c r="N83" s="19">
        <f t="shared" si="5"/>
        <v>194.39999999999998</v>
      </c>
      <c r="O83" s="20">
        <v>-9.8164609053497909</v>
      </c>
      <c r="P83" s="21">
        <f t="shared" si="6"/>
        <v>219.26707818930046</v>
      </c>
      <c r="R83" s="3">
        <f t="shared" si="7"/>
        <v>9.8164609053497909</v>
      </c>
    </row>
    <row r="84" spans="1:18" x14ac:dyDescent="0.25">
      <c r="A84" s="15">
        <v>83</v>
      </c>
      <c r="B84" s="7">
        <v>12</v>
      </c>
      <c r="C84" s="7">
        <v>10.5</v>
      </c>
      <c r="D84" s="7">
        <v>15.9</v>
      </c>
      <c r="E84" s="7">
        <v>15.9</v>
      </c>
      <c r="F84" s="40">
        <v>77.900000000000006</v>
      </c>
      <c r="G84" s="40">
        <v>89.9</v>
      </c>
      <c r="H84" s="40">
        <v>86.8</v>
      </c>
      <c r="I84" s="40">
        <v>76.3</v>
      </c>
      <c r="J84" s="7">
        <v>227.3</v>
      </c>
      <c r="K84" s="7">
        <v>227.3</v>
      </c>
      <c r="L84" s="7">
        <v>243.2</v>
      </c>
      <c r="M84" s="7">
        <v>243.2</v>
      </c>
      <c r="N84" s="8">
        <f t="shared" si="5"/>
        <v>178.875</v>
      </c>
      <c r="O84" s="9">
        <v>-82.751111111111058</v>
      </c>
      <c r="P84" s="16">
        <f t="shared" si="6"/>
        <v>235.0733333333333</v>
      </c>
      <c r="R84" s="3">
        <f t="shared" si="7"/>
        <v>82.751111111111058</v>
      </c>
    </row>
    <row r="85" spans="1:18" x14ac:dyDescent="0.25">
      <c r="A85" s="15">
        <v>84</v>
      </c>
      <c r="B85" s="7">
        <v>12</v>
      </c>
      <c r="C85" s="7">
        <v>10.6</v>
      </c>
      <c r="D85" s="7">
        <v>15.9</v>
      </c>
      <c r="E85" s="7">
        <v>15.9</v>
      </c>
      <c r="F85" s="40">
        <v>65.900000000000006</v>
      </c>
      <c r="G85" s="40">
        <v>77.900000000000006</v>
      </c>
      <c r="H85" s="40">
        <v>76.3</v>
      </c>
      <c r="I85" s="40">
        <v>65.7</v>
      </c>
      <c r="J85" s="7">
        <v>227.3</v>
      </c>
      <c r="K85" s="7">
        <v>227.3</v>
      </c>
      <c r="L85" s="7">
        <v>243.2</v>
      </c>
      <c r="M85" s="7">
        <v>243.2</v>
      </c>
      <c r="N85" s="8">
        <f t="shared" si="5"/>
        <v>179.66999999999825</v>
      </c>
      <c r="O85" s="9">
        <v>-71.459292035398391</v>
      </c>
      <c r="P85" s="16">
        <f t="shared" si="6"/>
        <v>235.08584070796522</v>
      </c>
      <c r="R85" s="3">
        <f t="shared" si="7"/>
        <v>71.459292035398391</v>
      </c>
    </row>
    <row r="86" spans="1:18" x14ac:dyDescent="0.25">
      <c r="A86" s="15">
        <v>85</v>
      </c>
      <c r="B86" s="7">
        <v>12</v>
      </c>
      <c r="C86" s="7">
        <v>10.6</v>
      </c>
      <c r="D86" s="7">
        <v>15.9</v>
      </c>
      <c r="E86" s="7">
        <v>15.9</v>
      </c>
      <c r="F86" s="40">
        <v>53.9</v>
      </c>
      <c r="G86" s="40">
        <v>65.900000000000006</v>
      </c>
      <c r="H86" s="40">
        <v>65.7</v>
      </c>
      <c r="I86" s="40">
        <v>55.1</v>
      </c>
      <c r="J86" s="7">
        <v>227.3</v>
      </c>
      <c r="K86" s="7">
        <v>227.3</v>
      </c>
      <c r="L86" s="7">
        <v>243.2</v>
      </c>
      <c r="M86" s="7">
        <v>243.2</v>
      </c>
      <c r="N86" s="8">
        <f t="shared" si="5"/>
        <v>179.67000000000098</v>
      </c>
      <c r="O86" s="9">
        <v>-60.144837758111969</v>
      </c>
      <c r="P86" s="16">
        <f t="shared" si="6"/>
        <v>235.08584070796402</v>
      </c>
      <c r="R86" s="3">
        <f t="shared" si="7"/>
        <v>60.144837758111969</v>
      </c>
    </row>
    <row r="87" spans="1:18" x14ac:dyDescent="0.25">
      <c r="A87" s="15">
        <v>86</v>
      </c>
      <c r="B87" s="7">
        <v>12</v>
      </c>
      <c r="C87" s="7">
        <v>10.6</v>
      </c>
      <c r="D87" s="7">
        <v>15.9</v>
      </c>
      <c r="E87" s="7">
        <v>15.9</v>
      </c>
      <c r="F87" s="40">
        <v>41.9</v>
      </c>
      <c r="G87" s="40">
        <v>53.9</v>
      </c>
      <c r="H87" s="40">
        <v>55.1</v>
      </c>
      <c r="I87" s="40">
        <v>44.5</v>
      </c>
      <c r="J87" s="7">
        <v>227.3</v>
      </c>
      <c r="K87" s="7">
        <v>227.3</v>
      </c>
      <c r="L87" s="7">
        <v>243.2</v>
      </c>
      <c r="M87" s="7">
        <v>243.2</v>
      </c>
      <c r="N87" s="8">
        <f t="shared" si="5"/>
        <v>179.66999999999916</v>
      </c>
      <c r="O87" s="9">
        <v>-48.830383480826015</v>
      </c>
      <c r="P87" s="16">
        <f t="shared" si="6"/>
        <v>235.08584070796479</v>
      </c>
      <c r="R87" s="3">
        <f t="shared" si="7"/>
        <v>48.830383480826015</v>
      </c>
    </row>
    <row r="88" spans="1:18" x14ac:dyDescent="0.25">
      <c r="A88" s="15">
        <v>87</v>
      </c>
      <c r="B88" s="7">
        <v>12</v>
      </c>
      <c r="C88" s="7">
        <v>10.6</v>
      </c>
      <c r="D88" s="7">
        <v>15.9</v>
      </c>
      <c r="E88" s="7">
        <v>15.9</v>
      </c>
      <c r="F88" s="40">
        <v>29.9</v>
      </c>
      <c r="G88" s="40">
        <v>41.9</v>
      </c>
      <c r="H88" s="40">
        <v>44.5</v>
      </c>
      <c r="I88" s="40">
        <v>33.9</v>
      </c>
      <c r="J88" s="7">
        <v>227.3</v>
      </c>
      <c r="K88" s="7">
        <v>227.3</v>
      </c>
      <c r="L88" s="7">
        <v>243.2</v>
      </c>
      <c r="M88" s="7">
        <v>243.2</v>
      </c>
      <c r="N88" s="8">
        <f t="shared" si="5"/>
        <v>179.67000000000007</v>
      </c>
      <c r="O88" s="9">
        <v>-37.515929203539827</v>
      </c>
      <c r="P88" s="16">
        <f t="shared" si="6"/>
        <v>235.08584070796451</v>
      </c>
      <c r="R88" s="3">
        <f t="shared" si="7"/>
        <v>37.515929203539827</v>
      </c>
    </row>
    <row r="89" spans="1:18" x14ac:dyDescent="0.25">
      <c r="A89" s="15">
        <v>88</v>
      </c>
      <c r="B89" s="7">
        <v>12</v>
      </c>
      <c r="C89" s="7">
        <v>10.6</v>
      </c>
      <c r="D89" s="7">
        <v>15.9</v>
      </c>
      <c r="E89" s="7">
        <v>15.9</v>
      </c>
      <c r="F89" s="40">
        <v>17.899999999999999</v>
      </c>
      <c r="G89" s="40">
        <v>29.9</v>
      </c>
      <c r="H89" s="40">
        <v>33.9</v>
      </c>
      <c r="I89" s="40">
        <v>23.3</v>
      </c>
      <c r="J89" s="7">
        <v>227.3</v>
      </c>
      <c r="K89" s="7">
        <v>227.3</v>
      </c>
      <c r="L89" s="7">
        <v>243.2</v>
      </c>
      <c r="M89" s="7">
        <v>243.2</v>
      </c>
      <c r="N89" s="8">
        <f t="shared" si="5"/>
        <v>179.66999999999962</v>
      </c>
      <c r="O89" s="9">
        <v>-26.201474926253717</v>
      </c>
      <c r="P89" s="16">
        <f t="shared" si="6"/>
        <v>235.08584070796459</v>
      </c>
      <c r="R89" s="3">
        <f t="shared" si="7"/>
        <v>26.201474926253717</v>
      </c>
    </row>
    <row r="90" spans="1:18" ht="16.5" thickBot="1" x14ac:dyDescent="0.3">
      <c r="A90" s="17">
        <v>89</v>
      </c>
      <c r="B90" s="18">
        <v>12</v>
      </c>
      <c r="C90" s="18">
        <v>10.5</v>
      </c>
      <c r="D90" s="18">
        <v>15.9</v>
      </c>
      <c r="E90" s="18">
        <v>15.9</v>
      </c>
      <c r="F90" s="41">
        <v>5.9</v>
      </c>
      <c r="G90" s="41">
        <v>17.899999999999999</v>
      </c>
      <c r="H90" s="41">
        <v>23.3</v>
      </c>
      <c r="I90" s="41">
        <v>12.8</v>
      </c>
      <c r="J90" s="18">
        <v>227.3</v>
      </c>
      <c r="K90" s="18">
        <v>227.3</v>
      </c>
      <c r="L90" s="18">
        <v>243.2</v>
      </c>
      <c r="M90" s="18">
        <v>243.2</v>
      </c>
      <c r="N90" s="19">
        <f t="shared" si="5"/>
        <v>178.87499999999977</v>
      </c>
      <c r="O90" s="20">
        <v>-14.906666666666673</v>
      </c>
      <c r="P90" s="21">
        <f t="shared" si="6"/>
        <v>235.07333333333327</v>
      </c>
      <c r="R90" s="3">
        <f t="shared" si="7"/>
        <v>14.906666666666673</v>
      </c>
    </row>
    <row r="91" spans="1:18" x14ac:dyDescent="0.25">
      <c r="A91" s="15">
        <v>90</v>
      </c>
      <c r="B91" s="7">
        <v>12.6</v>
      </c>
      <c r="C91" s="7">
        <v>9.1999999999999993</v>
      </c>
      <c r="D91" s="7">
        <v>15.9</v>
      </c>
      <c r="E91" s="7">
        <v>15.9</v>
      </c>
      <c r="F91" s="40">
        <v>74.2</v>
      </c>
      <c r="G91" s="40">
        <v>86.8</v>
      </c>
      <c r="H91" s="40">
        <v>81.5</v>
      </c>
      <c r="I91" s="40">
        <v>72.3</v>
      </c>
      <c r="J91" s="7">
        <v>243.2</v>
      </c>
      <c r="K91" s="7">
        <v>243.2</v>
      </c>
      <c r="L91" s="7">
        <v>259.10000000000002</v>
      </c>
      <c r="M91" s="7">
        <v>259.10000000000002</v>
      </c>
      <c r="N91" s="8">
        <f t="shared" si="5"/>
        <v>173.30999999999949</v>
      </c>
      <c r="O91" s="9">
        <v>-78.793577981651595</v>
      </c>
      <c r="P91" s="16">
        <f t="shared" si="6"/>
        <v>250.73669724770676</v>
      </c>
      <c r="R91" s="3">
        <f t="shared" si="7"/>
        <v>78.793577981651595</v>
      </c>
    </row>
    <row r="92" spans="1:18" x14ac:dyDescent="0.25">
      <c r="A92" s="15">
        <v>91</v>
      </c>
      <c r="B92" s="7">
        <v>11.9</v>
      </c>
      <c r="C92" s="7">
        <v>10.199999999999999</v>
      </c>
      <c r="D92" s="7">
        <v>15.9</v>
      </c>
      <c r="E92" s="7">
        <v>15.9</v>
      </c>
      <c r="F92" s="40">
        <v>62.3</v>
      </c>
      <c r="G92" s="40">
        <v>74.2</v>
      </c>
      <c r="H92" s="40">
        <v>72.3</v>
      </c>
      <c r="I92" s="40">
        <v>62.099999999999994</v>
      </c>
      <c r="J92" s="7">
        <v>243.2</v>
      </c>
      <c r="K92" s="7">
        <v>243.2</v>
      </c>
      <c r="L92" s="7">
        <v>259.10000000000002</v>
      </c>
      <c r="M92" s="7">
        <v>259.10000000000002</v>
      </c>
      <c r="N92" s="8">
        <f t="shared" si="5"/>
        <v>175.69500000000062</v>
      </c>
      <c r="O92" s="9">
        <v>-67.738461538461522</v>
      </c>
      <c r="P92" s="16">
        <f t="shared" si="6"/>
        <v>250.94615384615381</v>
      </c>
      <c r="R92" s="3">
        <f t="shared" si="7"/>
        <v>67.738461538461522</v>
      </c>
    </row>
    <row r="93" spans="1:18" x14ac:dyDescent="0.25">
      <c r="A93" s="15">
        <v>92</v>
      </c>
      <c r="B93" s="7">
        <v>11.8</v>
      </c>
      <c r="C93" s="7">
        <v>10.199999999999999</v>
      </c>
      <c r="D93" s="7">
        <v>15.9</v>
      </c>
      <c r="E93" s="7">
        <v>15.9</v>
      </c>
      <c r="F93" s="40">
        <v>50.5</v>
      </c>
      <c r="G93" s="40">
        <v>62.3</v>
      </c>
      <c r="H93" s="40">
        <v>62.099999999999994</v>
      </c>
      <c r="I93" s="40">
        <v>51.9</v>
      </c>
      <c r="J93" s="7">
        <v>243.2</v>
      </c>
      <c r="K93" s="7">
        <v>243.2</v>
      </c>
      <c r="L93" s="7">
        <v>259.10000000000002</v>
      </c>
      <c r="M93" s="7">
        <v>259.10000000000002</v>
      </c>
      <c r="N93" s="8">
        <f t="shared" si="5"/>
        <v>174.90000000000055</v>
      </c>
      <c r="O93" s="9">
        <v>-56.692727272727268</v>
      </c>
      <c r="P93" s="16">
        <f t="shared" si="6"/>
        <v>250.95727272727274</v>
      </c>
      <c r="R93" s="3">
        <f t="shared" si="7"/>
        <v>56.692727272727268</v>
      </c>
    </row>
    <row r="94" spans="1:18" x14ac:dyDescent="0.25">
      <c r="A94" s="15">
        <v>93</v>
      </c>
      <c r="B94" s="7">
        <v>11.7</v>
      </c>
      <c r="C94" s="7">
        <v>10.1</v>
      </c>
      <c r="D94" s="7">
        <v>15.9</v>
      </c>
      <c r="E94" s="7">
        <v>15.9</v>
      </c>
      <c r="F94" s="40">
        <v>38.799999999999997</v>
      </c>
      <c r="G94" s="40">
        <v>50.5</v>
      </c>
      <c r="H94" s="40">
        <v>51.9</v>
      </c>
      <c r="I94" s="40">
        <v>41.8</v>
      </c>
      <c r="J94" s="7">
        <v>243.2</v>
      </c>
      <c r="K94" s="7">
        <v>243.2</v>
      </c>
      <c r="L94" s="7">
        <v>259.10000000000002</v>
      </c>
      <c r="M94" s="7">
        <v>259.10000000000002</v>
      </c>
      <c r="N94" s="8">
        <f t="shared" si="5"/>
        <v>173.30999999999949</v>
      </c>
      <c r="O94" s="9">
        <v>-45.723088685015341</v>
      </c>
      <c r="P94" s="16">
        <f t="shared" si="6"/>
        <v>250.95550458715633</v>
      </c>
      <c r="R94" s="3">
        <f t="shared" si="7"/>
        <v>45.723088685015341</v>
      </c>
    </row>
    <row r="95" spans="1:18" x14ac:dyDescent="0.25">
      <c r="A95" s="15">
        <v>94</v>
      </c>
      <c r="B95" s="7">
        <v>12</v>
      </c>
      <c r="C95" s="7">
        <v>10</v>
      </c>
      <c r="D95" s="7">
        <v>15.9</v>
      </c>
      <c r="E95" s="7">
        <v>15.9</v>
      </c>
      <c r="F95" s="40">
        <v>26.8</v>
      </c>
      <c r="G95" s="40">
        <v>38.799999999999997</v>
      </c>
      <c r="H95" s="40">
        <v>41.8</v>
      </c>
      <c r="I95" s="40">
        <v>31.8</v>
      </c>
      <c r="J95" s="7">
        <v>243.2</v>
      </c>
      <c r="K95" s="7">
        <v>243.2</v>
      </c>
      <c r="L95" s="7">
        <v>259.10000000000002</v>
      </c>
      <c r="M95" s="7">
        <v>259.10000000000002</v>
      </c>
      <c r="N95" s="8">
        <f t="shared" si="5"/>
        <v>174.90000000000146</v>
      </c>
      <c r="O95" s="9">
        <v>-34.739393939393857</v>
      </c>
      <c r="P95" s="16">
        <f t="shared" si="6"/>
        <v>250.90909090909051</v>
      </c>
      <c r="R95" s="3">
        <f t="shared" si="7"/>
        <v>34.739393939393857</v>
      </c>
    </row>
    <row r="96" spans="1:18" ht="16.5" thickBot="1" x14ac:dyDescent="0.3">
      <c r="A96" s="17">
        <v>95</v>
      </c>
      <c r="B96" s="18">
        <v>14</v>
      </c>
      <c r="C96" s="18">
        <v>8</v>
      </c>
      <c r="D96" s="18">
        <v>15.9</v>
      </c>
      <c r="E96" s="18">
        <v>15.9</v>
      </c>
      <c r="F96" s="41">
        <v>12.8</v>
      </c>
      <c r="G96" s="41">
        <v>26.8</v>
      </c>
      <c r="H96" s="41">
        <v>31.8</v>
      </c>
      <c r="I96" s="41">
        <v>23.8</v>
      </c>
      <c r="J96" s="18">
        <v>243.2</v>
      </c>
      <c r="K96" s="18">
        <v>243.2</v>
      </c>
      <c r="L96" s="18">
        <v>259.10000000000002</v>
      </c>
      <c r="M96" s="18">
        <v>259.10000000000002</v>
      </c>
      <c r="N96" s="19">
        <f t="shared" si="5"/>
        <v>174.90000000000009</v>
      </c>
      <c r="O96" s="20">
        <v>-23.436363636363634</v>
      </c>
      <c r="P96" s="21">
        <f t="shared" si="6"/>
        <v>250.42727272727294</v>
      </c>
      <c r="R96" s="3">
        <f t="shared" si="7"/>
        <v>23.436363636363634</v>
      </c>
    </row>
    <row r="97" spans="1:18" x14ac:dyDescent="0.25">
      <c r="A97" s="15">
        <v>96</v>
      </c>
      <c r="B97" s="7">
        <v>19.399999999999999</v>
      </c>
      <c r="C97" s="7" t="s">
        <v>16</v>
      </c>
      <c r="D97" s="7" t="s">
        <v>16</v>
      </c>
      <c r="E97" s="7" t="s">
        <v>16</v>
      </c>
      <c r="F97" s="7">
        <v>62.099999999999994</v>
      </c>
      <c r="G97" s="40">
        <v>81.5</v>
      </c>
      <c r="H97" s="7">
        <v>75</v>
      </c>
      <c r="I97" s="7">
        <v>65.900000000000006</v>
      </c>
      <c r="J97" s="7">
        <v>259.10000000000002</v>
      </c>
      <c r="K97" s="40">
        <v>259.10000000000002</v>
      </c>
      <c r="L97" s="7">
        <v>269.3</v>
      </c>
      <c r="M97" s="7">
        <v>277.3</v>
      </c>
      <c r="N97" s="8">
        <f t="shared" ref="N97:N100" si="8">0.5*(((F97*K97)-(G97*J97))+((G97*L97)-(H97*K97))+((H97*M97)-(I97*L97))+((I97*J97)-(F97*M97)))</f>
        <v>196.95000000000073</v>
      </c>
      <c r="O97" s="9">
        <v>-70.278943894389343</v>
      </c>
      <c r="P97" s="16">
        <f t="shared" ref="P97:P100" si="9">(1/(6*N97))*((J97+K97)*(F97*K97-G97*J97)+(K97+L97)*(G97*L97-H97*K97)+(L97+M97)*(H97*M97-I97*L97)+(M97+J97)*(I97*J97-F97*M97))</f>
        <v>265.51900990098972</v>
      </c>
      <c r="R97" s="3">
        <f t="shared" si="7"/>
        <v>70.278943894389343</v>
      </c>
    </row>
    <row r="98" spans="1:18" x14ac:dyDescent="0.25">
      <c r="A98" s="15">
        <v>97</v>
      </c>
      <c r="B98" s="7">
        <v>10.199999999999999</v>
      </c>
      <c r="C98" s="7" t="s">
        <v>16</v>
      </c>
      <c r="D98" s="7" t="s">
        <v>16</v>
      </c>
      <c r="E98" s="7" t="s">
        <v>16</v>
      </c>
      <c r="F98" s="7">
        <v>51.9</v>
      </c>
      <c r="G98" s="7">
        <v>62.099999999999994</v>
      </c>
      <c r="H98" s="7">
        <v>65.900000000000006</v>
      </c>
      <c r="I98" s="7">
        <v>55.9</v>
      </c>
      <c r="J98" s="7">
        <v>259.10000000000002</v>
      </c>
      <c r="K98" s="7">
        <v>259.10000000000002</v>
      </c>
      <c r="L98" s="7">
        <v>277.3</v>
      </c>
      <c r="M98" s="7">
        <v>279.10000000000002</v>
      </c>
      <c r="N98" s="8">
        <f t="shared" si="8"/>
        <v>196.41999999999916</v>
      </c>
      <c r="O98" s="9">
        <v>-58.876621525302987</v>
      </c>
      <c r="P98" s="16">
        <f t="shared" si="9"/>
        <v>268.68294131622764</v>
      </c>
      <c r="R98" s="3">
        <f t="shared" si="7"/>
        <v>58.876621525302987</v>
      </c>
    </row>
    <row r="99" spans="1:18" x14ac:dyDescent="0.25">
      <c r="A99" s="15">
        <v>98</v>
      </c>
      <c r="B99" s="7">
        <v>10.1</v>
      </c>
      <c r="C99" s="7" t="s">
        <v>16</v>
      </c>
      <c r="D99" s="7" t="s">
        <v>16</v>
      </c>
      <c r="E99" s="7" t="s">
        <v>16</v>
      </c>
      <c r="F99" s="7">
        <v>41.8</v>
      </c>
      <c r="G99" s="7">
        <v>51.9</v>
      </c>
      <c r="H99" s="7">
        <v>55.9</v>
      </c>
      <c r="I99" s="7">
        <v>45.5</v>
      </c>
      <c r="J99" s="7">
        <v>259.10000000000002</v>
      </c>
      <c r="K99" s="7">
        <v>259.10000000000002</v>
      </c>
      <c r="L99" s="7">
        <v>279.10000000000002</v>
      </c>
      <c r="M99" s="7">
        <v>277.3</v>
      </c>
      <c r="N99" s="8">
        <f t="shared" si="8"/>
        <v>192.3100000000004</v>
      </c>
      <c r="O99" s="9">
        <v>-48.853746555041326</v>
      </c>
      <c r="P99" s="16">
        <f t="shared" si="9"/>
        <v>268.64715823410091</v>
      </c>
      <c r="R99" s="3">
        <f t="shared" si="7"/>
        <v>48.853746555041326</v>
      </c>
    </row>
    <row r="100" spans="1:18" ht="16.5" thickBot="1" x14ac:dyDescent="0.3">
      <c r="A100" s="17">
        <v>99</v>
      </c>
      <c r="B100" s="18">
        <v>18</v>
      </c>
      <c r="C100" s="18" t="s">
        <v>16</v>
      </c>
      <c r="D100" s="18" t="s">
        <v>16</v>
      </c>
      <c r="E100" s="18" t="s">
        <v>16</v>
      </c>
      <c r="F100" s="18">
        <v>23.8</v>
      </c>
      <c r="G100" s="18">
        <v>41.8</v>
      </c>
      <c r="H100" s="18">
        <v>45.5</v>
      </c>
      <c r="I100" s="18">
        <v>33</v>
      </c>
      <c r="J100" s="18">
        <v>259.10000000000002</v>
      </c>
      <c r="K100" s="18">
        <v>259.10000000000002</v>
      </c>
      <c r="L100" s="18">
        <v>277.3</v>
      </c>
      <c r="M100" s="18">
        <v>269.3</v>
      </c>
      <c r="N100" s="19">
        <f t="shared" si="8"/>
        <v>190.74999999999955</v>
      </c>
      <c r="O100" s="20">
        <v>-36.618899082568859</v>
      </c>
      <c r="P100" s="21">
        <f t="shared" si="9"/>
        <v>265.64703363914396</v>
      </c>
      <c r="R100" s="3">
        <f t="shared" si="7"/>
        <v>36.618899082568859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R24" sqref="R24"/>
    </sheetView>
  </sheetViews>
  <sheetFormatPr defaultColWidth="9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 Insole</vt:lpstr>
      <vt:lpstr>WS Insole</vt:lpstr>
      <vt:lpstr>XS Insole</vt:lpstr>
      <vt:lpstr>YS Insole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Firminger</dc:creator>
  <cp:lastModifiedBy>Jordyn Vienneau</cp:lastModifiedBy>
  <dcterms:created xsi:type="dcterms:W3CDTF">2014-10-28T16:33:50Z</dcterms:created>
  <dcterms:modified xsi:type="dcterms:W3CDTF">2017-04-19T14:23:19Z</dcterms:modified>
</cp:coreProperties>
</file>