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unisalerno-my.sharepoint.com/personal/l_bacco2_studenti_unisa_it/Documents/GPS/Management/Planning/Schedule and Cost/"/>
    </mc:Choice>
  </mc:AlternateContent>
  <xr:revisionPtr revIDLastSave="283" documentId="13_ncr:1_{AFB12ABA-BF96-4CBB-81D0-00FB6C05383F}" xr6:coauthVersionLast="47" xr6:coauthVersionMax="47" xr10:uidLastSave="{DB376F52-4850-45BA-BBD4-E80C1A84A7EA}"/>
  <bookViews>
    <workbookView xWindow="-96" yWindow="0" windowWidth="11712" windowHeight="12336"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 i="11" l="1"/>
  <c r="F49" i="11" s="1"/>
  <c r="E48" i="11"/>
  <c r="F47" i="11"/>
  <c r="F46" i="11"/>
  <c r="F45" i="11"/>
  <c r="F44" i="11"/>
  <c r="E44" i="11"/>
  <c r="E45" i="11" s="1"/>
  <c r="E37" i="11"/>
  <c r="F34" i="11"/>
  <c r="D49" i="11"/>
  <c r="Q1" i="11"/>
  <c r="E14" i="11" s="1"/>
  <c r="D35" i="11"/>
  <c r="D23" i="11"/>
  <c r="H7" i="11"/>
  <c r="H51" i="11"/>
  <c r="H50" i="11"/>
  <c r="H43" i="11"/>
  <c r="H36" i="11"/>
  <c r="H24" i="11"/>
  <c r="H8" i="11"/>
  <c r="E11" i="11" l="1"/>
  <c r="F11" i="11" s="1"/>
  <c r="F14" i="11"/>
  <c r="E15" i="11" s="1"/>
  <c r="E10" i="11"/>
  <c r="E9" i="11"/>
  <c r="E13" i="11"/>
  <c r="H11" i="11"/>
  <c r="E23" i="11"/>
  <c r="E12" i="11"/>
  <c r="I5" i="11"/>
  <c r="F12" i="11" l="1"/>
  <c r="H12" i="11" s="1"/>
  <c r="F9" i="11"/>
  <c r="H9" i="11"/>
  <c r="F10" i="11"/>
  <c r="H10" i="11" s="1"/>
  <c r="F15" i="11"/>
  <c r="H15" i="11" s="1"/>
  <c r="J5" i="11"/>
  <c r="I6" i="11"/>
  <c r="I4" i="11"/>
  <c r="F13" i="11"/>
  <c r="H13" i="11" s="1"/>
  <c r="H14" i="11"/>
  <c r="K5" i="11" l="1"/>
  <c r="J6" i="11"/>
  <c r="E17" i="11"/>
  <c r="E16" i="11"/>
  <c r="F16" i="11" l="1"/>
  <c r="H16" i="11" s="1"/>
  <c r="F17" i="11"/>
  <c r="E18" i="11" s="1"/>
  <c r="K6" i="11"/>
  <c r="L5" i="11"/>
  <c r="H17" i="11" l="1"/>
  <c r="M5" i="11"/>
  <c r="L6" i="11"/>
  <c r="F18" i="11"/>
  <c r="E19" i="11" s="1"/>
  <c r="H18" i="11"/>
  <c r="F19" i="11" l="1"/>
  <c r="N5" i="11"/>
  <c r="M6" i="11"/>
  <c r="E20" i="11" l="1"/>
  <c r="F20" i="11" s="1"/>
  <c r="E22" i="11" s="1"/>
  <c r="F22" i="11" s="1"/>
  <c r="F23" i="11" s="1"/>
  <c r="E21" i="11"/>
  <c r="F21" i="11" s="1"/>
  <c r="N6" i="11"/>
  <c r="O5" i="11"/>
  <c r="H19" i="11"/>
  <c r="H20" i="11" l="1"/>
  <c r="E25" i="11"/>
  <c r="H23" i="11"/>
  <c r="O6" i="11"/>
  <c r="P5" i="11"/>
  <c r="Q5" i="11" l="1"/>
  <c r="P4" i="11"/>
  <c r="P6" i="11"/>
  <c r="E26" i="11"/>
  <c r="F25" i="11"/>
  <c r="H25" i="11" s="1"/>
  <c r="E35" i="11"/>
  <c r="F26" i="11" l="1"/>
  <c r="E27" i="11" s="1"/>
  <c r="Q6" i="11"/>
  <c r="R5" i="11"/>
  <c r="H26" i="11" l="1"/>
  <c r="S5" i="11"/>
  <c r="R6" i="11"/>
  <c r="E30" i="11"/>
  <c r="F30" i="11" s="1"/>
  <c r="E32" i="11" s="1"/>
  <c r="F32" i="11" s="1"/>
  <c r="E33" i="11" s="1"/>
  <c r="F33" i="11" s="1"/>
  <c r="E34" i="11" s="1"/>
  <c r="F35" i="11" s="1"/>
  <c r="E28" i="11"/>
  <c r="F27" i="11"/>
  <c r="H27" i="11" s="1"/>
  <c r="F37" i="11" l="1"/>
  <c r="E38" i="11"/>
  <c r="F38" i="11" s="1"/>
  <c r="E29" i="11"/>
  <c r="F29" i="11" s="1"/>
  <c r="F28" i="11"/>
  <c r="H28" i="11" s="1"/>
  <c r="E42" i="11"/>
  <c r="H37" i="11"/>
  <c r="T5" i="11"/>
  <c r="S6" i="11"/>
  <c r="U5" i="11" l="1"/>
  <c r="T6" i="11"/>
  <c r="E39" i="11"/>
  <c r="F39" i="11" s="1"/>
  <c r="E40" i="11" s="1"/>
  <c r="H38" i="11" l="1"/>
  <c r="V5" i="11"/>
  <c r="U6" i="11"/>
  <c r="V6" i="11" l="1"/>
  <c r="W5" i="11"/>
  <c r="H39" i="11"/>
  <c r="F40" i="11"/>
  <c r="E41" i="11" s="1"/>
  <c r="F41" i="11" s="1"/>
  <c r="H40" i="11" l="1"/>
  <c r="H41" i="11"/>
  <c r="X5" i="11"/>
  <c r="W4" i="11"/>
  <c r="W6" i="11"/>
  <c r="Y5" i="11" l="1"/>
  <c r="X6" i="11"/>
  <c r="F42" i="11"/>
  <c r="E46" i="11" l="1"/>
  <c r="E49" i="11"/>
  <c r="H44" i="11"/>
  <c r="Z5" i="11"/>
  <c r="Y6" i="11"/>
  <c r="Z6" i="11" l="1"/>
  <c r="AA5" i="11"/>
  <c r="E47" i="11"/>
  <c r="AB5" i="11" l="1"/>
  <c r="AA6" i="11"/>
  <c r="AC5" i="11" l="1"/>
  <c r="AB6" i="11"/>
  <c r="AD5" i="11" l="1"/>
  <c r="AC6" i="11"/>
  <c r="AD4" i="11" l="1"/>
  <c r="AD6" i="11"/>
  <c r="AE5" i="11"/>
  <c r="AF5" i="11" l="1"/>
  <c r="AE6" i="11"/>
  <c r="AG5" i="11" l="1"/>
  <c r="AF6" i="11"/>
  <c r="AH5" i="11" l="1"/>
  <c r="AG6" i="11"/>
  <c r="AH6" i="11" l="1"/>
  <c r="AI5" i="11"/>
  <c r="AI6" i="11" l="1"/>
  <c r="AJ5" i="11"/>
  <c r="AK5" i="11" l="1"/>
  <c r="AJ6" i="11"/>
  <c r="AK4" i="11" l="1"/>
  <c r="AL5" i="11"/>
  <c r="AK6" i="11"/>
  <c r="AL6" i="11" l="1"/>
  <c r="AM5" i="11"/>
  <c r="AN5" i="11" l="1"/>
  <c r="AM6" i="11"/>
  <c r="AO5" i="11" l="1"/>
  <c r="AN6" i="11"/>
  <c r="AO6" i="11" l="1"/>
  <c r="AP5" i="11"/>
  <c r="AP6" i="11" l="1"/>
  <c r="AQ5" i="11"/>
  <c r="AR5" i="11" l="1"/>
  <c r="AQ6" i="11"/>
  <c r="AS5" i="11" l="1"/>
  <c r="AR6" i="11"/>
  <c r="AR4" i="11"/>
  <c r="AT5" i="11" l="1"/>
  <c r="AS6" i="11"/>
  <c r="AT6" i="11" l="1"/>
  <c r="AU5" i="11"/>
  <c r="AV5" i="11" l="1"/>
  <c r="AU6" i="11"/>
  <c r="AW5" i="11" l="1"/>
  <c r="AV6" i="11"/>
  <c r="AX5" i="11" l="1"/>
  <c r="AW6" i="11"/>
  <c r="AX6" i="11" l="1"/>
  <c r="AY5" i="11"/>
  <c r="AY6" i="11" l="1"/>
  <c r="AY4" i="11"/>
  <c r="AZ5" i="11"/>
  <c r="BA5" i="11" l="1"/>
  <c r="AZ6" i="11"/>
  <c r="BB5" i="11" l="1"/>
  <c r="BA6" i="11"/>
  <c r="BB6" i="11" l="1"/>
  <c r="BC5" i="11"/>
  <c r="BD5" i="11" l="1"/>
  <c r="BC6" i="11"/>
  <c r="BE5" i="11" l="1"/>
  <c r="BD6" i="11"/>
  <c r="BF5" i="11" l="1"/>
  <c r="BE6" i="11"/>
  <c r="BF6" i="11" l="1"/>
  <c r="BG5" i="11"/>
  <c r="BF4" i="11"/>
  <c r="BG6" i="11" l="1"/>
  <c r="BH5" i="11"/>
  <c r="BI5" i="11" l="1"/>
  <c r="BH6" i="11"/>
  <c r="BI6" i="11" l="1"/>
  <c r="BJ5" i="11"/>
  <c r="BK5" i="11" l="1"/>
  <c r="BJ6" i="11"/>
  <c r="BK6" i="11" l="1"/>
  <c r="BL5" i="11"/>
  <c r="BM5" i="11" l="1"/>
  <c r="BL6" i="11"/>
  <c r="BM6" i="11" l="1"/>
  <c r="BN5" i="11"/>
  <c r="BM4" i="11"/>
  <c r="BO5" i="11" l="1"/>
  <c r="BN6" i="11"/>
  <c r="BO6" i="11" l="1"/>
  <c r="BP5" i="11"/>
  <c r="BQ5" i="11" l="1"/>
  <c r="BP6" i="11"/>
  <c r="BQ6" i="11" l="1"/>
  <c r="BR5" i="11"/>
  <c r="BR6" i="11" l="1"/>
  <c r="BS5" i="11"/>
  <c r="BT5" i="11" l="1"/>
  <c r="BS6" i="11"/>
  <c r="BU5" i="11" l="1"/>
  <c r="BT6" i="11"/>
  <c r="BT4" i="11"/>
  <c r="BV5" i="11" l="1"/>
  <c r="BU6" i="11"/>
  <c r="BW5" i="11" l="1"/>
  <c r="BV6" i="11"/>
  <c r="BX5" i="11" l="1"/>
  <c r="BW6" i="11"/>
  <c r="BY5" i="11" l="1"/>
  <c r="BX6" i="11"/>
  <c r="BY6" i="11" l="1"/>
  <c r="BZ5" i="11"/>
  <c r="BZ6" i="11" s="1"/>
</calcChain>
</file>

<file path=xl/sharedStrings.xml><?xml version="1.0" encoding="utf-8"?>
<sst xmlns="http://schemas.openxmlformats.org/spreadsheetml/2006/main" count="108" uniqueCount="82">
  <si>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</si>
  <si>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</si>
  <si>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</si>
  <si>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</si>
  <si>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</si>
  <si>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</si>
  <si>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</si>
  <si>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</si>
  <si>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</si>
  <si>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</si>
  <si>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</si>
  <si>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</si>
  <si>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</si>
  <si>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</si>
  <si>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</si>
  <si>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</si>
  <si>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</si>
  <si>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</si>
  <si>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</si>
  <si>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</si>
  <si>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</si>
  <si>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</si>
  <si>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start:</t>
  </si>
  <si>
    <t>Display week:</t>
  </si>
  <si>
    <t>ASSIGNED TO</t>
  </si>
  <si>
    <t>Project Managers</t>
  </si>
  <si>
    <t>Luigi Bacco, Benedetto Scala</t>
  </si>
  <si>
    <t>CiviConnect project</t>
  </si>
  <si>
    <t>Tutto il team</t>
  </si>
  <si>
    <t>MILESTONE FINE RAD</t>
  </si>
  <si>
    <t>Implementazione</t>
  </si>
  <si>
    <t>Training e SetUp dell'ambiente</t>
  </si>
  <si>
    <t>Testing di Unità</t>
  </si>
  <si>
    <t>Design Goals e Trade Offs</t>
  </si>
  <si>
    <t>Testing</t>
  </si>
  <si>
    <t>Revisione RAD</t>
  </si>
  <si>
    <t>Design Pattern</t>
  </si>
  <si>
    <t>MILESTONE FINE IMPLEMENTAZIONE</t>
  </si>
  <si>
    <t>MILESTONE FINE TESTING</t>
  </si>
  <si>
    <t>Faiella, Sorridi</t>
  </si>
  <si>
    <t>Gambardella, Auriemma</t>
  </si>
  <si>
    <t>Brescia, Cieri</t>
  </si>
  <si>
    <t>Citro, Speranza</t>
  </si>
  <si>
    <t>Definizione degli Scenari</t>
  </si>
  <si>
    <t>Creazione Mockup</t>
  </si>
  <si>
    <t>Speranza, Faiella, Auriemma, Brescia, Sorridi, Citro</t>
  </si>
  <si>
    <t>Gambardella, Cieri</t>
  </si>
  <si>
    <t>Brescia</t>
  </si>
  <si>
    <t>Revisione SDD</t>
  </si>
  <si>
    <t>Speranza, Cieri</t>
  </si>
  <si>
    <t>Gambardella</t>
  </si>
  <si>
    <t>Auriemma, Sorridi</t>
  </si>
  <si>
    <t>Faiella, Citro</t>
  </si>
  <si>
    <t>Brescia, Citro, Sorridi, Speranza</t>
  </si>
  <si>
    <t>Primo Sprint</t>
  </si>
  <si>
    <t>Secondo Sprint</t>
  </si>
  <si>
    <t>Terzo Sprint</t>
  </si>
  <si>
    <t>Quarto Sprint</t>
  </si>
  <si>
    <t>Test Plan</t>
  </si>
  <si>
    <t>Requirements Analysis</t>
  </si>
  <si>
    <t>MILESTONE FINE SD e DP</t>
  </si>
  <si>
    <t>System Design</t>
  </si>
  <si>
    <t>Definizione Ambito Del Sistema</t>
  </si>
  <si>
    <t>Definizione Obbiettivo Del Sistema</t>
  </si>
  <si>
    <t>Definizione Obbiettivi e Criteri del Successo</t>
  </si>
  <si>
    <t>Definizione Sistema Attuale</t>
  </si>
  <si>
    <t>Definizione Requisiti Funzionali</t>
  </si>
  <si>
    <t>Definizione Requisiti Non Funzionali</t>
  </si>
  <si>
    <t>Definzione Use Case</t>
  </si>
  <si>
    <t>Definizione di oggetti entity, control e boundary</t>
  </si>
  <si>
    <t>Definizione dei Sequence Diagarm</t>
  </si>
  <si>
    <t>Definizione dell'Activity Diagram</t>
  </si>
  <si>
    <t xml:space="preserve">Definizione di Statechart Diagram </t>
  </si>
  <si>
    <t>Obiettivo Del Sistema</t>
  </si>
  <si>
    <t>Sintesi del sistema</t>
  </si>
  <si>
    <t>Decomposizione in sottosistemi</t>
  </si>
  <si>
    <t>Diagramma architetturale</t>
  </si>
  <si>
    <t>Mapping Hardware/Software</t>
  </si>
  <si>
    <t>Definizione ambito</t>
  </si>
  <si>
    <t>Test Case Specification</t>
  </si>
  <si>
    <t>Test Incident Report</t>
  </si>
  <si>
    <t>Test 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</si>
</sst>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5" fontId="19" fillId="4" borderId="0" xfId="10" applyFont="1" applyFill="1" applyBorder="1">
      <alignment horizontal="center" vertical="center"/>
    </xf>
    <xf numFmtId="0" fontId="4" fillId="0" borderId="11" xfId="0" applyFont="1" applyBorder="1" applyAlignment="1">
      <alignment horizontal="righ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165" fontId="19" fillId="5" borderId="0" xfId="10" applyFont="1" applyFill="1" applyBorder="1">
      <alignment horizontal="center" vertical="center"/>
    </xf>
    <xf numFmtId="0" fontId="19" fillId="10" borderId="0" xfId="12" applyFont="1" applyFill="1" applyBorder="1">
      <alignment horizontal="left" vertical="center" indent="2"/>
    </xf>
    <xf numFmtId="165" fontId="19" fillId="10" borderId="0" xfId="10" applyFont="1" applyFill="1" applyBorder="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llegamento ipertestuale" xfId="1" builtinId="8" customBuiltin="1"/>
    <cellStyle name="Date" xfId="10" xr:uid="{229918B6-DD13-4F5A-97B9-305F7E002AA3}"/>
    <cellStyle name="Migliaia" xfId="4" builtinId="3" customBuiltin="1"/>
    <cellStyle name="Name" xfId="11" xr:uid="{B2D3C1EE-6B41-4801-AAFC-C2274E49E503}"/>
    <cellStyle name="Normale" xfId="0" builtinId="0"/>
    <cellStyle name="Percentuale" xfId="2" builtinId="5"/>
    <cellStyle name="Project Start" xfId="9" xr:uid="{8EB8A09A-C31C-40A3-B2C1-9449520178B8}"/>
    <cellStyle name="Task" xfId="12" xr:uid="{6391D789-272B-4DD2-9BF3-2CDCF610FA4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54"/>
  <sheetViews>
    <sheetView showGridLines="0" tabSelected="1" showRuler="0" zoomScale="59" zoomScaleNormal="117" zoomScalePageLayoutView="70" workbookViewId="0">
      <selection activeCell="I45" sqref="I45"/>
    </sheetView>
  </sheetViews>
  <sheetFormatPr defaultColWidth="8.69921875" defaultRowHeight="30" customHeight="1" x14ac:dyDescent="0.25"/>
  <cols>
    <col min="1" max="1" width="2.69921875" style="13" customWidth="1"/>
    <col min="2" max="2" width="63" customWidth="1"/>
    <col min="3" max="3" width="22.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 min="66" max="66" width="3.5" bestFit="1" customWidth="1"/>
    <col min="67" max="67" width="3.19921875" bestFit="1" customWidth="1"/>
    <col min="68" max="75" width="3.5" bestFit="1" customWidth="1"/>
    <col min="76" max="76" width="3.69921875" bestFit="1" customWidth="1"/>
    <col min="77" max="77" width="3.5" bestFit="1" customWidth="1"/>
    <col min="78" max="78" width="3.69921875" bestFit="1" customWidth="1"/>
  </cols>
  <sheetData>
    <row r="1" spans="1:78" ht="90" customHeight="1" x14ac:dyDescent="1.45">
      <c r="A1" s="14"/>
      <c r="B1" s="97" t="s">
        <v>27</v>
      </c>
      <c r="C1" s="18"/>
      <c r="D1" s="19"/>
      <c r="E1" s="20"/>
      <c r="F1" s="21"/>
      <c r="H1" s="1"/>
      <c r="I1" s="118" t="s">
        <v>22</v>
      </c>
      <c r="J1" s="119"/>
      <c r="K1" s="119"/>
      <c r="L1" s="119"/>
      <c r="M1" s="119"/>
      <c r="N1" s="119"/>
      <c r="O1" s="119"/>
      <c r="P1" s="24"/>
      <c r="Q1" s="117">
        <f>DATE(2024, 10, 14)</f>
        <v>45579</v>
      </c>
      <c r="R1" s="116"/>
      <c r="S1" s="116"/>
      <c r="T1" s="116"/>
      <c r="U1" s="116"/>
      <c r="V1" s="116"/>
      <c r="W1" s="116"/>
      <c r="X1" s="116"/>
      <c r="Y1" s="116"/>
      <c r="Z1" s="116"/>
    </row>
    <row r="2" spans="1:78" ht="30" customHeight="1" x14ac:dyDescent="0.6">
      <c r="B2" s="95" t="s">
        <v>21</v>
      </c>
      <c r="C2" s="96" t="s">
        <v>25</v>
      </c>
      <c r="D2" s="22"/>
      <c r="E2" s="23" t="s">
        <v>26</v>
      </c>
      <c r="F2" s="22"/>
      <c r="I2" s="118" t="s">
        <v>23</v>
      </c>
      <c r="J2" s="119"/>
      <c r="K2" s="119"/>
      <c r="L2" s="119"/>
      <c r="M2" s="119"/>
      <c r="N2" s="119"/>
      <c r="O2" s="119"/>
      <c r="P2" s="24"/>
      <c r="Q2" s="115">
        <v>1</v>
      </c>
      <c r="R2" s="116"/>
      <c r="S2" s="116"/>
      <c r="T2" s="116"/>
      <c r="U2" s="116"/>
      <c r="V2" s="116"/>
      <c r="W2" s="116"/>
      <c r="X2" s="116"/>
      <c r="Y2" s="116"/>
      <c r="Z2" s="116"/>
    </row>
    <row r="3" spans="1:78" s="26" customFormat="1" ht="30" customHeight="1" x14ac:dyDescent="0.25">
      <c r="A3" s="13"/>
      <c r="B3" s="25" t="s">
        <v>8</v>
      </c>
      <c r="D3" s="27"/>
      <c r="E3" s="28"/>
    </row>
    <row r="4" spans="1:78" s="26" customFormat="1" ht="30" customHeight="1" x14ac:dyDescent="0.25">
      <c r="A4" s="14"/>
      <c r="B4" s="29" t="s">
        <v>13</v>
      </c>
      <c r="E4" s="30"/>
      <c r="I4" s="122">
        <f>I5</f>
        <v>45579</v>
      </c>
      <c r="J4" s="120"/>
      <c r="K4" s="120"/>
      <c r="L4" s="120"/>
      <c r="M4" s="120"/>
      <c r="N4" s="120"/>
      <c r="O4" s="120"/>
      <c r="P4" s="120">
        <f>P5</f>
        <v>45586</v>
      </c>
      <c r="Q4" s="120"/>
      <c r="R4" s="120"/>
      <c r="S4" s="120"/>
      <c r="T4" s="120"/>
      <c r="U4" s="120"/>
      <c r="V4" s="120"/>
      <c r="W4" s="120">
        <f>W5</f>
        <v>45593</v>
      </c>
      <c r="X4" s="120"/>
      <c r="Y4" s="120"/>
      <c r="Z4" s="120"/>
      <c r="AA4" s="120"/>
      <c r="AB4" s="120"/>
      <c r="AC4" s="120"/>
      <c r="AD4" s="120">
        <f>AD5</f>
        <v>45600</v>
      </c>
      <c r="AE4" s="120"/>
      <c r="AF4" s="120"/>
      <c r="AG4" s="120"/>
      <c r="AH4" s="120"/>
      <c r="AI4" s="120"/>
      <c r="AJ4" s="120"/>
      <c r="AK4" s="120">
        <f>AK5</f>
        <v>45607</v>
      </c>
      <c r="AL4" s="120"/>
      <c r="AM4" s="120"/>
      <c r="AN4" s="120"/>
      <c r="AO4" s="120"/>
      <c r="AP4" s="120"/>
      <c r="AQ4" s="120"/>
      <c r="AR4" s="120">
        <f>AR5</f>
        <v>45614</v>
      </c>
      <c r="AS4" s="120"/>
      <c r="AT4" s="120"/>
      <c r="AU4" s="120"/>
      <c r="AV4" s="120"/>
      <c r="AW4" s="120"/>
      <c r="AX4" s="120"/>
      <c r="AY4" s="120">
        <f>AY5</f>
        <v>45621</v>
      </c>
      <c r="AZ4" s="120"/>
      <c r="BA4" s="120"/>
      <c r="BB4" s="120"/>
      <c r="BC4" s="120"/>
      <c r="BD4" s="120"/>
      <c r="BE4" s="120"/>
      <c r="BF4" s="120">
        <f>BF5</f>
        <v>45628</v>
      </c>
      <c r="BG4" s="120"/>
      <c r="BH4" s="120"/>
      <c r="BI4" s="120"/>
      <c r="BJ4" s="120"/>
      <c r="BK4" s="120"/>
      <c r="BL4" s="121"/>
      <c r="BM4" s="120">
        <f>BM5</f>
        <v>45635</v>
      </c>
      <c r="BN4" s="120"/>
      <c r="BO4" s="120"/>
      <c r="BP4" s="120"/>
      <c r="BQ4" s="120"/>
      <c r="BR4" s="120"/>
      <c r="BS4" s="121"/>
      <c r="BT4" s="120">
        <f>BT5</f>
        <v>45642</v>
      </c>
      <c r="BU4" s="120"/>
      <c r="BV4" s="120"/>
      <c r="BW4" s="120"/>
      <c r="BX4" s="120"/>
      <c r="BY4" s="120"/>
      <c r="BZ4" s="121"/>
    </row>
    <row r="5" spans="1:78" s="26" customFormat="1" ht="15" customHeight="1" x14ac:dyDescent="0.25">
      <c r="A5" s="123"/>
      <c r="B5" s="124" t="s">
        <v>5</v>
      </c>
      <c r="C5" s="126" t="s">
        <v>24</v>
      </c>
      <c r="D5" s="128" t="s">
        <v>1</v>
      </c>
      <c r="E5" s="128" t="s">
        <v>3</v>
      </c>
      <c r="F5" s="128" t="s">
        <v>4</v>
      </c>
      <c r="I5" s="31">
        <f>Project_Start-WEEKDAY(Project_Start,1)+2+7*(Display_Week-1)</f>
        <v>45579</v>
      </c>
      <c r="J5" s="31">
        <f>I5+1</f>
        <v>45580</v>
      </c>
      <c r="K5" s="31">
        <f t="shared" ref="K5:AX5" si="0">J5+1</f>
        <v>45581</v>
      </c>
      <c r="L5" s="31">
        <f t="shared" si="0"/>
        <v>45582</v>
      </c>
      <c r="M5" s="31">
        <f t="shared" si="0"/>
        <v>45583</v>
      </c>
      <c r="N5" s="31">
        <f t="shared" si="0"/>
        <v>45584</v>
      </c>
      <c r="O5" s="32">
        <f t="shared" si="0"/>
        <v>45585</v>
      </c>
      <c r="P5" s="33">
        <f>O5+1</f>
        <v>45586</v>
      </c>
      <c r="Q5" s="31">
        <f>P5+1</f>
        <v>45587</v>
      </c>
      <c r="R5" s="31">
        <f t="shared" si="0"/>
        <v>45588</v>
      </c>
      <c r="S5" s="31">
        <f t="shared" si="0"/>
        <v>45589</v>
      </c>
      <c r="T5" s="31">
        <f t="shared" si="0"/>
        <v>45590</v>
      </c>
      <c r="U5" s="31">
        <f t="shared" si="0"/>
        <v>45591</v>
      </c>
      <c r="V5" s="32">
        <f t="shared" si="0"/>
        <v>45592</v>
      </c>
      <c r="W5" s="33">
        <f>V5+1</f>
        <v>45593</v>
      </c>
      <c r="X5" s="31">
        <f>W5+1</f>
        <v>45594</v>
      </c>
      <c r="Y5" s="31">
        <f t="shared" si="0"/>
        <v>45595</v>
      </c>
      <c r="Z5" s="31">
        <f t="shared" si="0"/>
        <v>45596</v>
      </c>
      <c r="AA5" s="31">
        <f t="shared" si="0"/>
        <v>45597</v>
      </c>
      <c r="AB5" s="31">
        <f t="shared" si="0"/>
        <v>45598</v>
      </c>
      <c r="AC5" s="32">
        <f t="shared" si="0"/>
        <v>45599</v>
      </c>
      <c r="AD5" s="33">
        <f>AC5+1</f>
        <v>45600</v>
      </c>
      <c r="AE5" s="31">
        <f>AD5+1</f>
        <v>45601</v>
      </c>
      <c r="AF5" s="31">
        <f t="shared" si="0"/>
        <v>45602</v>
      </c>
      <c r="AG5" s="31">
        <f t="shared" si="0"/>
        <v>45603</v>
      </c>
      <c r="AH5" s="31">
        <f t="shared" si="0"/>
        <v>45604</v>
      </c>
      <c r="AI5" s="31">
        <f t="shared" si="0"/>
        <v>45605</v>
      </c>
      <c r="AJ5" s="32">
        <f t="shared" si="0"/>
        <v>45606</v>
      </c>
      <c r="AK5" s="33">
        <f>AJ5+1</f>
        <v>45607</v>
      </c>
      <c r="AL5" s="31">
        <f>AK5+1</f>
        <v>45608</v>
      </c>
      <c r="AM5" s="31">
        <f t="shared" si="0"/>
        <v>45609</v>
      </c>
      <c r="AN5" s="31">
        <f t="shared" si="0"/>
        <v>45610</v>
      </c>
      <c r="AO5" s="31">
        <f t="shared" si="0"/>
        <v>45611</v>
      </c>
      <c r="AP5" s="31">
        <f t="shared" si="0"/>
        <v>45612</v>
      </c>
      <c r="AQ5" s="32">
        <f t="shared" si="0"/>
        <v>45613</v>
      </c>
      <c r="AR5" s="33">
        <f>AQ5+1</f>
        <v>45614</v>
      </c>
      <c r="AS5" s="31">
        <f>AR5+1</f>
        <v>45615</v>
      </c>
      <c r="AT5" s="31">
        <f t="shared" si="0"/>
        <v>45616</v>
      </c>
      <c r="AU5" s="31">
        <f t="shared" si="0"/>
        <v>45617</v>
      </c>
      <c r="AV5" s="31">
        <f t="shared" si="0"/>
        <v>45618</v>
      </c>
      <c r="AW5" s="31">
        <f t="shared" si="0"/>
        <v>45619</v>
      </c>
      <c r="AX5" s="32">
        <f t="shared" si="0"/>
        <v>45620</v>
      </c>
      <c r="AY5" s="33">
        <f>AX5+1</f>
        <v>45621</v>
      </c>
      <c r="AZ5" s="31">
        <f>AY5+1</f>
        <v>45622</v>
      </c>
      <c r="BA5" s="31">
        <f t="shared" ref="BA5:BE5" si="1">AZ5+1</f>
        <v>45623</v>
      </c>
      <c r="BB5" s="31">
        <f t="shared" si="1"/>
        <v>45624</v>
      </c>
      <c r="BC5" s="31">
        <f t="shared" si="1"/>
        <v>45625</v>
      </c>
      <c r="BD5" s="31">
        <f t="shared" si="1"/>
        <v>45626</v>
      </c>
      <c r="BE5" s="32">
        <f t="shared" si="1"/>
        <v>45627</v>
      </c>
      <c r="BF5" s="33">
        <f>BE5+1</f>
        <v>45628</v>
      </c>
      <c r="BG5" s="31">
        <f>BF5+1</f>
        <v>45629</v>
      </c>
      <c r="BH5" s="31">
        <f t="shared" ref="BH5:BL5" si="2">BG5+1</f>
        <v>45630</v>
      </c>
      <c r="BI5" s="31">
        <f t="shared" si="2"/>
        <v>45631</v>
      </c>
      <c r="BJ5" s="31">
        <f t="shared" si="2"/>
        <v>45632</v>
      </c>
      <c r="BK5" s="31">
        <f t="shared" si="2"/>
        <v>45633</v>
      </c>
      <c r="BL5" s="31">
        <f t="shared" si="2"/>
        <v>45634</v>
      </c>
      <c r="BM5" s="33">
        <f>BL5+1</f>
        <v>45635</v>
      </c>
      <c r="BN5" s="31">
        <f>BM5+1</f>
        <v>45636</v>
      </c>
      <c r="BO5" s="31">
        <f t="shared" ref="BO5" si="3">BN5+1</f>
        <v>45637</v>
      </c>
      <c r="BP5" s="31">
        <f t="shared" ref="BP5" si="4">BO5+1</f>
        <v>45638</v>
      </c>
      <c r="BQ5" s="31">
        <f t="shared" ref="BQ5" si="5">BP5+1</f>
        <v>45639</v>
      </c>
      <c r="BR5" s="31">
        <f t="shared" ref="BR5" si="6">BQ5+1</f>
        <v>45640</v>
      </c>
      <c r="BS5" s="31">
        <f t="shared" ref="BS5" si="7">BR5+1</f>
        <v>45641</v>
      </c>
      <c r="BT5" s="33">
        <f>BS5+1</f>
        <v>45642</v>
      </c>
      <c r="BU5" s="31">
        <f>BT5+1</f>
        <v>45643</v>
      </c>
      <c r="BV5" s="31">
        <f t="shared" ref="BV5" si="8">BU5+1</f>
        <v>45644</v>
      </c>
      <c r="BW5" s="31">
        <f t="shared" ref="BW5" si="9">BV5+1</f>
        <v>45645</v>
      </c>
      <c r="BX5" s="31">
        <f t="shared" ref="BX5" si="10">BW5+1</f>
        <v>45646</v>
      </c>
      <c r="BY5" s="31">
        <f t="shared" ref="BY5" si="11">BX5+1</f>
        <v>45647</v>
      </c>
      <c r="BZ5" s="31">
        <f t="shared" ref="BZ5" si="12">BY5+1</f>
        <v>45648</v>
      </c>
    </row>
    <row r="6" spans="1:78" s="26" customFormat="1" ht="15" customHeight="1" thickBot="1" x14ac:dyDescent="0.3">
      <c r="A6" s="123"/>
      <c r="B6" s="125"/>
      <c r="C6" s="127"/>
      <c r="D6" s="127"/>
      <c r="E6" s="127"/>
      <c r="F6" s="127"/>
      <c r="I6" s="34" t="str">
        <f t="shared" ref="I6:AN6" si="13">LEFT(TEXT(I5,"ddd"),1)</f>
        <v>d</v>
      </c>
      <c r="J6" s="35" t="str">
        <f t="shared" si="13"/>
        <v>d</v>
      </c>
      <c r="K6" s="35" t="str">
        <f t="shared" si="13"/>
        <v>d</v>
      </c>
      <c r="L6" s="35" t="str">
        <f t="shared" si="13"/>
        <v>d</v>
      </c>
      <c r="M6" s="35" t="str">
        <f t="shared" si="13"/>
        <v>d</v>
      </c>
      <c r="N6" s="35" t="str">
        <f t="shared" si="13"/>
        <v>d</v>
      </c>
      <c r="O6" s="35" t="str">
        <f t="shared" si="13"/>
        <v>d</v>
      </c>
      <c r="P6" s="35" t="str">
        <f t="shared" si="13"/>
        <v>d</v>
      </c>
      <c r="Q6" s="35" t="str">
        <f t="shared" si="13"/>
        <v>d</v>
      </c>
      <c r="R6" s="35" t="str">
        <f t="shared" si="13"/>
        <v>d</v>
      </c>
      <c r="S6" s="35" t="str">
        <f t="shared" si="13"/>
        <v>d</v>
      </c>
      <c r="T6" s="35" t="str">
        <f t="shared" si="13"/>
        <v>d</v>
      </c>
      <c r="U6" s="35" t="str">
        <f t="shared" si="13"/>
        <v>d</v>
      </c>
      <c r="V6" s="35" t="str">
        <f t="shared" si="13"/>
        <v>d</v>
      </c>
      <c r="W6" s="35" t="str">
        <f t="shared" si="13"/>
        <v>d</v>
      </c>
      <c r="X6" s="35" t="str">
        <f t="shared" si="13"/>
        <v>d</v>
      </c>
      <c r="Y6" s="35" t="str">
        <f t="shared" si="13"/>
        <v>d</v>
      </c>
      <c r="Z6" s="35" t="str">
        <f t="shared" si="13"/>
        <v>d</v>
      </c>
      <c r="AA6" s="35" t="str">
        <f t="shared" si="13"/>
        <v>d</v>
      </c>
      <c r="AB6" s="35" t="str">
        <f t="shared" si="13"/>
        <v>d</v>
      </c>
      <c r="AC6" s="35" t="str">
        <f t="shared" si="13"/>
        <v>d</v>
      </c>
      <c r="AD6" s="35" t="str">
        <f t="shared" si="13"/>
        <v>d</v>
      </c>
      <c r="AE6" s="35" t="str">
        <f t="shared" si="13"/>
        <v>d</v>
      </c>
      <c r="AF6" s="35" t="str">
        <f t="shared" si="13"/>
        <v>d</v>
      </c>
      <c r="AG6" s="35" t="str">
        <f t="shared" si="13"/>
        <v>d</v>
      </c>
      <c r="AH6" s="35" t="str">
        <f t="shared" si="13"/>
        <v>d</v>
      </c>
      <c r="AI6" s="35" t="str">
        <f t="shared" si="13"/>
        <v>d</v>
      </c>
      <c r="AJ6" s="35" t="str">
        <f t="shared" si="13"/>
        <v>d</v>
      </c>
      <c r="AK6" s="35" t="str">
        <f t="shared" si="13"/>
        <v>d</v>
      </c>
      <c r="AL6" s="35" t="str">
        <f t="shared" si="13"/>
        <v>d</v>
      </c>
      <c r="AM6" s="35" t="str">
        <f t="shared" si="13"/>
        <v>d</v>
      </c>
      <c r="AN6" s="35" t="str">
        <f t="shared" si="13"/>
        <v>d</v>
      </c>
      <c r="AO6" s="35" t="str">
        <f t="shared" ref="AO6:BL6" si="14">LEFT(TEXT(AO5,"ddd"),1)</f>
        <v>d</v>
      </c>
      <c r="AP6" s="35" t="str">
        <f t="shared" si="14"/>
        <v>d</v>
      </c>
      <c r="AQ6" s="35" t="str">
        <f t="shared" si="14"/>
        <v>d</v>
      </c>
      <c r="AR6" s="35" t="str">
        <f t="shared" si="14"/>
        <v>d</v>
      </c>
      <c r="AS6" s="35" t="str">
        <f t="shared" si="14"/>
        <v>d</v>
      </c>
      <c r="AT6" s="35" t="str">
        <f t="shared" si="14"/>
        <v>d</v>
      </c>
      <c r="AU6" s="35" t="str">
        <f t="shared" si="14"/>
        <v>d</v>
      </c>
      <c r="AV6" s="35" t="str">
        <f t="shared" si="14"/>
        <v>d</v>
      </c>
      <c r="AW6" s="35" t="str">
        <f t="shared" si="14"/>
        <v>d</v>
      </c>
      <c r="AX6" s="35" t="str">
        <f t="shared" si="14"/>
        <v>d</v>
      </c>
      <c r="AY6" s="35" t="str">
        <f t="shared" si="14"/>
        <v>d</v>
      </c>
      <c r="AZ6" s="35" t="str">
        <f t="shared" si="14"/>
        <v>d</v>
      </c>
      <c r="BA6" s="35" t="str">
        <f t="shared" si="14"/>
        <v>d</v>
      </c>
      <c r="BB6" s="35" t="str">
        <f t="shared" si="14"/>
        <v>d</v>
      </c>
      <c r="BC6" s="35" t="str">
        <f t="shared" si="14"/>
        <v>d</v>
      </c>
      <c r="BD6" s="35" t="str">
        <f t="shared" si="14"/>
        <v>d</v>
      </c>
      <c r="BE6" s="35" t="str">
        <f t="shared" si="14"/>
        <v>d</v>
      </c>
      <c r="BF6" s="35" t="str">
        <f t="shared" si="14"/>
        <v>d</v>
      </c>
      <c r="BG6" s="35" t="str">
        <f t="shared" si="14"/>
        <v>d</v>
      </c>
      <c r="BH6" s="35" t="str">
        <f t="shared" si="14"/>
        <v>d</v>
      </c>
      <c r="BI6" s="35" t="str">
        <f t="shared" si="14"/>
        <v>d</v>
      </c>
      <c r="BJ6" s="35" t="str">
        <f t="shared" si="14"/>
        <v>d</v>
      </c>
      <c r="BK6" s="35" t="str">
        <f t="shared" si="14"/>
        <v>d</v>
      </c>
      <c r="BL6" s="36" t="str">
        <f t="shared" si="14"/>
        <v>d</v>
      </c>
      <c r="BM6" s="35" t="str">
        <f t="shared" ref="BM6:BZ6" si="15">LEFT(TEXT(BM5,"ddd"),1)</f>
        <v>d</v>
      </c>
      <c r="BN6" s="35" t="str">
        <f t="shared" si="15"/>
        <v>d</v>
      </c>
      <c r="BO6" s="35" t="str">
        <f t="shared" si="15"/>
        <v>d</v>
      </c>
      <c r="BP6" s="35" t="str">
        <f t="shared" si="15"/>
        <v>d</v>
      </c>
      <c r="BQ6" s="35" t="str">
        <f t="shared" si="15"/>
        <v>d</v>
      </c>
      <c r="BR6" s="35" t="str">
        <f t="shared" si="15"/>
        <v>d</v>
      </c>
      <c r="BS6" s="36" t="str">
        <f t="shared" si="15"/>
        <v>d</v>
      </c>
      <c r="BT6" s="35" t="str">
        <f t="shared" si="15"/>
        <v>d</v>
      </c>
      <c r="BU6" s="35" t="str">
        <f t="shared" si="15"/>
        <v>d</v>
      </c>
      <c r="BV6" s="35" t="str">
        <f t="shared" si="15"/>
        <v>d</v>
      </c>
      <c r="BW6" s="35" t="str">
        <f t="shared" si="15"/>
        <v>d</v>
      </c>
      <c r="BX6" s="35" t="str">
        <f t="shared" si="15"/>
        <v>d</v>
      </c>
      <c r="BY6" s="35" t="str">
        <f t="shared" si="15"/>
        <v>d</v>
      </c>
      <c r="BZ6" s="36" t="str">
        <f t="shared" si="15"/>
        <v>d</v>
      </c>
    </row>
    <row r="7" spans="1:78"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s="46" customFormat="1" ht="30" customHeight="1" thickBot="1" x14ac:dyDescent="0.3">
      <c r="A8" s="14"/>
      <c r="B8" s="40" t="s">
        <v>59</v>
      </c>
      <c r="C8" s="41"/>
      <c r="D8" s="42"/>
      <c r="E8" s="43"/>
      <c r="F8" s="44"/>
      <c r="G8" s="17"/>
      <c r="H8" s="5" t="str">
        <f t="shared" ref="H8:H51" si="16">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row>
    <row r="9" spans="1:78" s="46" customFormat="1" ht="30" customHeight="1" thickBot="1" x14ac:dyDescent="0.3">
      <c r="A9" s="14"/>
      <c r="B9" s="47" t="s">
        <v>62</v>
      </c>
      <c r="C9" s="52" t="s">
        <v>39</v>
      </c>
      <c r="D9" s="48">
        <v>1</v>
      </c>
      <c r="E9" s="49">
        <f t="shared" ref="E9:E14" si="17">Project_Start</f>
        <v>45579</v>
      </c>
      <c r="F9" s="49">
        <f t="shared" ref="F9:F14" si="18">E9+3</f>
        <v>45582</v>
      </c>
      <c r="G9" s="17"/>
      <c r="H9" s="5">
        <f t="shared" si="16"/>
        <v>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row>
    <row r="10" spans="1:78" s="46" customFormat="1" ht="30" customHeight="1" thickBot="1" x14ac:dyDescent="0.3">
      <c r="A10" s="14"/>
      <c r="B10" s="47" t="s">
        <v>63</v>
      </c>
      <c r="C10" s="52" t="s">
        <v>40</v>
      </c>
      <c r="D10" s="48">
        <v>1</v>
      </c>
      <c r="E10" s="49">
        <f t="shared" si="17"/>
        <v>45579</v>
      </c>
      <c r="F10" s="49">
        <f t="shared" si="18"/>
        <v>45582</v>
      </c>
      <c r="G10" s="17"/>
      <c r="H10" s="5">
        <f t="shared" si="16"/>
        <v>4</v>
      </c>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row>
    <row r="11" spans="1:78" s="46" customFormat="1" ht="30" customHeight="1" thickBot="1" x14ac:dyDescent="0.3">
      <c r="A11" s="14"/>
      <c r="B11" s="47" t="s">
        <v>64</v>
      </c>
      <c r="C11" s="52" t="s">
        <v>41</v>
      </c>
      <c r="D11" s="48">
        <v>1</v>
      </c>
      <c r="E11" s="49">
        <f t="shared" si="17"/>
        <v>45579</v>
      </c>
      <c r="F11" s="49">
        <f t="shared" si="18"/>
        <v>45582</v>
      </c>
      <c r="G11" s="17"/>
      <c r="H11" s="5">
        <f t="shared" si="16"/>
        <v>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row>
    <row r="12" spans="1:78" s="46" customFormat="1" ht="30" customHeight="1" thickBot="1" x14ac:dyDescent="0.3">
      <c r="A12" s="14"/>
      <c r="B12" s="47" t="s">
        <v>65</v>
      </c>
      <c r="C12" s="52" t="s">
        <v>42</v>
      </c>
      <c r="D12" s="48">
        <v>1</v>
      </c>
      <c r="E12" s="49">
        <f t="shared" si="17"/>
        <v>45579</v>
      </c>
      <c r="F12" s="49">
        <f t="shared" si="18"/>
        <v>45582</v>
      </c>
      <c r="G12" s="17"/>
      <c r="H12" s="5">
        <f t="shared" si="16"/>
        <v>4</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row>
    <row r="13" spans="1:78" s="46" customFormat="1" ht="30" customHeight="1" thickBot="1" x14ac:dyDescent="0.3">
      <c r="A13" s="13"/>
      <c r="B13" s="47" t="s">
        <v>66</v>
      </c>
      <c r="C13" s="52" t="s">
        <v>28</v>
      </c>
      <c r="D13" s="48">
        <v>1</v>
      </c>
      <c r="E13" s="49">
        <f t="shared" si="17"/>
        <v>45579</v>
      </c>
      <c r="F13" s="49">
        <f t="shared" si="18"/>
        <v>45582</v>
      </c>
      <c r="G13" s="17"/>
      <c r="H13" s="5">
        <f t="shared" si="16"/>
        <v>4</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row>
    <row r="14" spans="1:78" s="46" customFormat="1" ht="30" customHeight="1" thickBot="1" x14ac:dyDescent="0.3">
      <c r="A14" s="13"/>
      <c r="B14" s="51" t="s">
        <v>67</v>
      </c>
      <c r="C14" s="52" t="s">
        <v>28</v>
      </c>
      <c r="D14" s="53">
        <v>1</v>
      </c>
      <c r="E14" s="54">
        <f t="shared" si="17"/>
        <v>45579</v>
      </c>
      <c r="F14" s="54">
        <f t="shared" si="18"/>
        <v>45582</v>
      </c>
      <c r="G14" s="17"/>
      <c r="H14" s="5">
        <f t="shared" si="16"/>
        <v>4</v>
      </c>
      <c r="I14" s="50"/>
      <c r="J14" s="50"/>
      <c r="K14" s="50"/>
      <c r="L14" s="50"/>
      <c r="M14" s="50"/>
      <c r="N14" s="50"/>
      <c r="O14" s="50"/>
      <c r="P14" s="50"/>
      <c r="Q14" s="50"/>
      <c r="R14" s="50"/>
      <c r="S14" s="50"/>
      <c r="T14" s="50"/>
      <c r="U14" s="50"/>
      <c r="V14" s="50"/>
      <c r="W14" s="50"/>
      <c r="X14" s="50"/>
      <c r="Y14" s="55"/>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row>
    <row r="15" spans="1:78" s="46" customFormat="1" ht="30" customHeight="1" thickBot="1" x14ac:dyDescent="0.3">
      <c r="A15" s="13"/>
      <c r="B15" s="51" t="s">
        <v>43</v>
      </c>
      <c r="C15" s="52" t="s">
        <v>28</v>
      </c>
      <c r="D15" s="53">
        <v>1</v>
      </c>
      <c r="E15" s="54">
        <f>F14</f>
        <v>45582</v>
      </c>
      <c r="F15" s="54">
        <f>E15+9</f>
        <v>45591</v>
      </c>
      <c r="G15" s="17"/>
      <c r="H15" s="5">
        <f t="shared" si="16"/>
        <v>10</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row>
    <row r="16" spans="1:78" s="46" customFormat="1" ht="30" customHeight="1" thickBot="1" x14ac:dyDescent="0.3">
      <c r="A16" s="13"/>
      <c r="B16" s="51" t="s">
        <v>68</v>
      </c>
      <c r="C16" s="52" t="s">
        <v>28</v>
      </c>
      <c r="D16" s="53">
        <v>1</v>
      </c>
      <c r="E16" s="54">
        <f>F15-1</f>
        <v>45590</v>
      </c>
      <c r="F16" s="54">
        <f>E16+2</f>
        <v>45592</v>
      </c>
      <c r="G16" s="17"/>
      <c r="H16" s="5">
        <f t="shared" si="16"/>
        <v>3</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row>
    <row r="17" spans="1:78" s="46" customFormat="1" ht="30" customHeight="1" thickBot="1" x14ac:dyDescent="0.3">
      <c r="A17" s="13"/>
      <c r="B17" s="51" t="s">
        <v>69</v>
      </c>
      <c r="C17" s="52" t="s">
        <v>28</v>
      </c>
      <c r="D17" s="53">
        <v>1</v>
      </c>
      <c r="E17" s="54">
        <f>F15+1</f>
        <v>45592</v>
      </c>
      <c r="F17" s="54">
        <f>E17+3</f>
        <v>45595</v>
      </c>
      <c r="G17" s="17"/>
      <c r="H17" s="5">
        <f t="shared" si="16"/>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row>
    <row r="18" spans="1:78" s="46" customFormat="1" ht="30" customHeight="1" thickBot="1" x14ac:dyDescent="0.3">
      <c r="A18" s="13"/>
      <c r="B18" s="51" t="s">
        <v>70</v>
      </c>
      <c r="C18" s="52" t="s">
        <v>28</v>
      </c>
      <c r="D18" s="53">
        <v>1</v>
      </c>
      <c r="E18" s="54">
        <f>F17</f>
        <v>45595</v>
      </c>
      <c r="F18" s="54">
        <f>E18+3</f>
        <v>45598</v>
      </c>
      <c r="G18" s="17"/>
      <c r="H18" s="5">
        <f t="shared" si="16"/>
        <v>4</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row>
    <row r="19" spans="1:78" s="46" customFormat="1" ht="30" customHeight="1" thickBot="1" x14ac:dyDescent="0.3">
      <c r="A19" s="13"/>
      <c r="B19" s="51" t="s">
        <v>71</v>
      </c>
      <c r="C19" s="52" t="s">
        <v>46</v>
      </c>
      <c r="D19" s="53">
        <v>1</v>
      </c>
      <c r="E19" s="54">
        <f>F18+1</f>
        <v>45599</v>
      </c>
      <c r="F19" s="54">
        <f>E19+2</f>
        <v>45601</v>
      </c>
      <c r="G19" s="17"/>
      <c r="H19" s="5">
        <f t="shared" si="16"/>
        <v>3</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row>
    <row r="20" spans="1:78" s="46" customFormat="1" ht="30" customHeight="1" thickBot="1" x14ac:dyDescent="0.3">
      <c r="A20" s="13"/>
      <c r="B20" s="51" t="s">
        <v>72</v>
      </c>
      <c r="C20" s="52" t="s">
        <v>45</v>
      </c>
      <c r="D20" s="53">
        <v>1</v>
      </c>
      <c r="E20" s="54">
        <f>F19+1</f>
        <v>45602</v>
      </c>
      <c r="F20" s="54">
        <f>E20+2</f>
        <v>45604</v>
      </c>
      <c r="G20" s="17"/>
      <c r="H20" s="5">
        <f t="shared" si="16"/>
        <v>3</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row>
    <row r="21" spans="1:78" s="46" customFormat="1" ht="30" customHeight="1" thickBot="1" x14ac:dyDescent="0.3">
      <c r="A21" s="13"/>
      <c r="B21" s="51" t="s">
        <v>44</v>
      </c>
      <c r="C21" s="52" t="s">
        <v>53</v>
      </c>
      <c r="D21" s="53">
        <v>1</v>
      </c>
      <c r="E21" s="54">
        <f>F19+1</f>
        <v>45602</v>
      </c>
      <c r="F21" s="54">
        <f>E21+1</f>
        <v>45603</v>
      </c>
      <c r="G21" s="17"/>
      <c r="H21" s="5"/>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row>
    <row r="22" spans="1:78" s="46" customFormat="1" ht="30" customHeight="1" thickBot="1" x14ac:dyDescent="0.3">
      <c r="A22" s="13"/>
      <c r="B22" s="51" t="s">
        <v>35</v>
      </c>
      <c r="C22" s="52" t="s">
        <v>28</v>
      </c>
      <c r="D22" s="53">
        <v>1</v>
      </c>
      <c r="E22" s="54">
        <f>F20+1</f>
        <v>45605</v>
      </c>
      <c r="F22" s="54">
        <f>E22+2</f>
        <v>45607</v>
      </c>
      <c r="G22" s="17"/>
      <c r="H22" s="5"/>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row>
    <row r="23" spans="1:78" s="46" customFormat="1" ht="30" customHeight="1" thickBot="1" x14ac:dyDescent="0.3">
      <c r="A23" s="13"/>
      <c r="B23" s="51" t="s">
        <v>29</v>
      </c>
      <c r="C23" s="52" t="s">
        <v>28</v>
      </c>
      <c r="D23" s="53">
        <f>AVERAGE(D8:D22)</f>
        <v>1</v>
      </c>
      <c r="E23" s="54">
        <f>Project_Start</f>
        <v>45579</v>
      </c>
      <c r="F23" s="54">
        <f>F22</f>
        <v>45607</v>
      </c>
      <c r="G23" s="17"/>
      <c r="H23" s="5">
        <f t="shared" si="16"/>
        <v>29</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row>
    <row r="24" spans="1:78" s="46" customFormat="1" ht="30" customHeight="1" thickBot="1" x14ac:dyDescent="0.3">
      <c r="A24" s="14"/>
      <c r="B24" s="56" t="s">
        <v>61</v>
      </c>
      <c r="C24" s="57"/>
      <c r="D24" s="58"/>
      <c r="E24" s="59"/>
      <c r="F24" s="60"/>
      <c r="G24" s="17"/>
      <c r="H24" s="5" t="str">
        <f t="shared" si="16"/>
        <v/>
      </c>
    </row>
    <row r="25" spans="1:78" s="46" customFormat="1" ht="30" customHeight="1" thickBot="1" x14ac:dyDescent="0.3">
      <c r="A25" s="14"/>
      <c r="B25" s="61" t="s">
        <v>73</v>
      </c>
      <c r="C25" s="62" t="s">
        <v>47</v>
      </c>
      <c r="D25" s="63">
        <v>1</v>
      </c>
      <c r="E25" s="64">
        <f>F23</f>
        <v>45607</v>
      </c>
      <c r="F25" s="64">
        <f>E25+1</f>
        <v>45608</v>
      </c>
      <c r="G25" s="17"/>
      <c r="H25" s="5">
        <f t="shared" si="16"/>
        <v>2</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row>
    <row r="26" spans="1:78" s="46" customFormat="1" ht="30" customHeight="1" thickBot="1" x14ac:dyDescent="0.3">
      <c r="A26" s="13"/>
      <c r="B26" s="61" t="s">
        <v>33</v>
      </c>
      <c r="C26" s="62" t="s">
        <v>28</v>
      </c>
      <c r="D26" s="63">
        <v>1</v>
      </c>
      <c r="E26" s="64">
        <f>E25</f>
        <v>45607</v>
      </c>
      <c r="F26" s="64">
        <f>E26+3</f>
        <v>45610</v>
      </c>
      <c r="G26" s="17"/>
      <c r="H26" s="5">
        <f t="shared" si="16"/>
        <v>4</v>
      </c>
      <c r="I26" s="50"/>
      <c r="J26" s="50"/>
      <c r="K26" s="50"/>
      <c r="L26" s="50"/>
      <c r="M26" s="50"/>
      <c r="N26" s="50"/>
      <c r="O26" s="50"/>
      <c r="P26" s="50"/>
      <c r="Q26" s="50"/>
      <c r="R26" s="50"/>
      <c r="S26" s="50"/>
      <c r="T26" s="50"/>
      <c r="U26" s="55"/>
      <c r="V26" s="55"/>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row>
    <row r="27" spans="1:78" s="46" customFormat="1" ht="30" customHeight="1" thickBot="1" x14ac:dyDescent="0.3">
      <c r="A27" s="13"/>
      <c r="B27" s="61" t="s">
        <v>74</v>
      </c>
      <c r="C27" s="62" t="s">
        <v>50</v>
      </c>
      <c r="D27" s="63">
        <v>1</v>
      </c>
      <c r="E27" s="64">
        <f>F26</f>
        <v>45610</v>
      </c>
      <c r="F27" s="64">
        <f>E27+1</f>
        <v>45611</v>
      </c>
      <c r="G27" s="17"/>
      <c r="H27" s="5">
        <f t="shared" si="16"/>
        <v>2</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row>
    <row r="28" spans="1:78" s="46" customFormat="1" ht="30" customHeight="1" thickBot="1" x14ac:dyDescent="0.3">
      <c r="A28" s="13"/>
      <c r="B28" s="61" t="s">
        <v>75</v>
      </c>
      <c r="C28" s="62" t="s">
        <v>52</v>
      </c>
      <c r="D28" s="63">
        <v>1</v>
      </c>
      <c r="E28" s="64">
        <f>E27</f>
        <v>45610</v>
      </c>
      <c r="F28" s="64">
        <f>E28+3</f>
        <v>45613</v>
      </c>
      <c r="G28" s="17"/>
      <c r="H28" s="5">
        <f t="shared" si="16"/>
        <v>4</v>
      </c>
      <c r="I28" s="50"/>
      <c r="J28" s="50"/>
      <c r="K28" s="50"/>
      <c r="L28" s="50"/>
      <c r="M28" s="50"/>
      <c r="N28" s="50"/>
      <c r="O28" s="50"/>
      <c r="P28" s="50"/>
      <c r="Q28" s="50"/>
      <c r="R28" s="50"/>
      <c r="S28" s="50"/>
      <c r="T28" s="50"/>
      <c r="U28" s="50"/>
      <c r="V28" s="50"/>
      <c r="W28" s="50"/>
      <c r="X28" s="50"/>
      <c r="Y28" s="55"/>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row>
    <row r="29" spans="1:78" s="46" customFormat="1" ht="30" customHeight="1" thickBot="1" x14ac:dyDescent="0.3">
      <c r="A29" s="13"/>
      <c r="B29" s="61" t="s">
        <v>76</v>
      </c>
      <c r="C29" s="62" t="s">
        <v>49</v>
      </c>
      <c r="D29" s="63">
        <v>1</v>
      </c>
      <c r="E29" s="64">
        <f>E28</f>
        <v>45610</v>
      </c>
      <c r="F29" s="64">
        <f>E29+3</f>
        <v>45613</v>
      </c>
      <c r="G29" s="17"/>
      <c r="H29" s="5"/>
      <c r="I29" s="50"/>
      <c r="J29" s="50"/>
      <c r="K29" s="50"/>
      <c r="L29" s="50"/>
      <c r="M29" s="50"/>
      <c r="N29" s="50"/>
      <c r="O29" s="50"/>
      <c r="P29" s="50"/>
      <c r="Q29" s="50"/>
      <c r="R29" s="50"/>
      <c r="S29" s="50"/>
      <c r="T29" s="50"/>
      <c r="U29" s="50"/>
      <c r="V29" s="50"/>
      <c r="W29" s="50"/>
      <c r="X29" s="50"/>
      <c r="Y29" s="55"/>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row>
    <row r="30" spans="1:78" s="46" customFormat="1" ht="30" customHeight="1" thickBot="1" x14ac:dyDescent="0.3">
      <c r="A30" s="13"/>
      <c r="B30" s="61" t="s">
        <v>77</v>
      </c>
      <c r="C30" s="62" t="s">
        <v>51</v>
      </c>
      <c r="D30" s="63">
        <v>1</v>
      </c>
      <c r="E30" s="64">
        <f>E27</f>
        <v>45610</v>
      </c>
      <c r="F30" s="64">
        <f t="shared" ref="F30" si="19">E30+3</f>
        <v>45613</v>
      </c>
      <c r="G30" s="17"/>
      <c r="H30" s="5"/>
      <c r="I30" s="50"/>
      <c r="J30" s="50"/>
      <c r="K30" s="50"/>
      <c r="L30" s="50"/>
      <c r="M30" s="50"/>
      <c r="N30" s="50"/>
      <c r="O30" s="50"/>
      <c r="P30" s="50"/>
      <c r="Q30" s="50"/>
      <c r="R30" s="50"/>
      <c r="S30" s="50"/>
      <c r="T30" s="50"/>
      <c r="U30" s="50"/>
      <c r="V30" s="50"/>
      <c r="W30" s="50"/>
      <c r="X30" s="50"/>
      <c r="Y30" s="55"/>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row>
    <row r="31" spans="1:78" s="46" customFormat="1" ht="30" customHeight="1" thickBot="1" x14ac:dyDescent="0.3">
      <c r="A31" s="13"/>
      <c r="B31" s="56" t="s">
        <v>36</v>
      </c>
      <c r="C31" s="57"/>
      <c r="D31" s="58"/>
      <c r="E31" s="59"/>
      <c r="F31" s="60"/>
      <c r="G31" s="17"/>
      <c r="H31" s="5"/>
      <c r="I31" s="70"/>
      <c r="J31" s="70"/>
      <c r="K31" s="70"/>
      <c r="L31" s="70"/>
      <c r="M31" s="70"/>
      <c r="N31" s="70"/>
      <c r="O31" s="70"/>
      <c r="P31" s="70"/>
      <c r="Q31" s="70"/>
      <c r="R31" s="70"/>
      <c r="S31" s="70"/>
      <c r="T31" s="70"/>
      <c r="U31" s="70"/>
      <c r="V31" s="70"/>
      <c r="W31" s="70"/>
      <c r="X31" s="70"/>
      <c r="Y31" s="109"/>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row>
    <row r="32" spans="1:78" s="46" customFormat="1" ht="30" customHeight="1" thickBot="1" x14ac:dyDescent="0.3">
      <c r="A32" s="13"/>
      <c r="B32" s="61" t="s">
        <v>78</v>
      </c>
      <c r="C32" s="62" t="s">
        <v>47</v>
      </c>
      <c r="D32" s="63">
        <v>1</v>
      </c>
      <c r="E32" s="64">
        <f>F30</f>
        <v>45613</v>
      </c>
      <c r="F32" s="64">
        <f>E32+1</f>
        <v>45614</v>
      </c>
      <c r="G32" s="17"/>
      <c r="H32" s="5"/>
      <c r="I32" s="50"/>
      <c r="J32" s="50"/>
      <c r="K32" s="50"/>
      <c r="L32" s="50"/>
      <c r="M32" s="50"/>
      <c r="N32" s="50"/>
      <c r="O32" s="50"/>
      <c r="P32" s="50"/>
      <c r="Q32" s="50"/>
      <c r="R32" s="50"/>
      <c r="S32" s="50"/>
      <c r="T32" s="50"/>
      <c r="U32" s="50"/>
      <c r="V32" s="50"/>
      <c r="W32" s="50"/>
      <c r="X32" s="50"/>
      <c r="Y32" s="55"/>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row>
    <row r="33" spans="1:78" s="46" customFormat="1" ht="30" customHeight="1" thickBot="1" x14ac:dyDescent="0.3">
      <c r="A33" s="13"/>
      <c r="B33" s="105" t="s">
        <v>36</v>
      </c>
      <c r="C33" s="62" t="s">
        <v>28</v>
      </c>
      <c r="D33" s="63">
        <v>1</v>
      </c>
      <c r="E33" s="108">
        <f>F32</f>
        <v>45614</v>
      </c>
      <c r="F33" s="108">
        <f>E33+1</f>
        <v>45615</v>
      </c>
      <c r="G33" s="17"/>
      <c r="H33" s="5"/>
      <c r="I33" s="70"/>
      <c r="J33" s="70"/>
      <c r="K33" s="70"/>
      <c r="L33" s="70"/>
      <c r="M33" s="70"/>
      <c r="N33" s="70"/>
      <c r="O33" s="70"/>
      <c r="P33" s="70"/>
      <c r="Q33" s="70"/>
      <c r="R33" s="70"/>
      <c r="S33" s="70"/>
      <c r="T33" s="70"/>
      <c r="U33" s="70"/>
      <c r="V33" s="70"/>
      <c r="W33" s="70"/>
      <c r="X33" s="70"/>
      <c r="Y33" s="109"/>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row>
    <row r="34" spans="1:78" s="46" customFormat="1" ht="30" customHeight="1" thickBot="1" x14ac:dyDescent="0.3">
      <c r="A34" s="13"/>
      <c r="B34" s="61" t="s">
        <v>48</v>
      </c>
      <c r="C34" s="62" t="s">
        <v>28</v>
      </c>
      <c r="D34" s="63">
        <v>1</v>
      </c>
      <c r="E34" s="64">
        <f>F33</f>
        <v>45615</v>
      </c>
      <c r="F34" s="64">
        <f>E34+2</f>
        <v>45617</v>
      </c>
      <c r="G34" s="17"/>
      <c r="H34" s="5"/>
      <c r="I34" s="50"/>
      <c r="J34" s="50"/>
      <c r="K34" s="50"/>
      <c r="L34" s="50"/>
      <c r="M34" s="50"/>
      <c r="N34" s="50"/>
      <c r="O34" s="50"/>
      <c r="P34" s="50"/>
      <c r="Q34" s="50"/>
      <c r="R34" s="50"/>
      <c r="S34" s="50"/>
      <c r="T34" s="50"/>
      <c r="U34" s="50"/>
      <c r="V34" s="50"/>
      <c r="W34" s="50"/>
      <c r="X34" s="50"/>
      <c r="Y34" s="55"/>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row>
    <row r="35" spans="1:78" s="46" customFormat="1" ht="30" customHeight="1" thickBot="1" x14ac:dyDescent="0.3">
      <c r="A35" s="13"/>
      <c r="B35" s="105" t="s">
        <v>60</v>
      </c>
      <c r="C35" s="106" t="s">
        <v>28</v>
      </c>
      <c r="D35" s="107">
        <f>AVERAGE(D25:D34)</f>
        <v>1</v>
      </c>
      <c r="E35" s="108">
        <f>E25</f>
        <v>45607</v>
      </c>
      <c r="F35" s="108">
        <f>F34</f>
        <v>45617</v>
      </c>
      <c r="G35" s="17"/>
      <c r="H35" s="5"/>
      <c r="I35" s="70"/>
      <c r="J35" s="70"/>
      <c r="K35" s="70"/>
      <c r="L35" s="70"/>
      <c r="M35" s="70"/>
      <c r="N35" s="70"/>
      <c r="O35" s="70"/>
      <c r="P35" s="70"/>
      <c r="Q35" s="70"/>
      <c r="R35" s="70"/>
      <c r="S35" s="70"/>
      <c r="T35" s="70"/>
      <c r="U35" s="70"/>
      <c r="V35" s="70"/>
      <c r="W35" s="70"/>
      <c r="X35" s="70"/>
      <c r="Y35" s="109"/>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row>
    <row r="36" spans="1:78" s="46" customFormat="1" ht="30" customHeight="1" thickBot="1" x14ac:dyDescent="0.3">
      <c r="A36" s="13"/>
      <c r="B36" s="65" t="s">
        <v>30</v>
      </c>
      <c r="C36" s="66"/>
      <c r="D36" s="67"/>
      <c r="E36" s="68"/>
      <c r="F36" s="69"/>
      <c r="G36" s="17"/>
      <c r="H36" s="5" t="str">
        <f t="shared" si="16"/>
        <v/>
      </c>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row>
    <row r="37" spans="1:78" s="46" customFormat="1" ht="30" customHeight="1" thickBot="1" x14ac:dyDescent="0.3">
      <c r="A37" s="13"/>
      <c r="B37" s="71" t="s">
        <v>31</v>
      </c>
      <c r="C37" s="72" t="s">
        <v>28</v>
      </c>
      <c r="D37" s="73">
        <v>1</v>
      </c>
      <c r="E37" s="74">
        <f>F35+2</f>
        <v>45619</v>
      </c>
      <c r="F37" s="74">
        <f>E37+8</f>
        <v>45627</v>
      </c>
      <c r="G37" s="17"/>
      <c r="H37" s="5">
        <f t="shared" si="16"/>
        <v>9</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row>
    <row r="38" spans="1:78" s="46" customFormat="1" ht="30" customHeight="1" thickBot="1" x14ac:dyDescent="0.3">
      <c r="A38" s="13"/>
      <c r="B38" s="71" t="s">
        <v>54</v>
      </c>
      <c r="C38" s="72" t="s">
        <v>28</v>
      </c>
      <c r="D38" s="73">
        <v>1</v>
      </c>
      <c r="E38" s="74">
        <f>E37</f>
        <v>45619</v>
      </c>
      <c r="F38" s="74">
        <f>E38+8</f>
        <v>45627</v>
      </c>
      <c r="G38" s="17"/>
      <c r="H38" s="5">
        <f t="shared" si="16"/>
        <v>9</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row>
    <row r="39" spans="1:78" s="46" customFormat="1" ht="30" customHeight="1" thickBot="1" x14ac:dyDescent="0.3">
      <c r="A39" s="13"/>
      <c r="B39" s="71" t="s">
        <v>55</v>
      </c>
      <c r="C39" s="72" t="s">
        <v>28</v>
      </c>
      <c r="D39" s="73">
        <v>1</v>
      </c>
      <c r="E39" s="74">
        <f>F38+2</f>
        <v>45629</v>
      </c>
      <c r="F39" s="74">
        <f>E39+3</f>
        <v>45632</v>
      </c>
      <c r="G39" s="17"/>
      <c r="H39" s="5">
        <f t="shared" si="16"/>
        <v>4</v>
      </c>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row>
    <row r="40" spans="1:78" s="46" customFormat="1" ht="30" customHeight="1" thickBot="1" x14ac:dyDescent="0.3">
      <c r="A40" s="13"/>
      <c r="B40" s="71" t="s">
        <v>56</v>
      </c>
      <c r="C40" s="72" t="s">
        <v>28</v>
      </c>
      <c r="D40" s="73">
        <v>1</v>
      </c>
      <c r="E40" s="74">
        <f>F39+1</f>
        <v>45633</v>
      </c>
      <c r="F40" s="74">
        <f>E40+3</f>
        <v>45636</v>
      </c>
      <c r="G40" s="17"/>
      <c r="H40" s="5">
        <f t="shared" si="16"/>
        <v>4</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row>
    <row r="41" spans="1:78" s="46" customFormat="1" ht="30" customHeight="1" thickBot="1" x14ac:dyDescent="0.3">
      <c r="A41" s="13"/>
      <c r="B41" s="71" t="s">
        <v>57</v>
      </c>
      <c r="C41" s="72" t="s">
        <v>28</v>
      </c>
      <c r="D41" s="73">
        <v>1</v>
      </c>
      <c r="E41" s="74">
        <f>F40+1</f>
        <v>45637</v>
      </c>
      <c r="F41" s="74">
        <f>E41+2</f>
        <v>45639</v>
      </c>
      <c r="G41" s="17"/>
      <c r="H41" s="5">
        <f t="shared" si="16"/>
        <v>3</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row>
    <row r="42" spans="1:78" s="46" customFormat="1" ht="30" customHeight="1" thickBot="1" x14ac:dyDescent="0.3">
      <c r="A42" s="13"/>
      <c r="B42" s="110" t="s">
        <v>37</v>
      </c>
      <c r="C42" s="72" t="s">
        <v>28</v>
      </c>
      <c r="D42" s="111">
        <v>1</v>
      </c>
      <c r="E42" s="112">
        <f>E37</f>
        <v>45619</v>
      </c>
      <c r="F42" s="112">
        <f>F41</f>
        <v>45639</v>
      </c>
      <c r="G42" s="17"/>
      <c r="H42" s="5"/>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row>
    <row r="43" spans="1:78" s="46" customFormat="1" ht="30" customHeight="1" thickBot="1" x14ac:dyDescent="0.3">
      <c r="A43" s="13"/>
      <c r="B43" s="75" t="s">
        <v>34</v>
      </c>
      <c r="C43" s="76"/>
      <c r="D43" s="77"/>
      <c r="E43" s="78"/>
      <c r="F43" s="79"/>
      <c r="G43" s="17"/>
      <c r="H43" s="5" t="str">
        <f t="shared" si="16"/>
        <v/>
      </c>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row>
    <row r="44" spans="1:78" s="46" customFormat="1" ht="30" customHeight="1" thickBot="1" x14ac:dyDescent="0.3">
      <c r="A44" s="13"/>
      <c r="B44" s="81" t="s">
        <v>58</v>
      </c>
      <c r="C44" s="82" t="s">
        <v>28</v>
      </c>
      <c r="D44" s="83">
        <v>1</v>
      </c>
      <c r="E44" s="84">
        <f>E41+1</f>
        <v>45638</v>
      </c>
      <c r="F44" s="84">
        <f>E44+4</f>
        <v>45642</v>
      </c>
      <c r="G44" s="17"/>
      <c r="H44" s="5">
        <f t="shared" si="16"/>
        <v>5</v>
      </c>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row>
    <row r="45" spans="1:78" s="46" customFormat="1" ht="30" customHeight="1" thickBot="1" x14ac:dyDescent="0.3">
      <c r="A45" s="13"/>
      <c r="B45" s="113" t="s">
        <v>32</v>
      </c>
      <c r="C45" s="82" t="s">
        <v>28</v>
      </c>
      <c r="D45" s="83">
        <v>1</v>
      </c>
      <c r="E45" s="114">
        <f>E44</f>
        <v>45638</v>
      </c>
      <c r="F45" s="84">
        <f>E45+4</f>
        <v>45642</v>
      </c>
      <c r="G45" s="17"/>
      <c r="H45" s="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row>
    <row r="46" spans="1:78" s="46" customFormat="1" ht="30" customHeight="1" thickBot="1" x14ac:dyDescent="0.3">
      <c r="A46" s="13"/>
      <c r="B46" s="113" t="s">
        <v>79</v>
      </c>
      <c r="C46" s="82" t="s">
        <v>28</v>
      </c>
      <c r="D46" s="83">
        <v>1</v>
      </c>
      <c r="E46" s="114">
        <f>E44</f>
        <v>45638</v>
      </c>
      <c r="F46" s="84">
        <f>E46+4</f>
        <v>45642</v>
      </c>
      <c r="G46" s="17"/>
      <c r="H46" s="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row>
    <row r="47" spans="1:78" s="46" customFormat="1" ht="30" customHeight="1" thickBot="1" x14ac:dyDescent="0.3">
      <c r="A47" s="13"/>
      <c r="B47" s="113" t="s">
        <v>80</v>
      </c>
      <c r="C47" s="82" t="s">
        <v>28</v>
      </c>
      <c r="D47" s="83">
        <v>1</v>
      </c>
      <c r="E47" s="114">
        <f>E46</f>
        <v>45638</v>
      </c>
      <c r="F47" s="84">
        <f>E47+4</f>
        <v>45642</v>
      </c>
      <c r="G47" s="17"/>
      <c r="H47" s="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row>
    <row r="48" spans="1:78" s="46" customFormat="1" ht="30" customHeight="1" thickBot="1" x14ac:dyDescent="0.3">
      <c r="A48" s="13"/>
      <c r="B48" s="113" t="s">
        <v>81</v>
      </c>
      <c r="C48" s="82" t="s">
        <v>28</v>
      </c>
      <c r="D48" s="83">
        <v>1</v>
      </c>
      <c r="E48" s="114">
        <f>F47</f>
        <v>45642</v>
      </c>
      <c r="F48" s="84">
        <f>E48</f>
        <v>45642</v>
      </c>
      <c r="G48" s="17"/>
      <c r="H48" s="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row>
    <row r="49" spans="1:64" s="46" customFormat="1" ht="30" customHeight="1" thickBot="1" x14ac:dyDescent="0.3">
      <c r="A49" s="13"/>
      <c r="B49" s="113" t="s">
        <v>38</v>
      </c>
      <c r="C49" s="82" t="s">
        <v>28</v>
      </c>
      <c r="D49" s="83">
        <f>AVERAGE(D44:D48)</f>
        <v>1</v>
      </c>
      <c r="E49" s="114">
        <f>E44</f>
        <v>45638</v>
      </c>
      <c r="F49" s="84">
        <f>F48</f>
        <v>45642</v>
      </c>
      <c r="G49" s="17"/>
      <c r="H49" s="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row>
    <row r="50" spans="1:64" s="46" customFormat="1" ht="30" customHeight="1" thickBot="1" x14ac:dyDescent="0.3">
      <c r="A50" s="13"/>
      <c r="B50" s="85"/>
      <c r="C50" s="86"/>
      <c r="D50" s="87"/>
      <c r="E50" s="88"/>
      <c r="F50" s="88"/>
      <c r="G50" s="17"/>
      <c r="H50" s="5" t="str">
        <f t="shared" si="16"/>
        <v/>
      </c>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row>
    <row r="51" spans="1:64" s="46" customFormat="1" ht="30" customHeight="1" thickBot="1" x14ac:dyDescent="0.3">
      <c r="A51" s="14"/>
      <c r="B51" s="89" t="s">
        <v>0</v>
      </c>
      <c r="C51" s="90"/>
      <c r="D51" s="91"/>
      <c r="E51" s="92"/>
      <c r="F51" s="93"/>
      <c r="G51" s="17"/>
      <c r="H51" s="6" t="str">
        <f t="shared" si="16"/>
        <v/>
      </c>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row>
    <row r="52" spans="1:64" ht="30" customHeight="1" x14ac:dyDescent="0.25">
      <c r="G52" s="3"/>
    </row>
    <row r="53" spans="1:64" ht="30" customHeight="1" x14ac:dyDescent="0.25">
      <c r="C53" s="16"/>
      <c r="F53" s="15"/>
    </row>
    <row r="54" spans="1:64" ht="30" customHeight="1" x14ac:dyDescent="0.25">
      <c r="C54" s="4"/>
    </row>
  </sheetData>
  <mergeCells count="20">
    <mergeCell ref="BM4:BS4"/>
    <mergeCell ref="BT4:BZ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51">
    <cfRule type="dataBar" priority="4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Z49">
    <cfRule type="expression" dxfId="8" priority="3">
      <formula>AND(TODAY()&gt;=I$5, TODAY()&lt;J$5)</formula>
    </cfRule>
  </conditionalFormatting>
  <conditionalFormatting sqref="I9:BZ23">
    <cfRule type="expression" dxfId="7" priority="8">
      <formula>AND(task_start&lt;=I$5,ROUNDDOWN((task_end-task_start+1)*task_progress,0)+task_start-1&gt;=I$5)</formula>
    </cfRule>
    <cfRule type="expression" dxfId="6" priority="9" stopIfTrue="1">
      <formula>AND(task_end&gt;=I$5,task_start&lt;J$5)</formula>
    </cfRule>
  </conditionalFormatting>
  <conditionalFormatting sqref="I25:BZ35">
    <cfRule type="expression" dxfId="5" priority="6">
      <formula>AND(task_start&lt;=I$5,ROUNDDOWN((task_end-task_start+1)*task_progress,0)+task_start-1&gt;=I$5)</formula>
    </cfRule>
    <cfRule type="expression" dxfId="4" priority="7" stopIfTrue="1">
      <formula>AND(task_end&gt;=I$5,task_start&lt;J$5)</formula>
    </cfRule>
  </conditionalFormatting>
  <conditionalFormatting sqref="I37:BZ42">
    <cfRule type="expression" dxfId="3" priority="4">
      <formula>AND(task_start&lt;=I$5,ROUNDDOWN((task_end-task_start+1)*task_progress,0)+task_start-1&gt;=I$5)</formula>
    </cfRule>
    <cfRule type="expression" dxfId="2" priority="5" stopIfTrue="1">
      <formula>AND(task_end&gt;=I$5,task_start&lt;J$5)</formula>
    </cfRule>
  </conditionalFormatting>
  <conditionalFormatting sqref="I44:BZ49">
    <cfRule type="expression" dxfId="1" priority="10">
      <formula>AND(task_start&lt;=I$5,ROUNDDOWN((task_end-task_start+1)*task_progress,0)+task_start-1&gt;=I$5)</formula>
    </cfRule>
    <cfRule type="expression" dxfId="0" priority="11"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1"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4" xr:uid="{4F48FC41-E335-47F1-87AA-3333A52AD81C}"/>
    <dataValidation allowBlank="1" showInputMessage="1" showErrorMessage="1" prompt="Phase 3's sample block starts in cell B20." sqref="A36" xr:uid="{956902D1-D3B5-416D-BB69-9362D193BC0A}"/>
    <dataValidation allowBlank="1" showInputMessage="1" showErrorMessage="1" prompt="Phase 4's sample block starts in cell B26." sqref="A4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1"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I1" sqref="I1"/>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16</v>
      </c>
    </row>
    <row r="6" spans="1:2" ht="26.25" customHeight="1" x14ac:dyDescent="0.25">
      <c r="A6" s="100" t="s">
        <v>19</v>
      </c>
    </row>
    <row r="7" spans="1:2" s="7" customFormat="1" ht="205.2" customHeight="1" x14ac:dyDescent="0.25">
      <c r="A7" s="102" t="s">
        <v>18</v>
      </c>
    </row>
    <row r="8" spans="1:2" s="10" customFormat="1" ht="30" x14ac:dyDescent="0.7">
      <c r="A8" s="100" t="s">
        <v>9</v>
      </c>
    </row>
    <row r="9" spans="1:2" ht="41.4" x14ac:dyDescent="0.25">
      <c r="A9" s="101" t="s">
        <v>17</v>
      </c>
    </row>
    <row r="10" spans="1:2" s="7" customFormat="1" ht="28.2" customHeight="1" x14ac:dyDescent="0.25">
      <c r="A10" s="103" t="s">
        <v>15</v>
      </c>
    </row>
    <row r="11" spans="1:2" s="10" customFormat="1" ht="30" x14ac:dyDescent="0.7">
      <c r="A11" s="100" t="s">
        <v>6</v>
      </c>
    </row>
    <row r="12" spans="1:2" ht="27.6" x14ac:dyDescent="0.25">
      <c r="A12" s="101" t="s">
        <v>14</v>
      </c>
    </row>
    <row r="13" spans="1:2" s="7" customFormat="1" ht="28.2"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LUIGI BACCO</cp:lastModifiedBy>
  <dcterms:created xsi:type="dcterms:W3CDTF">2022-03-11T22:41:12Z</dcterms:created>
  <dcterms:modified xsi:type="dcterms:W3CDTF">2024-12-17T09:34:53Z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