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experiment_4\"/>
    </mc:Choice>
  </mc:AlternateContent>
  <xr:revisionPtr revIDLastSave="0" documentId="13_ncr:1_{343FF17D-8ECF-4113-AA4D-7CB8DF759D1C}" xr6:coauthVersionLast="45" xr6:coauthVersionMax="45" xr10:uidLastSave="{00000000-0000-0000-0000-000000000000}"/>
  <bookViews>
    <workbookView xWindow="28680" yWindow="-120" windowWidth="29040" windowHeight="16440" xr2:uid="{0DDFCFBD-5BFA-484A-9640-7E9D9F2D06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3" i="1" l="1"/>
  <c r="V53" i="1"/>
  <c r="R53" i="1"/>
  <c r="X53" i="1" s="1"/>
  <c r="Q53" i="1"/>
  <c r="S53" i="1" s="1"/>
  <c r="Y53" i="1" s="1"/>
  <c r="V52" i="1"/>
  <c r="R52" i="1"/>
  <c r="X52" i="1" s="1"/>
  <c r="Q52" i="1"/>
  <c r="S52" i="1" s="1"/>
  <c r="Y51" i="1"/>
  <c r="W51" i="1"/>
  <c r="V51" i="1"/>
  <c r="S51" i="1"/>
  <c r="R51" i="1"/>
  <c r="X51" i="1" s="1"/>
  <c r="Q51" i="1"/>
  <c r="V50" i="1"/>
  <c r="R50" i="1"/>
  <c r="X50" i="1" s="1"/>
  <c r="Q50" i="1"/>
  <c r="W50" i="1" s="1"/>
  <c r="V49" i="1"/>
  <c r="R49" i="1"/>
  <c r="X49" i="1" s="1"/>
  <c r="Q49" i="1"/>
  <c r="S49" i="1" s="1"/>
  <c r="Y49" i="1" s="1"/>
  <c r="V48" i="1"/>
  <c r="R48" i="1"/>
  <c r="X48" i="1" s="1"/>
  <c r="Q48" i="1"/>
  <c r="S48" i="1" s="1"/>
  <c r="J53" i="1"/>
  <c r="I53" i="1"/>
  <c r="H53" i="1"/>
  <c r="G53" i="1"/>
  <c r="K53" i="1" s="1"/>
  <c r="F53" i="1"/>
  <c r="E53" i="1"/>
  <c r="I52" i="1"/>
  <c r="K52" i="1" s="1"/>
  <c r="H52" i="1"/>
  <c r="G52" i="1"/>
  <c r="J52" i="1" s="1"/>
  <c r="F52" i="1"/>
  <c r="E52" i="1"/>
  <c r="I51" i="1"/>
  <c r="H51" i="1"/>
  <c r="J51" i="1" s="1"/>
  <c r="G51" i="1"/>
  <c r="K51" i="1" s="1"/>
  <c r="F51" i="1"/>
  <c r="E51" i="1"/>
  <c r="I50" i="1"/>
  <c r="H50" i="1"/>
  <c r="G50" i="1"/>
  <c r="J50" i="1" s="1"/>
  <c r="F50" i="1"/>
  <c r="E50" i="1"/>
  <c r="J49" i="1"/>
  <c r="I49" i="1"/>
  <c r="H49" i="1"/>
  <c r="G49" i="1"/>
  <c r="K49" i="1" s="1"/>
  <c r="F49" i="1"/>
  <c r="E49" i="1"/>
  <c r="I48" i="1"/>
  <c r="H48" i="1"/>
  <c r="G48" i="1"/>
  <c r="J48" i="1" s="1"/>
  <c r="F48" i="1"/>
  <c r="E48" i="1"/>
  <c r="Y52" i="1" l="1"/>
  <c r="Y48" i="1"/>
  <c r="W49" i="1"/>
  <c r="W48" i="1"/>
  <c r="S50" i="1"/>
  <c r="Y50" i="1" s="1"/>
  <c r="W52" i="1"/>
  <c r="K50" i="1"/>
  <c r="K48" i="1"/>
  <c r="V39" i="1" l="1"/>
  <c r="V40" i="1"/>
  <c r="V41" i="1"/>
  <c r="V42" i="1"/>
  <c r="V43" i="1"/>
  <c r="V38" i="1"/>
  <c r="Q39" i="1"/>
  <c r="S39" i="1" s="1"/>
  <c r="Y39" i="1" s="1"/>
  <c r="R39" i="1"/>
  <c r="X39" i="1" s="1"/>
  <c r="Q40" i="1"/>
  <c r="W40" i="1" s="1"/>
  <c r="R40" i="1"/>
  <c r="S40" i="1" s="1"/>
  <c r="Y40" i="1" s="1"/>
  <c r="Q41" i="1"/>
  <c r="S41" i="1" s="1"/>
  <c r="Y41" i="1" s="1"/>
  <c r="R41" i="1"/>
  <c r="X41" i="1" s="1"/>
  <c r="Q42" i="1"/>
  <c r="S42" i="1" s="1"/>
  <c r="R42" i="1"/>
  <c r="X42" i="1" s="1"/>
  <c r="Q43" i="1"/>
  <c r="S43" i="1" s="1"/>
  <c r="R43" i="1"/>
  <c r="X43" i="1" s="1"/>
  <c r="R38" i="1"/>
  <c r="X38" i="1" s="1"/>
  <c r="Q38" i="1"/>
  <c r="S38" i="1" s="1"/>
  <c r="Y38" i="1" s="1"/>
  <c r="Y43" i="1" l="1"/>
  <c r="Y42" i="1"/>
  <c r="W43" i="1"/>
  <c r="W41" i="1"/>
  <c r="W39" i="1"/>
  <c r="W38" i="1"/>
  <c r="X40" i="1"/>
  <c r="W42" i="1"/>
  <c r="F39" i="1"/>
  <c r="F38" i="1"/>
  <c r="I43" i="1" l="1"/>
  <c r="H43" i="1"/>
  <c r="G43" i="1"/>
  <c r="J43" i="1" s="1"/>
  <c r="F43" i="1"/>
  <c r="E43" i="1"/>
  <c r="J42" i="1"/>
  <c r="I42" i="1"/>
  <c r="H42" i="1"/>
  <c r="G42" i="1"/>
  <c r="K42" i="1" s="1"/>
  <c r="F42" i="1"/>
  <c r="E42" i="1"/>
  <c r="I41" i="1"/>
  <c r="J41" i="1" s="1"/>
  <c r="H41" i="1"/>
  <c r="G41" i="1"/>
  <c r="K41" i="1" s="1"/>
  <c r="F41" i="1"/>
  <c r="E41" i="1"/>
  <c r="I40" i="1"/>
  <c r="H40" i="1"/>
  <c r="J40" i="1" s="1"/>
  <c r="G40" i="1"/>
  <c r="K40" i="1" s="1"/>
  <c r="F40" i="1"/>
  <c r="E40" i="1"/>
  <c r="I39" i="1"/>
  <c r="H39" i="1"/>
  <c r="G39" i="1"/>
  <c r="J39" i="1" s="1"/>
  <c r="E39" i="1"/>
  <c r="J38" i="1"/>
  <c r="I38" i="1"/>
  <c r="H38" i="1"/>
  <c r="G38" i="1"/>
  <c r="K38" i="1" s="1"/>
  <c r="E38" i="1"/>
  <c r="K43" i="1" l="1"/>
  <c r="K39" i="1"/>
</calcChain>
</file>

<file path=xl/sharedStrings.xml><?xml version="1.0" encoding="utf-8"?>
<sst xmlns="http://schemas.openxmlformats.org/spreadsheetml/2006/main" count="64" uniqueCount="18">
  <si>
    <t>Run 1</t>
  </si>
  <si>
    <t>Run 2</t>
  </si>
  <si>
    <t>Run 3</t>
  </si>
  <si>
    <t>T_inf [°C]</t>
  </si>
  <si>
    <t>Relative T_inf [°C]</t>
  </si>
  <si>
    <t>Ambient T [°C]</t>
  </si>
  <si>
    <t>Average</t>
  </si>
  <si>
    <t>StdDev</t>
  </si>
  <si>
    <t>Major Frame length [ms]</t>
  </si>
  <si>
    <t>Resource Utilization</t>
  </si>
  <si>
    <t>A53</t>
  </si>
  <si>
    <t>A72</t>
  </si>
  <si>
    <t>Total</t>
  </si>
  <si>
    <t>Proc. time available [ms]</t>
  </si>
  <si>
    <t>Proc. time used [ms]</t>
  </si>
  <si>
    <t>Proc. time utilized</t>
  </si>
  <si>
    <t>No B optimal + min Cmax</t>
  </si>
  <si>
    <t>No B anti-optimal + min Cmax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</si>
</sst>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8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164" fontId="3" fillId="0" borderId="13" xfId="0" applyNumberFormat="1" applyFont="1" applyBorder="1"/>
    <xf numFmtId="164" fontId="4" fillId="0" borderId="14" xfId="0" applyNumberFormat="1" applyFont="1" applyBorder="1"/>
    <xf numFmtId="164" fontId="3" fillId="0" borderId="15" xfId="0" applyNumberFormat="1" applyFont="1" applyBorder="1"/>
    <xf numFmtId="164" fontId="3" fillId="0" borderId="14" xfId="0" applyNumberFormat="1" applyFont="1" applyBorder="1"/>
    <xf numFmtId="164" fontId="3" fillId="0" borderId="0" xfId="0" applyNumberFormat="1" applyFont="1" applyBorder="1"/>
    <xf numFmtId="164" fontId="4" fillId="0" borderId="0" xfId="0" applyNumberFormat="1" applyFont="1" applyBorder="1"/>
    <xf numFmtId="164" fontId="3" fillId="0" borderId="17" xfId="0" applyNumberFormat="1" applyFont="1" applyBorder="1"/>
    <xf numFmtId="164" fontId="4" fillId="0" borderId="17" xfId="0" applyNumberFormat="1" applyFont="1" applyBorder="1"/>
    <xf numFmtId="164" fontId="3" fillId="0" borderId="18" xfId="0" applyNumberFormat="1" applyFont="1" applyBorder="1"/>
    <xf numFmtId="164" fontId="4" fillId="0" borderId="19" xfId="0" applyNumberFormat="1" applyFont="1" applyBorder="1"/>
    <xf numFmtId="164" fontId="3" fillId="0" borderId="20" xfId="0" applyNumberFormat="1" applyFont="1" applyBorder="1"/>
    <xf numFmtId="164" fontId="3" fillId="0" borderId="19" xfId="0" applyNumberFormat="1" applyFont="1" applyBorder="1"/>
    <xf numFmtId="0" fontId="3" fillId="0" borderId="12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23" xfId="0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0" fontId="3" fillId="0" borderId="0" xfId="0" applyFont="1" applyBorder="1"/>
    <xf numFmtId="0" fontId="3" fillId="0" borderId="21" xfId="0" applyFont="1" applyBorder="1"/>
    <xf numFmtId="10" fontId="3" fillId="0" borderId="0" xfId="1" applyNumberFormat="1" applyFont="1" applyBorder="1"/>
    <xf numFmtId="10" fontId="3" fillId="0" borderId="14" xfId="1" applyNumberFormat="1" applyFont="1" applyBorder="1"/>
    <xf numFmtId="0" fontId="3" fillId="0" borderId="17" xfId="0" applyFont="1" applyBorder="1"/>
    <xf numFmtId="0" fontId="3" fillId="0" borderId="22" xfId="0" applyFont="1" applyBorder="1"/>
    <xf numFmtId="10" fontId="3" fillId="0" borderId="17" xfId="1" applyNumberFormat="1" applyFont="1" applyBorder="1"/>
    <xf numFmtId="10" fontId="3" fillId="0" borderId="19" xfId="1" applyNumberFormat="1" applyFont="1" applyBorder="1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0" xfId="0" applyNumberFormat="1" applyFont="1"/>
    <xf numFmtId="164" fontId="4" fillId="0" borderId="0" xfId="0" applyNumberFormat="1" applyFont="1"/>
    <xf numFmtId="0" fontId="3" fillId="0" borderId="23" xfId="0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absolute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No B optimal + min Cmax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Sheet1!$F$38:$F$43</c:f>
                <c:numCache>
                  <c:formatCode>General</c:formatCode>
                  <c:ptCount val="6"/>
                  <c:pt idx="0">
                    <c:v>0.96649469734706805</c:v>
                  </c:pt>
                  <c:pt idx="1">
                    <c:v>1.0634351048475978</c:v>
                  </c:pt>
                  <c:pt idx="2">
                    <c:v>0.80160062098002127</c:v>
                  </c:pt>
                  <c:pt idx="3">
                    <c:v>0.82376264111022046</c:v>
                  </c:pt>
                  <c:pt idx="4">
                    <c:v>0.56001269826872935</c:v>
                  </c:pt>
                  <c:pt idx="5">
                    <c:v>0.89378297141979801</c:v>
                  </c:pt>
                </c:numCache>
              </c:numRef>
            </c:plus>
            <c:minus>
              <c:numRef>
                <c:f>Sheet1!$F$38:$F$43</c:f>
                <c:numCache>
                  <c:formatCode>General</c:formatCode>
                  <c:ptCount val="6"/>
                  <c:pt idx="0">
                    <c:v>0.96649469734706805</c:v>
                  </c:pt>
                  <c:pt idx="1">
                    <c:v>1.0634351048475978</c:v>
                  </c:pt>
                  <c:pt idx="2">
                    <c:v>0.80160062098002127</c:v>
                  </c:pt>
                  <c:pt idx="3">
                    <c:v>0.82376264111022046</c:v>
                  </c:pt>
                  <c:pt idx="4">
                    <c:v>0.56001269826872935</c:v>
                  </c:pt>
                  <c:pt idx="5">
                    <c:v>0.89378297141979801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Sheet1!$A$38:$A$43</c:f>
              <c:numCache>
                <c:formatCode>General</c:formatCode>
                <c:ptCount val="6"/>
                <c:pt idx="0">
                  <c:v>650</c:v>
                </c:pt>
                <c:pt idx="1">
                  <c:v>750</c:v>
                </c:pt>
                <c:pt idx="2">
                  <c:v>850</c:v>
                </c:pt>
                <c:pt idx="3">
                  <c:v>950</c:v>
                </c:pt>
                <c:pt idx="4">
                  <c:v>1050</c:v>
                </c:pt>
                <c:pt idx="5">
                  <c:v>1150</c:v>
                </c:pt>
              </c:numCache>
            </c:numRef>
          </c:cat>
          <c:val>
            <c:numRef>
              <c:f>Sheet1!$E$38:$E$43</c:f>
              <c:numCache>
                <c:formatCode>0.000</c:formatCode>
                <c:ptCount val="6"/>
                <c:pt idx="0">
                  <c:v>61.904000000000003</c:v>
                </c:pt>
                <c:pt idx="1">
                  <c:v>59.526666666666664</c:v>
                </c:pt>
                <c:pt idx="2">
                  <c:v>56.565333333333335</c:v>
                </c:pt>
                <c:pt idx="3">
                  <c:v>55.006666666666668</c:v>
                </c:pt>
                <c:pt idx="4">
                  <c:v>54.537333333333329</c:v>
                </c:pt>
                <c:pt idx="5">
                  <c:v>53.936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C-4884-BE41-BEA923A045DE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No B anti-optimal + min Cmax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Sheet1!$F$48:$F$53</c:f>
                <c:numCache>
                  <c:formatCode>General</c:formatCode>
                  <c:ptCount val="6"/>
                  <c:pt idx="0">
                    <c:v>0.35109479568281182</c:v>
                  </c:pt>
                  <c:pt idx="1">
                    <c:v>0.55676526072982979</c:v>
                  </c:pt>
                  <c:pt idx="2">
                    <c:v>0.34210329823997021</c:v>
                  </c:pt>
                  <c:pt idx="3">
                    <c:v>0.16738777334879185</c:v>
                  </c:pt>
                  <c:pt idx="4">
                    <c:v>0.3486711280785309</c:v>
                  </c:pt>
                  <c:pt idx="5">
                    <c:v>0.27082753839954149</c:v>
                  </c:pt>
                </c:numCache>
              </c:numRef>
            </c:plus>
            <c:minus>
              <c:numRef>
                <c:f>Sheet1!$F$48:$F$53</c:f>
                <c:numCache>
                  <c:formatCode>General</c:formatCode>
                  <c:ptCount val="6"/>
                  <c:pt idx="0">
                    <c:v>0.35109479568281182</c:v>
                  </c:pt>
                  <c:pt idx="1">
                    <c:v>0.55676526072982979</c:v>
                  </c:pt>
                  <c:pt idx="2">
                    <c:v>0.34210329823997021</c:v>
                  </c:pt>
                  <c:pt idx="3">
                    <c:v>0.16738777334879185</c:v>
                  </c:pt>
                  <c:pt idx="4">
                    <c:v>0.3486711280785309</c:v>
                  </c:pt>
                  <c:pt idx="5">
                    <c:v>0.27082753839954149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Sheet1!$E$48:$E$53</c:f>
              <c:numCache>
                <c:formatCode>General</c:formatCode>
                <c:ptCount val="6"/>
                <c:pt idx="0">
                  <c:v>60.913333333333334</c:v>
                </c:pt>
                <c:pt idx="1">
                  <c:v>59.509333333333331</c:v>
                </c:pt>
                <c:pt idx="2">
                  <c:v>58.604000000000006</c:v>
                </c:pt>
                <c:pt idx="3">
                  <c:v>57.647999999999996</c:v>
                </c:pt>
                <c:pt idx="4">
                  <c:v>56.302666666666674</c:v>
                </c:pt>
                <c:pt idx="5">
                  <c:v>55.354666666666667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5-4665-B0F6-499CF4DBF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332272"/>
        <c:axId val="349348240"/>
      </c:barChart>
      <c:catAx>
        <c:axId val="36633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MF length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9348240"/>
        <c:crosses val="autoZero"/>
        <c:auto val="1"/>
        <c:lblAlgn val="ctr"/>
        <c:lblOffset val="100"/>
        <c:noMultiLvlLbl val="0"/>
      </c:catAx>
      <c:valAx>
        <c:axId val="349348240"/>
        <c:scaling>
          <c:orientation val="minMax"/>
          <c:min val="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 absolute 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63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relative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No B optimal + min Cmax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Sheet1!$K$38:$K$43</c:f>
                <c:numCache>
                  <c:formatCode>General</c:formatCode>
                  <c:ptCount val="6"/>
                  <c:pt idx="0">
                    <c:v>0.12220527575445302</c:v>
                  </c:pt>
                  <c:pt idx="1">
                    <c:v>3.1519870276100023E-2</c:v>
                  </c:pt>
                  <c:pt idx="2">
                    <c:v>0.17325226309248162</c:v>
                  </c:pt>
                  <c:pt idx="3">
                    <c:v>0.15398020074744367</c:v>
                  </c:pt>
                  <c:pt idx="4">
                    <c:v>0.87738018112003446</c:v>
                  </c:pt>
                  <c:pt idx="5">
                    <c:v>0.50153631529088027</c:v>
                  </c:pt>
                </c:numCache>
              </c:numRef>
            </c:plus>
            <c:minus>
              <c:numRef>
                <c:f>Sheet1!$K$38:$K$43</c:f>
                <c:numCache>
                  <c:formatCode>General</c:formatCode>
                  <c:ptCount val="6"/>
                  <c:pt idx="0">
                    <c:v>0.12220527575445302</c:v>
                  </c:pt>
                  <c:pt idx="1">
                    <c:v>3.1519870276100023E-2</c:v>
                  </c:pt>
                  <c:pt idx="2">
                    <c:v>0.17325226309248162</c:v>
                  </c:pt>
                  <c:pt idx="3">
                    <c:v>0.15398020074744367</c:v>
                  </c:pt>
                  <c:pt idx="4">
                    <c:v>0.87738018112003446</c:v>
                  </c:pt>
                  <c:pt idx="5">
                    <c:v>0.50153631529088027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Sheet1!$A$38:$A$43</c:f>
              <c:numCache>
                <c:formatCode>General</c:formatCode>
                <c:ptCount val="6"/>
                <c:pt idx="0">
                  <c:v>650</c:v>
                </c:pt>
                <c:pt idx="1">
                  <c:v>750</c:v>
                </c:pt>
                <c:pt idx="2">
                  <c:v>850</c:v>
                </c:pt>
                <c:pt idx="3">
                  <c:v>950</c:v>
                </c:pt>
                <c:pt idx="4">
                  <c:v>1050</c:v>
                </c:pt>
                <c:pt idx="5">
                  <c:v>1150</c:v>
                </c:pt>
              </c:numCache>
            </c:numRef>
          </c:cat>
          <c:val>
            <c:numRef>
              <c:f>Sheet1!$J$38:$J$43</c:f>
              <c:numCache>
                <c:formatCode>0.000</c:formatCode>
                <c:ptCount val="6"/>
                <c:pt idx="0">
                  <c:v>36.843426666666666</c:v>
                </c:pt>
                <c:pt idx="1">
                  <c:v>34.642733333333332</c:v>
                </c:pt>
                <c:pt idx="2">
                  <c:v>31.881600000000002</c:v>
                </c:pt>
                <c:pt idx="3">
                  <c:v>30.459466666666668</c:v>
                </c:pt>
                <c:pt idx="4">
                  <c:v>28.955533333333335</c:v>
                </c:pt>
                <c:pt idx="5">
                  <c:v>28.469333333333335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5-4196-A2AC-70E31A4B1487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No B anti-optimal + min Cmax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Sheet1!$K$48:$K$53</c:f>
                <c:numCache>
                  <c:formatCode>General</c:formatCode>
                  <c:ptCount val="6"/>
                  <c:pt idx="0">
                    <c:v>1.3689392487128763E-2</c:v>
                  </c:pt>
                  <c:pt idx="1">
                    <c:v>0.20394622384889102</c:v>
                  </c:pt>
                  <c:pt idx="2">
                    <c:v>9.1378528963621378E-2</c:v>
                  </c:pt>
                  <c:pt idx="3">
                    <c:v>3.2979320119667109E-2</c:v>
                  </c:pt>
                  <c:pt idx="4">
                    <c:v>0.60053612343934215</c:v>
                  </c:pt>
                  <c:pt idx="5">
                    <c:v>0.21187426040513507</c:v>
                  </c:pt>
                </c:numCache>
              </c:numRef>
            </c:plus>
            <c:minus>
              <c:numRef>
                <c:f>Sheet1!$K$48:$K$53</c:f>
                <c:numCache>
                  <c:formatCode>General</c:formatCode>
                  <c:ptCount val="6"/>
                  <c:pt idx="0">
                    <c:v>1.3689392487128763E-2</c:v>
                  </c:pt>
                  <c:pt idx="1">
                    <c:v>0.20394622384889102</c:v>
                  </c:pt>
                  <c:pt idx="2">
                    <c:v>9.1378528963621378E-2</c:v>
                  </c:pt>
                  <c:pt idx="3">
                    <c:v>3.2979320119667109E-2</c:v>
                  </c:pt>
                  <c:pt idx="4">
                    <c:v>0.60053612343934215</c:v>
                  </c:pt>
                  <c:pt idx="5">
                    <c:v>0.21187426040513507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Sheet1!$J$48:$J$53</c:f>
              <c:numCache>
                <c:formatCode>0.000</c:formatCode>
                <c:ptCount val="6"/>
                <c:pt idx="0">
                  <c:v>38.144280000000002</c:v>
                </c:pt>
                <c:pt idx="1">
                  <c:v>36.823333333333331</c:v>
                </c:pt>
                <c:pt idx="2">
                  <c:v>35.995133333333335</c:v>
                </c:pt>
                <c:pt idx="3">
                  <c:v>35.009933333333329</c:v>
                </c:pt>
                <c:pt idx="4">
                  <c:v>33.402133333333332</c:v>
                </c:pt>
                <c:pt idx="5">
                  <c:v>32.538466666666665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0-46A2-B782-87332A8B8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332272"/>
        <c:axId val="349348240"/>
      </c:barChart>
      <c:catAx>
        <c:axId val="36633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MF length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9348240"/>
        <c:crosses val="autoZero"/>
        <c:auto val="1"/>
        <c:lblAlgn val="ctr"/>
        <c:lblOffset val="100"/>
        <c:noMultiLvlLbl val="0"/>
      </c:catAx>
      <c:valAx>
        <c:axId val="349348240"/>
        <c:scaling>
          <c:orientation val="minMax"/>
          <c:max val="39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 relative 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63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17</xdr:row>
      <xdr:rowOff>5442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B569E-BDB4-4B6C-8AC6-402703E65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14</xdr:col>
      <xdr:colOff>0</xdr:colOff>
      <xdr:row>34</xdr:row>
      <xdr:rowOff>14967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6C8D9D-3B7E-4B65-8FBB-4AE7AB8CB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0C77-4E36-4B3B-AB3A-E3315EA6D905}">
  <dimension ref="A35:Y53"/>
  <sheetViews>
    <sheetView tabSelected="1" zoomScaleNormal="100" workbookViewId="0">
      <selection activeCell="A35" sqref="A35"/>
    </sheetView>
  </sheetViews>
  <sheetFormatPr defaultRowHeight="14.25" x14ac:dyDescent="0.2"/>
  <cols>
    <col min="1" max="1" width="24" style="2" customWidth="1"/>
    <col min="2" max="15" width="9.140625" style="2"/>
    <col min="16" max="16" width="25" style="2" customWidth="1"/>
    <col min="17" max="16384" width="9.140625" style="2"/>
  </cols>
  <sheetData>
    <row r="35" spans="1:25" ht="18.75" thickBot="1" x14ac:dyDescent="0.3">
      <c r="A35" s="1" t="s">
        <v>16</v>
      </c>
      <c r="P35" s="1" t="s">
        <v>9</v>
      </c>
    </row>
    <row r="36" spans="1:25" x14ac:dyDescent="0.2">
      <c r="A36" s="3"/>
      <c r="B36" s="39" t="s">
        <v>3</v>
      </c>
      <c r="C36" s="37"/>
      <c r="D36" s="37"/>
      <c r="E36" s="37"/>
      <c r="F36" s="40"/>
      <c r="G36" s="39" t="s">
        <v>4</v>
      </c>
      <c r="H36" s="37"/>
      <c r="I36" s="37"/>
      <c r="J36" s="37"/>
      <c r="K36" s="38"/>
      <c r="L36" s="36" t="s">
        <v>5</v>
      </c>
      <c r="M36" s="37"/>
      <c r="N36" s="38"/>
      <c r="P36" s="3"/>
      <c r="Q36" s="39" t="s">
        <v>13</v>
      </c>
      <c r="R36" s="37"/>
      <c r="S36" s="40"/>
      <c r="T36" s="39" t="s">
        <v>14</v>
      </c>
      <c r="U36" s="37"/>
      <c r="V36" s="40"/>
      <c r="W36" s="39" t="s">
        <v>15</v>
      </c>
      <c r="X36" s="37"/>
      <c r="Y36" s="38"/>
    </row>
    <row r="37" spans="1:25" ht="15" x14ac:dyDescent="0.25">
      <c r="A37" s="24" t="s">
        <v>8</v>
      </c>
      <c r="B37" s="4" t="s">
        <v>0</v>
      </c>
      <c r="C37" s="4" t="s">
        <v>1</v>
      </c>
      <c r="D37" s="4" t="s">
        <v>2</v>
      </c>
      <c r="E37" s="5" t="s">
        <v>6</v>
      </c>
      <c r="F37" s="5" t="s">
        <v>7</v>
      </c>
      <c r="G37" s="6" t="s">
        <v>0</v>
      </c>
      <c r="H37" s="4" t="s">
        <v>1</v>
      </c>
      <c r="I37" s="4" t="s">
        <v>2</v>
      </c>
      <c r="J37" s="5" t="s">
        <v>6</v>
      </c>
      <c r="K37" s="7" t="s">
        <v>7</v>
      </c>
      <c r="L37" s="8" t="s">
        <v>0</v>
      </c>
      <c r="M37" s="4" t="s">
        <v>1</v>
      </c>
      <c r="N37" s="9" t="s">
        <v>2</v>
      </c>
      <c r="P37" s="24" t="s">
        <v>8</v>
      </c>
      <c r="Q37" s="4" t="s">
        <v>10</v>
      </c>
      <c r="R37" s="4" t="s">
        <v>11</v>
      </c>
      <c r="S37" s="26" t="s">
        <v>12</v>
      </c>
      <c r="T37" s="4" t="s">
        <v>10</v>
      </c>
      <c r="U37" s="4" t="s">
        <v>11</v>
      </c>
      <c r="V37" s="26" t="s">
        <v>12</v>
      </c>
      <c r="W37" s="4" t="s">
        <v>10</v>
      </c>
      <c r="X37" s="4" t="s">
        <v>11</v>
      </c>
      <c r="Y37" s="27" t="s">
        <v>12</v>
      </c>
    </row>
    <row r="38" spans="1:25" ht="15" x14ac:dyDescent="0.25">
      <c r="A38" s="22">
        <v>650</v>
      </c>
      <c r="B38" s="14">
        <v>63.228000000000002</v>
      </c>
      <c r="C38" s="14">
        <v>61.536000000000001</v>
      </c>
      <c r="D38" s="14">
        <v>60.948</v>
      </c>
      <c r="E38" s="15">
        <f>AVERAGE(B38:D38)</f>
        <v>61.904000000000003</v>
      </c>
      <c r="F38" s="15">
        <f>_xlfn.STDEV.P(B38:D38)</f>
        <v>0.96649469734706805</v>
      </c>
      <c r="G38" s="10">
        <f t="shared" ref="G38:I43" si="0">B38-L38</f>
        <v>36.716800000000006</v>
      </c>
      <c r="H38" s="14">
        <f t="shared" si="0"/>
        <v>36.804879999999997</v>
      </c>
      <c r="I38" s="14">
        <f t="shared" si="0"/>
        <v>37.008600000000001</v>
      </c>
      <c r="J38" s="15">
        <f>AVERAGE(G38:I38)</f>
        <v>36.843426666666666</v>
      </c>
      <c r="K38" s="11">
        <f>_xlfn.STDEV.P(G38:I38)</f>
        <v>0.12220527575445302</v>
      </c>
      <c r="L38" s="12">
        <v>26.511199999999999</v>
      </c>
      <c r="M38" s="14">
        <v>24.731120000000001</v>
      </c>
      <c r="N38" s="13">
        <v>23.939399999999999</v>
      </c>
      <c r="P38" s="22">
        <v>650</v>
      </c>
      <c r="Q38" s="28">
        <f>4*P38</f>
        <v>2600</v>
      </c>
      <c r="R38" s="28">
        <f>2*P38</f>
        <v>1300</v>
      </c>
      <c r="S38" s="29">
        <f>Q38+R38</f>
        <v>3900</v>
      </c>
      <c r="T38" s="28">
        <v>2235</v>
      </c>
      <c r="U38" s="28">
        <v>654</v>
      </c>
      <c r="V38" s="29">
        <f>T38+U38</f>
        <v>2889</v>
      </c>
      <c r="W38" s="30">
        <f>T38/Q38</f>
        <v>0.85961538461538467</v>
      </c>
      <c r="X38" s="30">
        <f>U38/R38</f>
        <v>0.50307692307692309</v>
      </c>
      <c r="Y38" s="31">
        <f>V38/S38</f>
        <v>0.74076923076923074</v>
      </c>
    </row>
    <row r="39" spans="1:25" ht="15" x14ac:dyDescent="0.25">
      <c r="A39" s="22">
        <v>750</v>
      </c>
      <c r="B39" s="14">
        <v>60.972000000000001</v>
      </c>
      <c r="C39" s="14">
        <v>59.164000000000001</v>
      </c>
      <c r="D39" s="14">
        <v>58.444000000000003</v>
      </c>
      <c r="E39" s="15">
        <f t="shared" ref="E39:E43" si="1">AVERAGE(B39:D39)</f>
        <v>59.526666666666664</v>
      </c>
      <c r="F39" s="15">
        <f t="shared" ref="F39:F43" si="2">_xlfn.STDEV.P(B39:D39)</f>
        <v>1.0634351048475978</v>
      </c>
      <c r="G39" s="10">
        <f t="shared" si="0"/>
        <v>34.679600000000001</v>
      </c>
      <c r="H39" s="14">
        <f t="shared" si="0"/>
        <v>34.602600000000002</v>
      </c>
      <c r="I39" s="14">
        <f t="shared" si="0"/>
        <v>34.646000000000001</v>
      </c>
      <c r="J39" s="15">
        <f t="shared" ref="J39:J43" si="3">AVERAGE(G39:I39)</f>
        <v>34.642733333333332</v>
      </c>
      <c r="K39" s="11">
        <f t="shared" ref="K39:K43" si="4">_xlfn.STDEV.P(G39:I39)</f>
        <v>3.1519870276100023E-2</v>
      </c>
      <c r="L39" s="12">
        <v>26.292400000000001</v>
      </c>
      <c r="M39" s="14">
        <v>24.561399999999999</v>
      </c>
      <c r="N39" s="13">
        <v>23.797999999999998</v>
      </c>
      <c r="P39" s="22">
        <v>750</v>
      </c>
      <c r="Q39" s="28">
        <f t="shared" ref="Q39:Q43" si="5">4*P39</f>
        <v>3000</v>
      </c>
      <c r="R39" s="28">
        <f t="shared" ref="R39:R43" si="6">2*P39</f>
        <v>1500</v>
      </c>
      <c r="S39" s="29">
        <f t="shared" ref="S39:S43" si="7">Q39+R39</f>
        <v>4500</v>
      </c>
      <c r="T39" s="28">
        <v>2621</v>
      </c>
      <c r="U39" s="28">
        <v>528</v>
      </c>
      <c r="V39" s="29">
        <f t="shared" ref="V39:V43" si="8">T39+U39</f>
        <v>3149</v>
      </c>
      <c r="W39" s="30">
        <f t="shared" ref="W39:X43" si="9">T39/Q39</f>
        <v>0.8736666666666667</v>
      </c>
      <c r="X39" s="30">
        <f t="shared" si="9"/>
        <v>0.35199999999999998</v>
      </c>
      <c r="Y39" s="31">
        <f t="shared" ref="Y39:Y43" si="10">V39/S39</f>
        <v>0.69977777777777783</v>
      </c>
    </row>
    <row r="40" spans="1:25" ht="15" x14ac:dyDescent="0.25">
      <c r="A40" s="22">
        <v>850</v>
      </c>
      <c r="B40" s="14">
        <v>57.643999999999998</v>
      </c>
      <c r="C40" s="14">
        <v>56.328000000000003</v>
      </c>
      <c r="D40" s="14">
        <v>55.723999999999997</v>
      </c>
      <c r="E40" s="15">
        <f t="shared" si="1"/>
        <v>56.565333333333335</v>
      </c>
      <c r="F40" s="15">
        <f t="shared" si="2"/>
        <v>0.80160062098002127</v>
      </c>
      <c r="G40" s="10">
        <f t="shared" si="0"/>
        <v>31.6434</v>
      </c>
      <c r="H40" s="14">
        <f t="shared" si="0"/>
        <v>31.951000000000004</v>
      </c>
      <c r="I40" s="14">
        <f t="shared" si="0"/>
        <v>32.050399999999996</v>
      </c>
      <c r="J40" s="15">
        <f t="shared" si="3"/>
        <v>31.881600000000002</v>
      </c>
      <c r="K40" s="11">
        <f t="shared" si="4"/>
        <v>0.17325226309248162</v>
      </c>
      <c r="L40" s="12">
        <v>26.000599999999999</v>
      </c>
      <c r="M40" s="14">
        <v>24.376999999999999</v>
      </c>
      <c r="N40" s="13">
        <v>23.6736</v>
      </c>
      <c r="P40" s="22">
        <v>850</v>
      </c>
      <c r="Q40" s="28">
        <f t="shared" si="5"/>
        <v>3400</v>
      </c>
      <c r="R40" s="28">
        <f t="shared" si="6"/>
        <v>1700</v>
      </c>
      <c r="S40" s="29">
        <f t="shared" si="7"/>
        <v>5100</v>
      </c>
      <c r="T40" s="28">
        <v>3068</v>
      </c>
      <c r="U40" s="28">
        <v>290</v>
      </c>
      <c r="V40" s="29">
        <f t="shared" si="8"/>
        <v>3358</v>
      </c>
      <c r="W40" s="30">
        <f t="shared" si="9"/>
        <v>0.90235294117647058</v>
      </c>
      <c r="X40" s="30">
        <f t="shared" si="9"/>
        <v>0.17058823529411765</v>
      </c>
      <c r="Y40" s="31">
        <f t="shared" si="10"/>
        <v>0.65843137254901962</v>
      </c>
    </row>
    <row r="41" spans="1:25" ht="15" x14ac:dyDescent="0.25">
      <c r="A41" s="22">
        <v>950</v>
      </c>
      <c r="B41" s="14">
        <v>56.067999999999998</v>
      </c>
      <c r="C41" s="14">
        <v>54.892000000000003</v>
      </c>
      <c r="D41" s="14">
        <v>54.06</v>
      </c>
      <c r="E41" s="15">
        <f t="shared" si="1"/>
        <v>55.006666666666668</v>
      </c>
      <c r="F41" s="15">
        <f t="shared" si="2"/>
        <v>0.82376264111022046</v>
      </c>
      <c r="G41" s="10">
        <f t="shared" si="0"/>
        <v>30.255999999999997</v>
      </c>
      <c r="H41" s="14">
        <f t="shared" si="0"/>
        <v>30.628400000000003</v>
      </c>
      <c r="I41" s="14">
        <f t="shared" si="0"/>
        <v>30.494000000000003</v>
      </c>
      <c r="J41" s="15">
        <f t="shared" si="3"/>
        <v>30.459466666666668</v>
      </c>
      <c r="K41" s="11">
        <f t="shared" si="4"/>
        <v>0.15398020074744367</v>
      </c>
      <c r="L41" s="12">
        <v>25.812000000000001</v>
      </c>
      <c r="M41" s="14">
        <v>24.2636</v>
      </c>
      <c r="N41" s="13">
        <v>23.565999999999999</v>
      </c>
      <c r="P41" s="22">
        <v>950</v>
      </c>
      <c r="Q41" s="28">
        <f t="shared" si="5"/>
        <v>3800</v>
      </c>
      <c r="R41" s="28">
        <f t="shared" si="6"/>
        <v>1900</v>
      </c>
      <c r="S41" s="29">
        <f t="shared" si="7"/>
        <v>5700</v>
      </c>
      <c r="T41" s="28">
        <v>3336</v>
      </c>
      <c r="U41" s="28">
        <v>234</v>
      </c>
      <c r="V41" s="29">
        <f t="shared" si="8"/>
        <v>3570</v>
      </c>
      <c r="W41" s="30">
        <f t="shared" si="9"/>
        <v>0.87789473684210528</v>
      </c>
      <c r="X41" s="30">
        <f t="shared" si="9"/>
        <v>0.12315789473684211</v>
      </c>
      <c r="Y41" s="31">
        <f t="shared" si="10"/>
        <v>0.62631578947368416</v>
      </c>
    </row>
    <row r="42" spans="1:25" ht="15" x14ac:dyDescent="0.25">
      <c r="A42" s="22">
        <v>1050</v>
      </c>
      <c r="B42" s="14">
        <v>54.875999999999998</v>
      </c>
      <c r="C42" s="14">
        <v>54.988</v>
      </c>
      <c r="D42" s="14">
        <v>53.747999999999998</v>
      </c>
      <c r="E42" s="15">
        <f t="shared" si="1"/>
        <v>54.537333333333329</v>
      </c>
      <c r="F42" s="15">
        <f t="shared" si="2"/>
        <v>0.56001269826872935</v>
      </c>
      <c r="G42" s="10">
        <f t="shared" si="0"/>
        <v>27.714999999999996</v>
      </c>
      <c r="H42" s="14">
        <f t="shared" si="0"/>
        <v>29.5534</v>
      </c>
      <c r="I42" s="14">
        <f t="shared" si="0"/>
        <v>29.598199999999999</v>
      </c>
      <c r="J42" s="15">
        <f t="shared" si="3"/>
        <v>28.955533333333335</v>
      </c>
      <c r="K42" s="11">
        <f t="shared" si="4"/>
        <v>0.87738018112003446</v>
      </c>
      <c r="L42" s="12">
        <v>27.161000000000001</v>
      </c>
      <c r="M42" s="14">
        <v>25.4346</v>
      </c>
      <c r="N42" s="13">
        <v>24.149799999999999</v>
      </c>
      <c r="P42" s="22">
        <v>1050</v>
      </c>
      <c r="Q42" s="28">
        <f t="shared" si="5"/>
        <v>4200</v>
      </c>
      <c r="R42" s="28">
        <f t="shared" si="6"/>
        <v>2100</v>
      </c>
      <c r="S42" s="29">
        <f t="shared" si="7"/>
        <v>6300</v>
      </c>
      <c r="T42" s="28">
        <v>3600</v>
      </c>
      <c r="U42" s="28">
        <v>86</v>
      </c>
      <c r="V42" s="29">
        <f t="shared" si="8"/>
        <v>3686</v>
      </c>
      <c r="W42" s="30">
        <f t="shared" si="9"/>
        <v>0.8571428571428571</v>
      </c>
      <c r="X42" s="30">
        <f t="shared" si="9"/>
        <v>4.0952380952380955E-2</v>
      </c>
      <c r="Y42" s="31">
        <f t="shared" si="10"/>
        <v>0.58507936507936509</v>
      </c>
    </row>
    <row r="43" spans="1:25" ht="15.75" thickBot="1" x14ac:dyDescent="0.3">
      <c r="A43" s="23">
        <v>1150</v>
      </c>
      <c r="B43" s="16">
        <v>55.072000000000003</v>
      </c>
      <c r="C43" s="16">
        <v>53.847999999999999</v>
      </c>
      <c r="D43" s="16">
        <v>52.887999999999998</v>
      </c>
      <c r="E43" s="17">
        <f t="shared" si="1"/>
        <v>53.936</v>
      </c>
      <c r="F43" s="17">
        <f t="shared" si="2"/>
        <v>0.89378297141979801</v>
      </c>
      <c r="G43" s="18">
        <f t="shared" si="0"/>
        <v>27.760600000000004</v>
      </c>
      <c r="H43" s="16">
        <f t="shared" si="0"/>
        <v>28.799599999999998</v>
      </c>
      <c r="I43" s="16">
        <f t="shared" si="0"/>
        <v>28.847799999999999</v>
      </c>
      <c r="J43" s="17">
        <f t="shared" si="3"/>
        <v>28.469333333333335</v>
      </c>
      <c r="K43" s="19">
        <f t="shared" si="4"/>
        <v>0.50153631529088027</v>
      </c>
      <c r="L43" s="20">
        <v>27.311399999999999</v>
      </c>
      <c r="M43" s="16">
        <v>25.048400000000001</v>
      </c>
      <c r="N43" s="21">
        <v>24.040199999999999</v>
      </c>
      <c r="P43" s="23">
        <v>1150</v>
      </c>
      <c r="Q43" s="32">
        <f t="shared" si="5"/>
        <v>4600</v>
      </c>
      <c r="R43" s="32">
        <f t="shared" si="6"/>
        <v>2300</v>
      </c>
      <c r="S43" s="33">
        <f t="shared" si="7"/>
        <v>6900</v>
      </c>
      <c r="T43" s="32">
        <v>3853</v>
      </c>
      <c r="U43" s="32">
        <v>0</v>
      </c>
      <c r="V43" s="33">
        <f t="shared" si="8"/>
        <v>3853</v>
      </c>
      <c r="W43" s="34">
        <f t="shared" si="9"/>
        <v>0.83760869565217388</v>
      </c>
      <c r="X43" s="34">
        <f t="shared" si="9"/>
        <v>0</v>
      </c>
      <c r="Y43" s="35">
        <f t="shared" si="10"/>
        <v>0.55840579710144933</v>
      </c>
    </row>
    <row r="44" spans="1:25" ht="15" x14ac:dyDescent="0.25">
      <c r="A44" s="25"/>
      <c r="B44" s="14"/>
      <c r="C44" s="14"/>
      <c r="D44" s="14"/>
      <c r="E44" s="15"/>
      <c r="F44" s="15"/>
      <c r="G44" s="14"/>
      <c r="H44" s="14"/>
      <c r="I44" s="14"/>
      <c r="J44" s="15"/>
      <c r="K44" s="15"/>
      <c r="L44" s="14"/>
      <c r="M44" s="14"/>
      <c r="N44" s="14"/>
    </row>
    <row r="45" spans="1:25" ht="18.75" thickBot="1" x14ac:dyDescent="0.3">
      <c r="A45" s="1" t="s">
        <v>17</v>
      </c>
      <c r="P45" s="1" t="s">
        <v>9</v>
      </c>
    </row>
    <row r="46" spans="1:25" x14ac:dyDescent="0.2">
      <c r="A46" s="3"/>
      <c r="B46" s="39" t="s">
        <v>3</v>
      </c>
      <c r="C46" s="37"/>
      <c r="D46" s="37"/>
      <c r="E46" s="37"/>
      <c r="F46" s="40"/>
      <c r="G46" s="39" t="s">
        <v>4</v>
      </c>
      <c r="H46" s="37"/>
      <c r="I46" s="37"/>
      <c r="J46" s="37"/>
      <c r="K46" s="38"/>
      <c r="L46" s="36" t="s">
        <v>5</v>
      </c>
      <c r="M46" s="37"/>
      <c r="N46" s="38"/>
      <c r="P46" s="3"/>
      <c r="Q46" s="39" t="s">
        <v>13</v>
      </c>
      <c r="R46" s="37"/>
      <c r="S46" s="40"/>
      <c r="T46" s="39" t="s">
        <v>14</v>
      </c>
      <c r="U46" s="37"/>
      <c r="V46" s="40"/>
      <c r="W46" s="39" t="s">
        <v>15</v>
      </c>
      <c r="X46" s="37"/>
      <c r="Y46" s="38"/>
    </row>
    <row r="47" spans="1:25" ht="15" x14ac:dyDescent="0.25">
      <c r="A47" s="24" t="s">
        <v>8</v>
      </c>
      <c r="B47" s="4" t="s">
        <v>0</v>
      </c>
      <c r="C47" s="4" t="s">
        <v>1</v>
      </c>
      <c r="D47" s="4" t="s">
        <v>2</v>
      </c>
      <c r="E47" s="5" t="s">
        <v>6</v>
      </c>
      <c r="F47" s="5" t="s">
        <v>7</v>
      </c>
      <c r="G47" s="6" t="s">
        <v>0</v>
      </c>
      <c r="H47" s="4" t="s">
        <v>1</v>
      </c>
      <c r="I47" s="4" t="s">
        <v>2</v>
      </c>
      <c r="J47" s="5" t="s">
        <v>6</v>
      </c>
      <c r="K47" s="7" t="s">
        <v>7</v>
      </c>
      <c r="L47" s="8" t="s">
        <v>0</v>
      </c>
      <c r="M47" s="4" t="s">
        <v>1</v>
      </c>
      <c r="N47" s="9" t="s">
        <v>2</v>
      </c>
      <c r="P47" s="24" t="s">
        <v>8</v>
      </c>
      <c r="Q47" s="4" t="s">
        <v>10</v>
      </c>
      <c r="R47" s="4" t="s">
        <v>11</v>
      </c>
      <c r="S47" s="43" t="s">
        <v>12</v>
      </c>
      <c r="T47" s="4" t="s">
        <v>10</v>
      </c>
      <c r="U47" s="4" t="s">
        <v>11</v>
      </c>
      <c r="V47" s="43" t="s">
        <v>12</v>
      </c>
      <c r="W47" s="4" t="s">
        <v>10</v>
      </c>
      <c r="X47" s="4" t="s">
        <v>11</v>
      </c>
      <c r="Y47" s="9" t="s">
        <v>12</v>
      </c>
    </row>
    <row r="48" spans="1:25" ht="15" x14ac:dyDescent="0.25">
      <c r="A48" s="22">
        <v>650</v>
      </c>
      <c r="B48" s="41">
        <v>61.344000000000001</v>
      </c>
      <c r="C48" s="41">
        <v>60.911999999999999</v>
      </c>
      <c r="D48" s="41">
        <v>60.484000000000002</v>
      </c>
      <c r="E48" s="42">
        <f>AVERAGE(B48:D48)</f>
        <v>60.913333333333334</v>
      </c>
      <c r="F48" s="42">
        <f>_xlfn.STDEV.P(B48:D48)</f>
        <v>0.35109479568281182</v>
      </c>
      <c r="G48" s="10">
        <f t="shared" ref="G48:I53" si="11">B48-L48</f>
        <v>38.125</v>
      </c>
      <c r="H48" s="41">
        <f t="shared" si="11"/>
        <v>38.1524</v>
      </c>
      <c r="I48" s="41">
        <f t="shared" si="11"/>
        <v>38.155439999999999</v>
      </c>
      <c r="J48" s="42">
        <f>AVERAGE(G48:I48)</f>
        <v>38.144280000000002</v>
      </c>
      <c r="K48" s="11">
        <f>_xlfn.STDEV.P(G48:I48)</f>
        <v>1.3689392487128763E-2</v>
      </c>
      <c r="L48" s="12">
        <v>23.219000000000001</v>
      </c>
      <c r="M48" s="41">
        <v>22.759599999999999</v>
      </c>
      <c r="N48" s="13">
        <v>22.32856</v>
      </c>
      <c r="P48" s="22">
        <v>650</v>
      </c>
      <c r="Q48" s="2">
        <f>4*P48</f>
        <v>2600</v>
      </c>
      <c r="R48" s="2">
        <f>2*P48</f>
        <v>1300</v>
      </c>
      <c r="S48" s="29">
        <f>Q48+R48</f>
        <v>3900</v>
      </c>
      <c r="T48" s="2">
        <v>1340</v>
      </c>
      <c r="U48" s="2">
        <v>1095</v>
      </c>
      <c r="V48" s="29">
        <f>T48+U48</f>
        <v>2435</v>
      </c>
      <c r="W48" s="30">
        <f>T48/Q48</f>
        <v>0.51538461538461533</v>
      </c>
      <c r="X48" s="30">
        <f>U48/R48</f>
        <v>0.84230769230769231</v>
      </c>
      <c r="Y48" s="31">
        <f>V48/S48</f>
        <v>0.62435897435897436</v>
      </c>
    </row>
    <row r="49" spans="1:25" ht="15" x14ac:dyDescent="0.25">
      <c r="A49" s="22">
        <v>750</v>
      </c>
      <c r="B49" s="41">
        <v>60.16</v>
      </c>
      <c r="C49" s="41">
        <v>59.567999999999998</v>
      </c>
      <c r="D49" s="41">
        <v>58.8</v>
      </c>
      <c r="E49" s="42">
        <f t="shared" ref="E49:E53" si="12">AVERAGE(B49:D49)</f>
        <v>59.509333333333331</v>
      </c>
      <c r="F49" s="42">
        <f t="shared" ref="F49:F53" si="13">_xlfn.STDEV.P(B49:D49)</f>
        <v>0.55676526072982979</v>
      </c>
      <c r="G49" s="10">
        <f t="shared" si="11"/>
        <v>37.031599999999997</v>
      </c>
      <c r="H49" s="41">
        <f t="shared" si="11"/>
        <v>36.891999999999996</v>
      </c>
      <c r="I49" s="41">
        <f t="shared" si="11"/>
        <v>36.546399999999998</v>
      </c>
      <c r="J49" s="42">
        <f t="shared" ref="J49:J53" si="14">AVERAGE(G49:I49)</f>
        <v>36.823333333333331</v>
      </c>
      <c r="K49" s="11">
        <f t="shared" ref="K49:K53" si="15">_xlfn.STDEV.P(G49:I49)</f>
        <v>0.20394622384889102</v>
      </c>
      <c r="L49" s="12">
        <v>23.128399999999999</v>
      </c>
      <c r="M49" s="41">
        <v>22.675999999999998</v>
      </c>
      <c r="N49" s="13">
        <v>22.253599999999999</v>
      </c>
      <c r="P49" s="22">
        <v>750</v>
      </c>
      <c r="Q49" s="2">
        <f t="shared" ref="Q49:Q53" si="16">4*P49</f>
        <v>3000</v>
      </c>
      <c r="R49" s="2">
        <f t="shared" ref="R49:R53" si="17">2*P49</f>
        <v>1500</v>
      </c>
      <c r="S49" s="29">
        <f t="shared" ref="S49:S53" si="18">Q49+R49</f>
        <v>4500</v>
      </c>
      <c r="T49" s="2">
        <v>959</v>
      </c>
      <c r="U49" s="2">
        <v>1331</v>
      </c>
      <c r="V49" s="29">
        <f t="shared" ref="V49:V53" si="19">T49+U49</f>
        <v>2290</v>
      </c>
      <c r="W49" s="30">
        <f t="shared" ref="W49:Y53" si="20">T49/Q49</f>
        <v>0.31966666666666665</v>
      </c>
      <c r="X49" s="30">
        <f t="shared" si="20"/>
        <v>0.88733333333333331</v>
      </c>
      <c r="Y49" s="31">
        <f t="shared" si="20"/>
        <v>0.50888888888888884</v>
      </c>
    </row>
    <row r="50" spans="1:25" ht="15" x14ac:dyDescent="0.25">
      <c r="A50" s="22">
        <v>850</v>
      </c>
      <c r="B50" s="41">
        <v>59.076000000000001</v>
      </c>
      <c r="C50" s="41">
        <v>58.46</v>
      </c>
      <c r="D50" s="41">
        <v>58.276000000000003</v>
      </c>
      <c r="E50" s="42">
        <f t="shared" si="12"/>
        <v>58.604000000000006</v>
      </c>
      <c r="F50" s="42">
        <f t="shared" si="13"/>
        <v>0.34210329823997021</v>
      </c>
      <c r="G50" s="10">
        <f t="shared" si="11"/>
        <v>36.001000000000005</v>
      </c>
      <c r="H50" s="41">
        <f t="shared" si="11"/>
        <v>35.880400000000002</v>
      </c>
      <c r="I50" s="41">
        <f t="shared" si="11"/>
        <v>36.103999999999999</v>
      </c>
      <c r="J50" s="42">
        <f t="shared" si="14"/>
        <v>35.995133333333335</v>
      </c>
      <c r="K50" s="11">
        <f t="shared" si="15"/>
        <v>9.1378528963621378E-2</v>
      </c>
      <c r="L50" s="12">
        <v>23.074999999999999</v>
      </c>
      <c r="M50" s="41">
        <v>22.579599999999999</v>
      </c>
      <c r="N50" s="13">
        <v>22.172000000000001</v>
      </c>
      <c r="P50" s="22">
        <v>850</v>
      </c>
      <c r="Q50" s="2">
        <f t="shared" si="16"/>
        <v>3400</v>
      </c>
      <c r="R50" s="2">
        <f t="shared" si="17"/>
        <v>1700</v>
      </c>
      <c r="S50" s="29">
        <f t="shared" si="18"/>
        <v>5100</v>
      </c>
      <c r="T50" s="2">
        <v>406</v>
      </c>
      <c r="U50" s="2">
        <v>1653</v>
      </c>
      <c r="V50" s="29">
        <f t="shared" si="19"/>
        <v>2059</v>
      </c>
      <c r="W50" s="30">
        <f t="shared" si="20"/>
        <v>0.11941176470588236</v>
      </c>
      <c r="X50" s="30">
        <f t="shared" si="20"/>
        <v>0.97235294117647064</v>
      </c>
      <c r="Y50" s="31">
        <f t="shared" si="20"/>
        <v>0.40372549019607845</v>
      </c>
    </row>
    <row r="51" spans="1:25" ht="15" x14ac:dyDescent="0.25">
      <c r="A51" s="22">
        <v>950</v>
      </c>
      <c r="B51" s="41">
        <v>57.884</v>
      </c>
      <c r="C51" s="41">
        <v>57.514000000000003</v>
      </c>
      <c r="D51" s="41">
        <v>57.545999999999999</v>
      </c>
      <c r="E51" s="42">
        <f t="shared" si="12"/>
        <v>57.647999999999996</v>
      </c>
      <c r="F51" s="42">
        <f t="shared" si="13"/>
        <v>0.16738777334879185</v>
      </c>
      <c r="G51" s="10">
        <f t="shared" si="11"/>
        <v>34.972000000000001</v>
      </c>
      <c r="H51" s="41">
        <f t="shared" si="11"/>
        <v>35.005400000000002</v>
      </c>
      <c r="I51" s="41">
        <f t="shared" si="11"/>
        <v>35.052399999999999</v>
      </c>
      <c r="J51" s="42">
        <f t="shared" si="14"/>
        <v>35.009933333333329</v>
      </c>
      <c r="K51" s="11">
        <f t="shared" si="15"/>
        <v>3.2979320119667109E-2</v>
      </c>
      <c r="L51" s="12">
        <v>22.911999999999999</v>
      </c>
      <c r="M51" s="41">
        <v>22.508600000000001</v>
      </c>
      <c r="N51" s="13">
        <v>22.493600000000001</v>
      </c>
      <c r="P51" s="22">
        <v>950</v>
      </c>
      <c r="Q51" s="2">
        <f t="shared" si="16"/>
        <v>3800</v>
      </c>
      <c r="R51" s="2">
        <f t="shared" si="17"/>
        <v>1900</v>
      </c>
      <c r="S51" s="29">
        <f t="shared" si="18"/>
        <v>5700</v>
      </c>
      <c r="T51" s="2">
        <v>83</v>
      </c>
      <c r="U51" s="2">
        <v>1829</v>
      </c>
      <c r="V51" s="29">
        <f t="shared" si="19"/>
        <v>1912</v>
      </c>
      <c r="W51" s="30">
        <f t="shared" si="20"/>
        <v>2.1842105263157895E-2</v>
      </c>
      <c r="X51" s="30">
        <f t="shared" si="20"/>
        <v>0.96263157894736839</v>
      </c>
      <c r="Y51" s="31">
        <f t="shared" si="20"/>
        <v>0.33543859649122809</v>
      </c>
    </row>
    <row r="52" spans="1:25" ht="15" x14ac:dyDescent="0.25">
      <c r="A52" s="22">
        <v>1050</v>
      </c>
      <c r="B52" s="41">
        <v>55.908000000000001</v>
      </c>
      <c r="C52" s="41">
        <v>56.756</v>
      </c>
      <c r="D52" s="41">
        <v>56.244</v>
      </c>
      <c r="E52" s="42">
        <f t="shared" si="12"/>
        <v>56.302666666666674</v>
      </c>
      <c r="F52" s="42">
        <f t="shared" si="13"/>
        <v>0.3486711280785309</v>
      </c>
      <c r="G52" s="10">
        <f t="shared" si="11"/>
        <v>32.554200000000002</v>
      </c>
      <c r="H52" s="41">
        <f t="shared" si="11"/>
        <v>33.867599999999996</v>
      </c>
      <c r="I52" s="41">
        <f t="shared" si="11"/>
        <v>33.784599999999998</v>
      </c>
      <c r="J52" s="42">
        <f t="shared" si="14"/>
        <v>33.402133333333332</v>
      </c>
      <c r="K52" s="11">
        <f t="shared" si="15"/>
        <v>0.60053612343934215</v>
      </c>
      <c r="L52" s="12">
        <v>23.3538</v>
      </c>
      <c r="M52" s="41">
        <v>22.888400000000001</v>
      </c>
      <c r="N52" s="13">
        <v>22.459399999999999</v>
      </c>
      <c r="P52" s="22">
        <v>1050</v>
      </c>
      <c r="Q52" s="2">
        <f t="shared" si="16"/>
        <v>4200</v>
      </c>
      <c r="R52" s="2">
        <f t="shared" si="17"/>
        <v>2100</v>
      </c>
      <c r="S52" s="29">
        <f t="shared" si="18"/>
        <v>6300</v>
      </c>
      <c r="T52" s="2">
        <v>0</v>
      </c>
      <c r="U52" s="2">
        <v>1881</v>
      </c>
      <c r="V52" s="29">
        <f t="shared" si="19"/>
        <v>1881</v>
      </c>
      <c r="W52" s="30">
        <f t="shared" si="20"/>
        <v>0</v>
      </c>
      <c r="X52" s="30">
        <f t="shared" si="20"/>
        <v>0.89571428571428569</v>
      </c>
      <c r="Y52" s="31">
        <f t="shared" si="20"/>
        <v>0.2985714285714286</v>
      </c>
    </row>
    <row r="53" spans="1:25" ht="15.75" thickBot="1" x14ac:dyDescent="0.3">
      <c r="A53" s="23">
        <v>1150</v>
      </c>
      <c r="B53" s="16">
        <v>55.531999999999996</v>
      </c>
      <c r="C53" s="16">
        <v>55.56</v>
      </c>
      <c r="D53" s="16">
        <v>54.972000000000001</v>
      </c>
      <c r="E53" s="17">
        <f t="shared" si="12"/>
        <v>55.354666666666667</v>
      </c>
      <c r="F53" s="17">
        <f t="shared" si="13"/>
        <v>0.27082753839954149</v>
      </c>
      <c r="G53" s="18">
        <f t="shared" si="11"/>
        <v>32.250999999999998</v>
      </c>
      <c r="H53" s="16">
        <f t="shared" si="11"/>
        <v>32.755400000000002</v>
      </c>
      <c r="I53" s="16">
        <f t="shared" si="11"/>
        <v>32.609000000000002</v>
      </c>
      <c r="J53" s="17">
        <f t="shared" si="14"/>
        <v>32.538466666666665</v>
      </c>
      <c r="K53" s="19">
        <f t="shared" si="15"/>
        <v>0.21187426040513507</v>
      </c>
      <c r="L53" s="20">
        <v>23.280999999999999</v>
      </c>
      <c r="M53" s="16">
        <v>22.804600000000001</v>
      </c>
      <c r="N53" s="21">
        <v>22.363</v>
      </c>
      <c r="P53" s="23">
        <v>1150</v>
      </c>
      <c r="Q53" s="32">
        <f t="shared" si="16"/>
        <v>4600</v>
      </c>
      <c r="R53" s="32">
        <f t="shared" si="17"/>
        <v>2300</v>
      </c>
      <c r="S53" s="33">
        <f t="shared" si="18"/>
        <v>6900</v>
      </c>
      <c r="T53" s="32">
        <v>0</v>
      </c>
      <c r="U53" s="32">
        <v>1881</v>
      </c>
      <c r="V53" s="33">
        <f t="shared" si="19"/>
        <v>1881</v>
      </c>
      <c r="W53" s="34">
        <f t="shared" si="20"/>
        <v>0</v>
      </c>
      <c r="X53" s="34">
        <f t="shared" si="20"/>
        <v>0.8178260869565217</v>
      </c>
      <c r="Y53" s="35">
        <f t="shared" si="20"/>
        <v>0.27260869565217394</v>
      </c>
    </row>
  </sheetData>
  <mergeCells count="12">
    <mergeCell ref="W46:Y46"/>
    <mergeCell ref="B46:F46"/>
    <mergeCell ref="G46:K46"/>
    <mergeCell ref="L46:N46"/>
    <mergeCell ref="Q46:S46"/>
    <mergeCell ref="T46:V46"/>
    <mergeCell ref="L36:N36"/>
    <mergeCell ref="Q36:S36"/>
    <mergeCell ref="T36:V36"/>
    <mergeCell ref="W36:Y36"/>
    <mergeCell ref="B36:F36"/>
    <mergeCell ref="G36:K36"/>
  </mergeCells>
  <pageMargins left="0.7" right="0.7" top="0.75" bottom="0.75" header="0.3" footer="0.3"/>
  <pageSetup paperSize="8"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2021-02-26T00:51:34Z</cp:lastPrinted>
  <dcterms:created xsi:type="dcterms:W3CDTF">2021-02-22T23:54:38Z</dcterms:created>
  <dcterms:modified xsi:type="dcterms:W3CDTF">2021-02-26T00:52:00Z</dcterms:modified>
</cp:coreProperties>
</file>