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DP\experiments\11_sched_method_comparison_6\"/>
    </mc:Choice>
  </mc:AlternateContent>
  <xr:revisionPtr revIDLastSave="0" documentId="13_ncr:1_{21664560-94BD-4347-9295-D0900B1B2C2C}" xr6:coauthVersionLast="45" xr6:coauthVersionMax="45" xr10:uidLastSave="{00000000-0000-0000-0000-000000000000}"/>
  <bookViews>
    <workbookView xWindow="-120" yWindow="-120" windowWidth="29040" windowHeight="15990" xr2:uid="{4AA14060-357B-4D48-902E-23F5DC5705A3}"/>
  </bookViews>
  <sheets>
    <sheet name="Sheet1" sheetId="1" r:id="rId1"/>
  </sheets>
  <definedNames>
    <definedName name="_xlnm.Print_Area" localSheetId="0">Sheet1!$A$1:$N$43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2" i="1" a="1"/>
  <c r="K2" i="1" s="1"/>
  <c r="K1" i="1" a="1"/>
  <c r="K1" i="1" s="1"/>
  <c r="J3" i="1"/>
  <c r="J2" i="1"/>
  <c r="J1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N38" i="1" l="1"/>
  <c r="O38" i="1" s="1"/>
  <c r="F39" i="1"/>
  <c r="E39" i="1"/>
  <c r="N39" i="1" s="1"/>
  <c r="O39" i="1" s="1"/>
  <c r="F38" i="1"/>
  <c r="E38" i="1"/>
  <c r="F37" i="1"/>
  <c r="E37" i="1"/>
  <c r="F36" i="1"/>
  <c r="E36" i="1"/>
  <c r="F35" i="1"/>
  <c r="E35" i="1"/>
  <c r="F34" i="1"/>
  <c r="E34" i="1"/>
  <c r="P35" i="1" l="1"/>
  <c r="Q35" i="1" s="1"/>
  <c r="L35" i="1"/>
  <c r="M35" i="1" s="1"/>
  <c r="P37" i="1"/>
  <c r="Q37" i="1" s="1"/>
  <c r="L37" i="1"/>
  <c r="M37" i="1" s="1"/>
  <c r="N35" i="1"/>
  <c r="O35" i="1" s="1"/>
  <c r="P34" i="1"/>
  <c r="Q34" i="1" s="1"/>
  <c r="L34" i="1"/>
  <c r="M34" i="1" s="1"/>
  <c r="P36" i="1"/>
  <c r="Q36" i="1" s="1"/>
  <c r="L36" i="1"/>
  <c r="M36" i="1" s="1"/>
  <c r="P38" i="1"/>
  <c r="Q38" i="1" s="1"/>
  <c r="L38" i="1"/>
  <c r="M38" i="1" s="1"/>
  <c r="N36" i="1"/>
  <c r="O36" i="1" s="1"/>
  <c r="N34" i="1"/>
  <c r="O34" i="1" s="1"/>
  <c r="N37" i="1"/>
  <c r="O37" i="1" s="1"/>
  <c r="P39" i="1"/>
  <c r="Q39" i="1" s="1"/>
  <c r="L39" i="1"/>
  <c r="M39" i="1" s="1"/>
  <c r="F25" i="1"/>
  <c r="E25" i="1"/>
  <c r="F24" i="1"/>
  <c r="E24" i="1"/>
  <c r="F23" i="1"/>
  <c r="E23" i="1"/>
  <c r="F22" i="1"/>
  <c r="E22" i="1"/>
  <c r="F21" i="1"/>
  <c r="E21" i="1"/>
  <c r="F20" i="1"/>
  <c r="E20" i="1"/>
  <c r="F11" i="1"/>
  <c r="E11" i="1"/>
  <c r="F10" i="1"/>
  <c r="E10" i="1"/>
  <c r="F9" i="1"/>
  <c r="E9" i="1"/>
  <c r="F8" i="1"/>
  <c r="E8" i="1"/>
  <c r="F7" i="1"/>
  <c r="E7" i="1"/>
  <c r="F6" i="1"/>
  <c r="E6" i="1"/>
  <c r="P8" i="1" l="1"/>
  <c r="Q8" i="1" s="1"/>
  <c r="L8" i="1"/>
  <c r="M8" i="1" s="1"/>
  <c r="N8" i="1"/>
  <c r="O8" i="1" s="1"/>
  <c r="P20" i="1"/>
  <c r="Q20" i="1" s="1"/>
  <c r="L20" i="1"/>
  <c r="M20" i="1" s="1"/>
  <c r="N20" i="1"/>
  <c r="O20" i="1" s="1"/>
  <c r="P22" i="1"/>
  <c r="Q22" i="1" s="1"/>
  <c r="L22" i="1"/>
  <c r="M22" i="1" s="1"/>
  <c r="N22" i="1"/>
  <c r="O22" i="1" s="1"/>
  <c r="P24" i="1"/>
  <c r="Q24" i="1" s="1"/>
  <c r="L24" i="1"/>
  <c r="M24" i="1" s="1"/>
  <c r="N24" i="1"/>
  <c r="O24" i="1" s="1"/>
  <c r="L6" i="1"/>
  <c r="M6" i="1" s="1"/>
  <c r="P6" i="1"/>
  <c r="Q6" i="1" s="1"/>
  <c r="N6" i="1"/>
  <c r="O6" i="1" s="1"/>
  <c r="L10" i="1"/>
  <c r="M10" i="1" s="1"/>
  <c r="P10" i="1"/>
  <c r="Q10" i="1" s="1"/>
  <c r="N10" i="1"/>
  <c r="O10" i="1" s="1"/>
  <c r="L7" i="1"/>
  <c r="M7" i="1" s="1"/>
  <c r="P7" i="1"/>
  <c r="Q7" i="1" s="1"/>
  <c r="N7" i="1"/>
  <c r="O7" i="1" s="1"/>
  <c r="L9" i="1"/>
  <c r="M9" i="1" s="1"/>
  <c r="N9" i="1"/>
  <c r="O9" i="1" s="1"/>
  <c r="P9" i="1"/>
  <c r="Q9" i="1" s="1"/>
  <c r="L11" i="1"/>
  <c r="M11" i="1" s="1"/>
  <c r="N11" i="1"/>
  <c r="O11" i="1" s="1"/>
  <c r="P11" i="1"/>
  <c r="Q11" i="1" s="1"/>
  <c r="P21" i="1"/>
  <c r="Q21" i="1" s="1"/>
  <c r="L21" i="1"/>
  <c r="M21" i="1" s="1"/>
  <c r="N21" i="1"/>
  <c r="O21" i="1" s="1"/>
  <c r="P23" i="1"/>
  <c r="Q23" i="1" s="1"/>
  <c r="L23" i="1"/>
  <c r="M23" i="1" s="1"/>
  <c r="N23" i="1"/>
  <c r="O23" i="1" s="1"/>
  <c r="P25" i="1"/>
  <c r="Q25" i="1" s="1"/>
  <c r="L25" i="1"/>
  <c r="M25" i="1" s="1"/>
  <c r="N25" i="1"/>
  <c r="O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<sst xmlns="http://schemas.openxmlformats.org/spreadsheetml/2006/main" count="53" uniqueCount="17">
  <si>
    <t>Run 1</t>
  </si>
  <si>
    <t>Run 2</t>
  </si>
  <si>
    <t>Run 3</t>
  </si>
  <si>
    <t>Average</t>
  </si>
  <si>
    <t>StdDev</t>
  </si>
  <si>
    <t>global-ILP</t>
  </si>
  <si>
    <t>minutil+LTF</t>
  </si>
  <si>
    <t>delta P</t>
  </si>
  <si>
    <t>W</t>
  </si>
  <si>
    <t>Estimated power [W]</t>
  </si>
  <si>
    <t>Measured power [W]</t>
  </si>
  <si>
    <t>Idle power:</t>
  </si>
  <si>
    <t>PEWMS</t>
  </si>
  <si>
    <t>global-ILP - fixed 930ms solution</t>
  </si>
  <si>
    <t>NOSTAP</t>
  </si>
  <si>
    <t>PESP</t>
  </si>
  <si>
    <t>PEWMS error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</si>
</sst>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3" fillId="0" borderId="12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3" xfId="0" applyNumberFormat="1" applyFont="1" applyBorder="1"/>
    <xf numFmtId="164" fontId="4" fillId="0" borderId="14" xfId="0" applyNumberFormat="1" applyFont="1" applyBorder="1"/>
    <xf numFmtId="164" fontId="3" fillId="0" borderId="15" xfId="0" applyNumberFormat="1" applyFont="1" applyBorder="1"/>
    <xf numFmtId="164" fontId="3" fillId="0" borderId="14" xfId="0" applyNumberFormat="1" applyFont="1" applyBorder="1"/>
    <xf numFmtId="0" fontId="3" fillId="0" borderId="16" xfId="0" applyFont="1" applyBorder="1"/>
    <xf numFmtId="164" fontId="3" fillId="0" borderId="17" xfId="0" applyNumberFormat="1" applyFont="1" applyBorder="1"/>
    <xf numFmtId="164" fontId="4" fillId="0" borderId="17" xfId="0" applyNumberFormat="1" applyFont="1" applyBorder="1"/>
    <xf numFmtId="164" fontId="3" fillId="0" borderId="18" xfId="0" applyNumberFormat="1" applyFont="1" applyBorder="1"/>
    <xf numFmtId="164" fontId="4" fillId="0" borderId="19" xfId="0" applyNumberFormat="1" applyFont="1" applyBorder="1"/>
    <xf numFmtId="164" fontId="3" fillId="0" borderId="20" xfId="0" applyNumberFormat="1" applyFont="1" applyBorder="1"/>
    <xf numFmtId="164" fontId="3" fillId="0" borderId="19" xfId="0" applyNumberFormat="1" applyFont="1" applyBorder="1"/>
    <xf numFmtId="10" fontId="3" fillId="0" borderId="0" xfId="1" applyNumberFormat="1" applyFont="1"/>
    <xf numFmtId="165" fontId="3" fillId="0" borderId="0" xfId="0" applyNumberFormat="1" applyFont="1"/>
    <xf numFmtId="0" fontId="3" fillId="0" borderId="21" xfId="0" applyFont="1" applyBorder="1" applyAlignment="1">
      <alignment horizontal="right"/>
    </xf>
    <xf numFmtId="0" fontId="3" fillId="0" borderId="22" xfId="0" applyFont="1" applyBorder="1"/>
    <xf numFmtId="0" fontId="3" fillId="0" borderId="23" xfId="0" applyFont="1" applyBorder="1" applyAlignment="1">
      <alignment horizontal="left" indent="1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3" fillId="0" borderId="24" xfId="1" applyNumberFormat="1" applyFont="1" applyBorder="1"/>
    <xf numFmtId="10" fontId="3" fillId="0" borderId="14" xfId="1" applyNumberFormat="1" applyFont="1" applyBorder="1"/>
    <xf numFmtId="10" fontId="3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75DE-CD0B-4E9B-BAA2-E82586CBED1C}">
  <dimension ref="A1:U43"/>
  <sheetViews>
    <sheetView tabSelected="1" zoomScaleNormal="100" workbookViewId="0">
      <selection activeCell="H9" sqref="H9"/>
    </sheetView>
  </sheetViews>
  <sheetFormatPr defaultRowHeight="14.25" x14ac:dyDescent="0.2"/>
  <cols>
    <col min="1" max="1" width="27.85546875" style="2" customWidth="1"/>
    <col min="2" max="4" width="9.140625" style="2"/>
    <col min="5" max="6" width="14.28515625" style="2" customWidth="1"/>
    <col min="7" max="7" width="14.42578125" style="2" customWidth="1"/>
    <col min="8" max="9" width="9.140625" style="2"/>
    <col min="10" max="11" width="15.140625" style="2" customWidth="1"/>
    <col min="12" max="12" width="14.7109375" style="2" customWidth="1"/>
    <col min="13" max="16384" width="9.140625" style="2"/>
  </cols>
  <sheetData>
    <row r="1" spans="1:21" ht="15" thickBot="1" x14ac:dyDescent="0.25">
      <c r="A1" s="25" t="s">
        <v>11</v>
      </c>
      <c r="B1" s="26">
        <v>5.59</v>
      </c>
      <c r="C1" s="27" t="s">
        <v>8</v>
      </c>
      <c r="I1" s="2" t="s">
        <v>16</v>
      </c>
      <c r="J1" s="23">
        <f>AVERAGE(M:M)</f>
        <v>8.5413052448193756E-3</v>
      </c>
      <c r="K1" s="23" cm="1">
        <f t="array" ref="K1">SUM(ABS(M:M))/COUNT(M:M)</f>
        <v>1.0236961085993172E-2</v>
      </c>
    </row>
    <row r="2" spans="1:21" x14ac:dyDescent="0.2">
      <c r="I2" s="2" t="s">
        <v>14</v>
      </c>
      <c r="J2" s="23">
        <f>AVERAGE(O:O)</f>
        <v>4.9616803394637719E-2</v>
      </c>
      <c r="K2" s="23" cm="1">
        <f t="array" ref="K2">SUM(ABS(O:O))/COUNT(O:O)</f>
        <v>4.9616803394637719E-2</v>
      </c>
    </row>
    <row r="3" spans="1:21" ht="18.75" thickBot="1" x14ac:dyDescent="0.3">
      <c r="A3" s="1" t="s">
        <v>5</v>
      </c>
      <c r="I3" s="2" t="s">
        <v>15</v>
      </c>
      <c r="J3" s="23">
        <f>AVERAGE(Q:Q)</f>
        <v>1.2614545142193755E-2</v>
      </c>
      <c r="K3" s="23" cm="1">
        <f t="array" ref="K3">SUM(ABS(Q:Q))/COUNT(Q:Q)</f>
        <v>1.2838438810777142E-2</v>
      </c>
    </row>
    <row r="4" spans="1:21" ht="15" customHeight="1" x14ac:dyDescent="0.2">
      <c r="A4" s="3"/>
      <c r="B4" s="30" t="s">
        <v>10</v>
      </c>
      <c r="C4" s="31"/>
      <c r="D4" s="31"/>
      <c r="E4" s="31"/>
      <c r="F4" s="32"/>
      <c r="G4" s="30" t="s">
        <v>9</v>
      </c>
      <c r="H4" s="31"/>
      <c r="I4" s="31"/>
      <c r="J4" s="31"/>
      <c r="K4" s="33"/>
      <c r="L4" s="34" t="s">
        <v>7</v>
      </c>
      <c r="M4" s="31"/>
      <c r="N4" s="31"/>
      <c r="O4" s="31"/>
      <c r="P4" s="31"/>
      <c r="Q4" s="33"/>
      <c r="S4" s="7" t="s">
        <v>12</v>
      </c>
      <c r="T4" s="2" t="s">
        <v>14</v>
      </c>
      <c r="U4" s="2" t="s">
        <v>15</v>
      </c>
    </row>
    <row r="5" spans="1:21" ht="15" x14ac:dyDescent="0.25">
      <c r="A5" s="4"/>
      <c r="B5" s="5" t="s">
        <v>0</v>
      </c>
      <c r="C5" s="5" t="s">
        <v>1</v>
      </c>
      <c r="D5" s="5" t="s">
        <v>2</v>
      </c>
      <c r="E5" s="6" t="s">
        <v>3</v>
      </c>
      <c r="F5" s="6" t="s">
        <v>4</v>
      </c>
      <c r="G5" s="7" t="s">
        <v>12</v>
      </c>
      <c r="H5" s="5" t="s">
        <v>14</v>
      </c>
      <c r="I5" s="5" t="s">
        <v>15</v>
      </c>
      <c r="J5" s="6"/>
      <c r="K5" s="8"/>
      <c r="L5" s="28" t="s">
        <v>12</v>
      </c>
      <c r="M5" s="29"/>
      <c r="N5" s="29" t="s">
        <v>14</v>
      </c>
      <c r="O5" s="29"/>
      <c r="P5" s="29" t="s">
        <v>15</v>
      </c>
      <c r="Q5" s="35"/>
    </row>
    <row r="6" spans="1:21" ht="15" x14ac:dyDescent="0.25">
      <c r="A6" s="9">
        <v>930</v>
      </c>
      <c r="B6" s="10">
        <v>8.7268188352471601</v>
      </c>
      <c r="C6" s="10">
        <v>8.7580378108197205</v>
      </c>
      <c r="D6" s="10">
        <v>8.7281845209232998</v>
      </c>
      <c r="E6" s="11">
        <f>AVERAGE(B6:D6)</f>
        <v>8.7376803889967274</v>
      </c>
      <c r="F6" s="11">
        <f>_xlfn.STDEV.P(B6:D6)</f>
        <v>1.4405664205466311E-2</v>
      </c>
      <c r="G6" s="12">
        <f>S6+$B$1</f>
        <v>8.5983201951237103</v>
      </c>
      <c r="H6" s="10">
        <f t="shared" ref="H6:I11" si="0">T6+$B$1</f>
        <v>8.2221540661877199</v>
      </c>
      <c r="I6" s="10">
        <f t="shared" si="0"/>
        <v>8.6188463168166596</v>
      </c>
      <c r="J6" s="11"/>
      <c r="K6" s="13"/>
      <c r="L6" s="14">
        <f>E6-G6</f>
        <v>0.13936019387301712</v>
      </c>
      <c r="M6" s="36">
        <f>L6/G6</f>
        <v>1.6207839521032403E-2</v>
      </c>
      <c r="N6" s="10">
        <f>E6-H6</f>
        <v>0.51552632280900745</v>
      </c>
      <c r="O6" s="36">
        <f>N6/H6</f>
        <v>6.2699667101718051E-2</v>
      </c>
      <c r="P6" s="10">
        <f>E6-I6</f>
        <v>0.11883407218006781</v>
      </c>
      <c r="Q6" s="37">
        <f>P6/I6</f>
        <v>1.3787700558972115E-2</v>
      </c>
      <c r="S6" s="2">
        <v>3.00832019512371</v>
      </c>
      <c r="T6" s="2">
        <v>2.6321540661877201</v>
      </c>
      <c r="U6" s="2">
        <v>3.0288463168166602</v>
      </c>
    </row>
    <row r="7" spans="1:21" ht="15" x14ac:dyDescent="0.25">
      <c r="A7" s="9">
        <v>1130</v>
      </c>
      <c r="B7" s="10">
        <v>7.9129928301591104</v>
      </c>
      <c r="C7" s="10">
        <v>7.8938216684737901</v>
      </c>
      <c r="D7" s="10">
        <v>7.8696325227754196</v>
      </c>
      <c r="E7" s="11">
        <f t="shared" ref="E7:E11" si="1">AVERAGE(B7:D7)</f>
        <v>7.8921490071361058</v>
      </c>
      <c r="F7" s="11">
        <f t="shared" ref="F7:F11" si="2">_xlfn.STDEV.P(B7:D7)</f>
        <v>1.7741240299839488E-2</v>
      </c>
      <c r="G7" s="12">
        <f>S7+$B$1</f>
        <v>7.8419433933285401</v>
      </c>
      <c r="H7" s="10">
        <f t="shared" si="0"/>
        <v>7.5225716047028497</v>
      </c>
      <c r="I7" s="10">
        <f t="shared" si="0"/>
        <v>7.8632827556410092</v>
      </c>
      <c r="J7" s="11"/>
      <c r="K7" s="13"/>
      <c r="L7" s="14">
        <f t="shared" ref="L7:L11" si="3">E7-G7</f>
        <v>5.0205613807565719E-2</v>
      </c>
      <c r="M7" s="38">
        <f t="shared" ref="M7:M11" si="4">L7/G7</f>
        <v>6.4021902849079066E-3</v>
      </c>
      <c r="N7" s="10">
        <f t="shared" ref="N7:N11" si="5">E7-H7</f>
        <v>0.3695774024332561</v>
      </c>
      <c r="O7" s="38">
        <f t="shared" ref="O7:O11" si="6">N7/H7</f>
        <v>4.9129130549213938E-2</v>
      </c>
      <c r="P7" s="10">
        <f t="shared" ref="P7:P11" si="7">E7-I7</f>
        <v>2.8866251495096584E-2</v>
      </c>
      <c r="Q7" s="37">
        <f t="shared" ref="Q7:Q11" si="8">P7/I7</f>
        <v>3.671017867745928E-3</v>
      </c>
      <c r="S7" s="2">
        <v>2.2519433933285402</v>
      </c>
      <c r="T7" s="2">
        <v>1.9325716047028501</v>
      </c>
      <c r="U7" s="2">
        <v>2.2732827556410098</v>
      </c>
    </row>
    <row r="8" spans="1:21" ht="15" x14ac:dyDescent="0.25">
      <c r="A8" s="9">
        <v>1330</v>
      </c>
      <c r="B8" s="10">
        <v>7.3903048374792801</v>
      </c>
      <c r="C8" s="10">
        <v>7.4240585237597303</v>
      </c>
      <c r="D8" s="10">
        <v>7.4141420112425998</v>
      </c>
      <c r="E8" s="11">
        <f t="shared" si="1"/>
        <v>7.4095017908272034</v>
      </c>
      <c r="F8" s="11">
        <f t="shared" si="2"/>
        <v>1.4165134862456207E-2</v>
      </c>
      <c r="G8" s="12">
        <f>S8+$B$1</f>
        <v>7.3981050652646401</v>
      </c>
      <c r="H8" s="10">
        <f>T8+$B$1</f>
        <v>7.0910767677112601</v>
      </c>
      <c r="I8" s="10">
        <f t="shared" si="0"/>
        <v>7.3989807597710193</v>
      </c>
      <c r="J8" s="11"/>
      <c r="K8" s="13"/>
      <c r="L8" s="14">
        <f t="shared" si="3"/>
        <v>1.1396725562563326E-2</v>
      </c>
      <c r="M8" s="38">
        <f t="shared" si="4"/>
        <v>1.5404925264001573E-3</v>
      </c>
      <c r="N8" s="10">
        <f t="shared" si="5"/>
        <v>0.31842502311594334</v>
      </c>
      <c r="O8" s="38">
        <f t="shared" si="6"/>
        <v>4.4905031146450169E-2</v>
      </c>
      <c r="P8" s="10">
        <f t="shared" si="7"/>
        <v>1.0521031056184071E-2</v>
      </c>
      <c r="Q8" s="37">
        <f t="shared" si="8"/>
        <v>1.421956806995356E-3</v>
      </c>
      <c r="S8" s="2">
        <v>1.80810506526464</v>
      </c>
      <c r="T8" s="2">
        <v>1.50107676771126</v>
      </c>
      <c r="U8" s="2">
        <v>1.8089807597710199</v>
      </c>
    </row>
    <row r="9" spans="1:21" ht="15" x14ac:dyDescent="0.25">
      <c r="A9" s="9">
        <v>1530</v>
      </c>
      <c r="B9" s="10">
        <v>7.1293549634622799</v>
      </c>
      <c r="C9" s="10">
        <v>7.1033768313770898</v>
      </c>
      <c r="D9" s="10">
        <v>7.1363113165498904</v>
      </c>
      <c r="E9" s="11">
        <f t="shared" si="1"/>
        <v>7.1230143704630864</v>
      </c>
      <c r="F9" s="11">
        <f t="shared" si="2"/>
        <v>1.417327104295076E-2</v>
      </c>
      <c r="G9" s="12">
        <f>S9+$B$1</f>
        <v>7.12680684716483</v>
      </c>
      <c r="H9" s="10">
        <f>T9+$B$1</f>
        <v>6.8442565383844896</v>
      </c>
      <c r="I9" s="10">
        <f t="shared" si="0"/>
        <v>7.1139179997905702</v>
      </c>
      <c r="J9" s="11"/>
      <c r="K9" s="13"/>
      <c r="L9" s="14">
        <f t="shared" si="3"/>
        <v>-3.7924767017436523E-3</v>
      </c>
      <c r="M9" s="38">
        <f t="shared" si="4"/>
        <v>-5.321424844357002E-4</v>
      </c>
      <c r="N9" s="10">
        <f t="shared" si="5"/>
        <v>0.27875783207859683</v>
      </c>
      <c r="O9" s="38">
        <f t="shared" si="6"/>
        <v>4.0728723494691581E-2</v>
      </c>
      <c r="P9" s="10">
        <f t="shared" si="7"/>
        <v>9.0963706725162297E-3</v>
      </c>
      <c r="Q9" s="37">
        <f t="shared" si="8"/>
        <v>1.2786724098849639E-3</v>
      </c>
      <c r="S9" s="2">
        <v>1.53680684716483</v>
      </c>
      <c r="T9" s="2">
        <v>1.2542565383844899</v>
      </c>
      <c r="U9" s="2">
        <v>1.5239179997905701</v>
      </c>
    </row>
    <row r="10" spans="1:21" ht="15" x14ac:dyDescent="0.25">
      <c r="A10" s="9">
        <v>1730</v>
      </c>
      <c r="B10" s="10">
        <v>6.8817268973071704</v>
      </c>
      <c r="C10" s="10">
        <v>6.8746714865736598</v>
      </c>
      <c r="D10" s="10">
        <v>6.9103488704553104</v>
      </c>
      <c r="E10" s="11">
        <f t="shared" si="1"/>
        <v>6.8889157514453805</v>
      </c>
      <c r="F10" s="11">
        <f t="shared" si="2"/>
        <v>1.5426787265986586E-2</v>
      </c>
      <c r="G10" s="12">
        <f>S10+$B$1</f>
        <v>6.9195152502769597</v>
      </c>
      <c r="H10" s="10">
        <f>T10+$B$1</f>
        <v>6.6304340946174696</v>
      </c>
      <c r="I10" s="10">
        <f t="shared" si="0"/>
        <v>6.8819074482785094</v>
      </c>
      <c r="J10" s="11"/>
      <c r="K10" s="13"/>
      <c r="L10" s="14">
        <f t="shared" si="3"/>
        <v>-3.0599498831579197E-2</v>
      </c>
      <c r="M10" s="38">
        <f t="shared" si="4"/>
        <v>-4.422202672413277E-3</v>
      </c>
      <c r="N10" s="10">
        <f t="shared" si="5"/>
        <v>0.25848165682791091</v>
      </c>
      <c r="O10" s="38">
        <f t="shared" si="6"/>
        <v>3.8984122779795689E-2</v>
      </c>
      <c r="P10" s="10">
        <f t="shared" si="7"/>
        <v>7.008303166871066E-3</v>
      </c>
      <c r="Q10" s="37">
        <f t="shared" si="8"/>
        <v>1.0183663787318405E-3</v>
      </c>
      <c r="S10" s="24">
        <v>1.32951525027696</v>
      </c>
      <c r="T10" s="2">
        <v>1.0404340946174699</v>
      </c>
      <c r="U10" s="2">
        <v>1.29190744827851</v>
      </c>
    </row>
    <row r="11" spans="1:21" ht="15" x14ac:dyDescent="0.25">
      <c r="A11" s="9">
        <v>1930</v>
      </c>
      <c r="B11" s="10">
        <v>6.6972022430714597</v>
      </c>
      <c r="C11" s="10">
        <v>6.6954593707070904</v>
      </c>
      <c r="D11" s="10">
        <v>6.6961820654113398</v>
      </c>
      <c r="E11" s="11">
        <f t="shared" si="1"/>
        <v>6.6962812263966294</v>
      </c>
      <c r="F11" s="11">
        <f t="shared" si="2"/>
        <v>7.1497118607366191E-4</v>
      </c>
      <c r="G11" s="12">
        <f>S11+$B$1</f>
        <v>6.7660155541677494</v>
      </c>
      <c r="H11" s="10">
        <f>T11+$B$1</f>
        <v>6.4740821661711347</v>
      </c>
      <c r="I11" s="10">
        <f t="shared" si="0"/>
        <v>6.7098017655915196</v>
      </c>
      <c r="J11" s="11"/>
      <c r="K11" s="13"/>
      <c r="L11" s="14">
        <f t="shared" si="3"/>
        <v>-6.9734327771119986E-2</v>
      </c>
      <c r="M11" s="38">
        <f t="shared" si="4"/>
        <v>-1.0306557413715202E-2</v>
      </c>
      <c r="N11" s="10">
        <f t="shared" si="5"/>
        <v>0.22219906022549463</v>
      </c>
      <c r="O11" s="38">
        <f t="shared" si="6"/>
        <v>3.4321322238779421E-2</v>
      </c>
      <c r="P11" s="10">
        <f t="shared" si="7"/>
        <v>-1.3520539194890269E-2</v>
      </c>
      <c r="Q11" s="37">
        <f t="shared" si="8"/>
        <v>-2.0150430172505003E-3</v>
      </c>
      <c r="S11" s="2">
        <v>1.1760155541677499</v>
      </c>
      <c r="T11" s="2">
        <v>0.884082166171135</v>
      </c>
      <c r="U11" s="2">
        <v>1.11980176559152</v>
      </c>
    </row>
    <row r="12" spans="1:21" ht="15" x14ac:dyDescent="0.25">
      <c r="A12" s="9"/>
      <c r="B12" s="10"/>
      <c r="C12" s="10"/>
      <c r="D12" s="10"/>
      <c r="E12" s="11"/>
      <c r="F12" s="11"/>
      <c r="G12" s="12"/>
      <c r="H12" s="10"/>
      <c r="I12" s="10"/>
      <c r="J12" s="11"/>
      <c r="K12" s="13"/>
      <c r="L12" s="14"/>
      <c r="M12" s="10"/>
      <c r="N12" s="10"/>
      <c r="O12" s="10"/>
      <c r="P12" s="10"/>
      <c r="Q12" s="15"/>
    </row>
    <row r="13" spans="1:21" ht="15" x14ac:dyDescent="0.25">
      <c r="A13" s="9"/>
      <c r="B13" s="10"/>
      <c r="C13" s="10"/>
      <c r="D13" s="10"/>
      <c r="E13" s="11"/>
      <c r="F13" s="11"/>
      <c r="G13" s="12"/>
      <c r="H13" s="10"/>
      <c r="I13" s="10"/>
      <c r="J13" s="11"/>
      <c r="K13" s="13"/>
      <c r="L13" s="14"/>
      <c r="M13" s="10"/>
      <c r="N13" s="10"/>
      <c r="O13" s="10"/>
      <c r="P13" s="10"/>
      <c r="Q13" s="15"/>
    </row>
    <row r="14" spans="1:21" ht="15" x14ac:dyDescent="0.25">
      <c r="A14" s="9"/>
      <c r="B14" s="10"/>
      <c r="C14" s="10"/>
      <c r="D14" s="10"/>
      <c r="E14" s="11"/>
      <c r="F14" s="11"/>
      <c r="G14" s="12"/>
      <c r="H14" s="10"/>
      <c r="I14" s="10"/>
      <c r="J14" s="11"/>
      <c r="K14" s="13"/>
      <c r="L14" s="14"/>
      <c r="M14" s="10"/>
      <c r="N14" s="10"/>
      <c r="O14" s="10"/>
      <c r="P14" s="10"/>
      <c r="Q14" s="15"/>
    </row>
    <row r="15" spans="1:21" ht="15.75" thickBot="1" x14ac:dyDescent="0.3">
      <c r="A15" s="16"/>
      <c r="B15" s="17"/>
      <c r="C15" s="17"/>
      <c r="D15" s="17"/>
      <c r="E15" s="18"/>
      <c r="F15" s="18"/>
      <c r="G15" s="19"/>
      <c r="H15" s="17"/>
      <c r="I15" s="17"/>
      <c r="J15" s="18"/>
      <c r="K15" s="20"/>
      <c r="L15" s="21"/>
      <c r="M15" s="17"/>
      <c r="N15" s="17"/>
      <c r="O15" s="17"/>
      <c r="P15" s="17"/>
      <c r="Q15" s="22"/>
    </row>
    <row r="17" spans="1:21" ht="18.75" thickBot="1" x14ac:dyDescent="0.3">
      <c r="A17" s="1" t="s">
        <v>13</v>
      </c>
    </row>
    <row r="18" spans="1:21" ht="15" customHeight="1" x14ac:dyDescent="0.2">
      <c r="A18" s="3"/>
      <c r="B18" s="30" t="s">
        <v>10</v>
      </c>
      <c r="C18" s="31"/>
      <c r="D18" s="31"/>
      <c r="E18" s="31"/>
      <c r="F18" s="32"/>
      <c r="G18" s="30" t="s">
        <v>9</v>
      </c>
      <c r="H18" s="31"/>
      <c r="I18" s="31"/>
      <c r="J18" s="31"/>
      <c r="K18" s="33"/>
      <c r="L18" s="34" t="s">
        <v>7</v>
      </c>
      <c r="M18" s="31"/>
      <c r="N18" s="31"/>
      <c r="O18" s="31"/>
      <c r="P18" s="31"/>
      <c r="Q18" s="33"/>
    </row>
    <row r="19" spans="1:21" ht="15" x14ac:dyDescent="0.25">
      <c r="A19" s="4"/>
      <c r="B19" s="5" t="s">
        <v>0</v>
      </c>
      <c r="C19" s="5" t="s">
        <v>1</v>
      </c>
      <c r="D19" s="5" t="s">
        <v>2</v>
      </c>
      <c r="E19" s="6" t="s">
        <v>3</v>
      </c>
      <c r="F19" s="6" t="s">
        <v>4</v>
      </c>
      <c r="G19" s="7" t="s">
        <v>12</v>
      </c>
      <c r="H19" s="5" t="s">
        <v>14</v>
      </c>
      <c r="I19" s="5" t="s">
        <v>15</v>
      </c>
      <c r="J19" s="6"/>
      <c r="K19" s="8"/>
      <c r="L19" s="28" t="s">
        <v>12</v>
      </c>
      <c r="M19" s="29"/>
      <c r="N19" s="29" t="s">
        <v>14</v>
      </c>
      <c r="O19" s="29"/>
      <c r="P19" s="29" t="s">
        <v>15</v>
      </c>
      <c r="Q19" s="35"/>
    </row>
    <row r="20" spans="1:21" ht="15" x14ac:dyDescent="0.25">
      <c r="A20" s="9">
        <v>930</v>
      </c>
      <c r="B20" s="10">
        <v>8.7238734516760008</v>
      </c>
      <c r="C20" s="10">
        <v>8.8749105000916302</v>
      </c>
      <c r="D20" s="10">
        <v>8.7841941481774892</v>
      </c>
      <c r="E20" s="11">
        <f>AVERAGE(B20:D20)</f>
        <v>8.7943260333150395</v>
      </c>
      <c r="F20" s="11">
        <f>_xlfn.STDEV.P(B20:D20)</f>
        <v>6.2075431644930651E-2</v>
      </c>
      <c r="G20" s="12">
        <f>S20+$B$1</f>
        <v>8.5983201951237103</v>
      </c>
      <c r="H20" s="10">
        <f t="shared" ref="H20:H25" si="9">T20+$B$1</f>
        <v>8.2221540661877199</v>
      </c>
      <c r="I20" s="10">
        <f t="shared" ref="I20:I25" si="10">U20+$B$1</f>
        <v>8.6188463168166596</v>
      </c>
      <c r="J20" s="11"/>
      <c r="K20" s="13"/>
      <c r="L20" s="14">
        <f>E20-G20</f>
        <v>0.19600583819132922</v>
      </c>
      <c r="M20" s="36">
        <f>L20/G20</f>
        <v>2.2795829155384129E-2</v>
      </c>
      <c r="N20" s="10">
        <f>E20-H20</f>
        <v>0.57217196712731955</v>
      </c>
      <c r="O20" s="36">
        <f>N20/H20</f>
        <v>6.9589059329389649E-2</v>
      </c>
      <c r="P20" s="10">
        <f>E20-I20</f>
        <v>0.1754797164983799</v>
      </c>
      <c r="Q20" s="37">
        <f>P20/I20</f>
        <v>2.0360000636743307E-2</v>
      </c>
      <c r="S20" s="2">
        <v>3.00832019512371</v>
      </c>
      <c r="T20" s="2">
        <v>2.6321540661877201</v>
      </c>
      <c r="U20" s="2">
        <v>3.0288463168166602</v>
      </c>
    </row>
    <row r="21" spans="1:21" ht="15" x14ac:dyDescent="0.25">
      <c r="A21" s="9">
        <v>1130</v>
      </c>
      <c r="B21" s="10">
        <v>8.1624005112772693</v>
      </c>
      <c r="C21" s="10">
        <v>8.1922707560597399</v>
      </c>
      <c r="D21" s="10">
        <v>8.1434630941057797</v>
      </c>
      <c r="E21" s="11">
        <f t="shared" ref="E21:E25" si="11">AVERAGE(B21:D21)</f>
        <v>8.1660447871475963</v>
      </c>
      <c r="F21" s="11">
        <f t="shared" ref="F21:F25" si="12">_xlfn.STDEV.P(B21:D21)</f>
        <v>2.0091582421788778E-2</v>
      </c>
      <c r="G21" s="12">
        <f>S21+$B$1</f>
        <v>8.0658741428894203</v>
      </c>
      <c r="H21" s="10">
        <f t="shared" si="9"/>
        <v>7.7562860898713</v>
      </c>
      <c r="I21" s="10">
        <f t="shared" si="10"/>
        <v>8.0827673226898202</v>
      </c>
      <c r="J21" s="11"/>
      <c r="K21" s="13"/>
      <c r="L21" s="14">
        <f t="shared" ref="L21:L25" si="13">E21-G21</f>
        <v>0.10017064425817601</v>
      </c>
      <c r="M21" s="38">
        <f t="shared" ref="M21:M25" si="14">L21/G21</f>
        <v>1.241906859487546E-2</v>
      </c>
      <c r="N21" s="10">
        <f t="shared" ref="N21:N25" si="15">E21-H21</f>
        <v>0.40975869727629632</v>
      </c>
      <c r="O21" s="38">
        <f t="shared" ref="O21:O25" si="16">N21/H21</f>
        <v>5.2829239732581273E-2</v>
      </c>
      <c r="P21" s="10">
        <f t="shared" ref="P21:P25" si="17">E21-I21</f>
        <v>8.3277464457776063E-2</v>
      </c>
      <c r="Q21" s="37">
        <f t="shared" ref="Q21:Q25" si="18">P21/I21</f>
        <v>1.030308817921813E-2</v>
      </c>
      <c r="S21" s="2">
        <v>2.47587414288942</v>
      </c>
      <c r="T21" s="2">
        <v>2.1662860898713001</v>
      </c>
      <c r="U21" s="2">
        <v>2.4927673226898199</v>
      </c>
    </row>
    <row r="22" spans="1:21" ht="15" x14ac:dyDescent="0.25">
      <c r="A22" s="9">
        <v>1330</v>
      </c>
      <c r="B22" s="10">
        <v>7.8381941456149198</v>
      </c>
      <c r="C22" s="10">
        <v>7.8040342659651998</v>
      </c>
      <c r="D22" s="10">
        <v>7.7997244157746399</v>
      </c>
      <c r="E22" s="11">
        <f t="shared" si="11"/>
        <v>7.8139842757849207</v>
      </c>
      <c r="F22" s="11">
        <f t="shared" si="12"/>
        <v>1.720914582531478E-2</v>
      </c>
      <c r="G22" s="12">
        <f>S22+$B$1</f>
        <v>7.6935622417030398</v>
      </c>
      <c r="H22" s="10">
        <f t="shared" si="9"/>
        <v>7.4305287831237399</v>
      </c>
      <c r="I22" s="10">
        <f t="shared" si="10"/>
        <v>7.7079150937139005</v>
      </c>
      <c r="J22" s="11"/>
      <c r="K22" s="13"/>
      <c r="L22" s="14">
        <f t="shared" si="13"/>
        <v>0.1204220340818809</v>
      </c>
      <c r="M22" s="38">
        <f t="shared" si="14"/>
        <v>1.5652311672885666E-2</v>
      </c>
      <c r="N22" s="10">
        <f t="shared" si="15"/>
        <v>0.38345549266118084</v>
      </c>
      <c r="O22" s="38">
        <f t="shared" si="16"/>
        <v>5.1605411115839724E-2</v>
      </c>
      <c r="P22" s="10">
        <f t="shared" si="17"/>
        <v>0.10606918207102023</v>
      </c>
      <c r="Q22" s="37">
        <f t="shared" si="18"/>
        <v>1.3761072972576423E-2</v>
      </c>
      <c r="S22" s="2">
        <v>2.10356224170304</v>
      </c>
      <c r="T22" s="2">
        <v>1.84052878312374</v>
      </c>
      <c r="U22" s="2">
        <v>2.1179150937139002</v>
      </c>
    </row>
    <row r="23" spans="1:21" ht="15" x14ac:dyDescent="0.25">
      <c r="A23" s="9">
        <v>1530</v>
      </c>
      <c r="B23" s="10">
        <v>7.4879014346452601</v>
      </c>
      <c r="C23" s="10">
        <v>7.5283840264445097</v>
      </c>
      <c r="D23" s="10">
        <v>7.4961249358653603</v>
      </c>
      <c r="E23" s="11">
        <f t="shared" si="11"/>
        <v>7.5041367989850434</v>
      </c>
      <c r="F23" s="11">
        <f t="shared" si="12"/>
        <v>1.7470976364293803E-2</v>
      </c>
      <c r="G23" s="12">
        <f>S23+$B$1</f>
        <v>7.4185867852712697</v>
      </c>
      <c r="H23" s="10">
        <f t="shared" si="9"/>
        <v>7.18993678532979</v>
      </c>
      <c r="I23" s="10">
        <f t="shared" si="10"/>
        <v>7.4310634474767898</v>
      </c>
      <c r="J23" s="11"/>
      <c r="K23" s="13"/>
      <c r="L23" s="14">
        <f t="shared" si="13"/>
        <v>8.5550013713773687E-2</v>
      </c>
      <c r="M23" s="38">
        <f t="shared" si="14"/>
        <v>1.1531847802013068E-2</v>
      </c>
      <c r="N23" s="10">
        <f t="shared" si="15"/>
        <v>0.31420001365525341</v>
      </c>
      <c r="O23" s="38">
        <f t="shared" si="16"/>
        <v>4.3699968864307839E-2</v>
      </c>
      <c r="P23" s="10">
        <f t="shared" si="17"/>
        <v>7.3073351508253559E-2</v>
      </c>
      <c r="Q23" s="37">
        <f t="shared" si="18"/>
        <v>9.8334985328466743E-3</v>
      </c>
      <c r="S23" s="2">
        <v>1.8285867852712701</v>
      </c>
      <c r="T23" s="2">
        <v>1.5999367853297899</v>
      </c>
      <c r="U23" s="2">
        <v>1.84106344747679</v>
      </c>
    </row>
    <row r="24" spans="1:21" ht="15" x14ac:dyDescent="0.25">
      <c r="A24" s="9">
        <v>1730</v>
      </c>
      <c r="B24" s="10">
        <v>7.2756972431931199</v>
      </c>
      <c r="C24" s="10">
        <v>7.30662634000217</v>
      </c>
      <c r="D24" s="10">
        <v>7.28713678567033</v>
      </c>
      <c r="E24" s="11">
        <f t="shared" si="11"/>
        <v>7.2898201229552066</v>
      </c>
      <c r="F24" s="11">
        <f t="shared" si="12"/>
        <v>1.2768515486518788E-2</v>
      </c>
      <c r="G24" s="12">
        <f>S24+$B$1</f>
        <v>7.2071894690549403</v>
      </c>
      <c r="H24" s="10">
        <f t="shared" si="9"/>
        <v>7.0049729951182496</v>
      </c>
      <c r="I24" s="10">
        <f t="shared" si="10"/>
        <v>7.2182237425661802</v>
      </c>
      <c r="J24" s="11"/>
      <c r="K24" s="13"/>
      <c r="L24" s="14">
        <f t="shared" si="13"/>
        <v>8.263065390026636E-2</v>
      </c>
      <c r="M24" s="38">
        <f t="shared" si="14"/>
        <v>1.146503144603766E-2</v>
      </c>
      <c r="N24" s="10">
        <f t="shared" si="15"/>
        <v>0.28484712783695709</v>
      </c>
      <c r="O24" s="38">
        <f t="shared" si="16"/>
        <v>4.0663558308571129E-2</v>
      </c>
      <c r="P24" s="10">
        <f t="shared" si="17"/>
        <v>7.1596380389026493E-2</v>
      </c>
      <c r="Q24" s="37">
        <f t="shared" si="18"/>
        <v>9.9188363983260201E-3</v>
      </c>
      <c r="S24" s="2">
        <v>1.61718946905494</v>
      </c>
      <c r="T24" s="2">
        <v>1.4149729951182499</v>
      </c>
      <c r="U24" s="2">
        <v>1.6282237425661801</v>
      </c>
    </row>
    <row r="25" spans="1:21" ht="15" x14ac:dyDescent="0.25">
      <c r="A25" s="9">
        <v>1930</v>
      </c>
      <c r="B25" s="10">
        <v>7.0941515709604799</v>
      </c>
      <c r="C25" s="10">
        <v>7.1511530025668204</v>
      </c>
      <c r="D25" s="10">
        <v>7.0981290292963397</v>
      </c>
      <c r="E25" s="11">
        <f t="shared" si="11"/>
        <v>7.1144778676078788</v>
      </c>
      <c r="F25" s="11">
        <f t="shared" si="12"/>
        <v>2.5984023128270507E-2</v>
      </c>
      <c r="G25" s="12">
        <f>S25+$B$1</f>
        <v>7.0396050681166003</v>
      </c>
      <c r="H25" s="10">
        <f t="shared" si="9"/>
        <v>6.8583436691992601</v>
      </c>
      <c r="I25" s="10">
        <f t="shared" si="10"/>
        <v>7.0494958935955898</v>
      </c>
      <c r="J25" s="11"/>
      <c r="K25" s="13"/>
      <c r="L25" s="14">
        <f t="shared" si="13"/>
        <v>7.4872799491278563E-2</v>
      </c>
      <c r="M25" s="38">
        <f t="shared" si="14"/>
        <v>1.0635937494617193E-2</v>
      </c>
      <c r="N25" s="10">
        <f t="shared" si="15"/>
        <v>0.25613419840861873</v>
      </c>
      <c r="O25" s="38">
        <f t="shared" si="16"/>
        <v>3.7346363898168936E-2</v>
      </c>
      <c r="P25" s="10">
        <f t="shared" si="17"/>
        <v>6.4981974012289001E-2</v>
      </c>
      <c r="Q25" s="37">
        <f t="shared" si="18"/>
        <v>9.2179604035693679E-3</v>
      </c>
      <c r="S25" s="2">
        <v>1.4496050681165999</v>
      </c>
      <c r="T25" s="2">
        <v>1.26834366919926</v>
      </c>
      <c r="U25" s="2">
        <v>1.45949589359559</v>
      </c>
    </row>
    <row r="26" spans="1:21" ht="15" x14ac:dyDescent="0.25">
      <c r="A26" s="9"/>
      <c r="B26" s="10"/>
      <c r="C26" s="10"/>
      <c r="D26" s="10"/>
      <c r="E26" s="11"/>
      <c r="F26" s="11"/>
      <c r="G26" s="12"/>
      <c r="H26" s="10"/>
      <c r="I26" s="10"/>
      <c r="J26" s="11"/>
      <c r="K26" s="13"/>
      <c r="L26" s="14"/>
      <c r="M26" s="10"/>
      <c r="N26" s="10"/>
      <c r="O26" s="10"/>
      <c r="P26" s="10"/>
      <c r="Q26" s="15"/>
    </row>
    <row r="27" spans="1:21" ht="15" x14ac:dyDescent="0.25">
      <c r="A27" s="9"/>
      <c r="B27" s="10"/>
      <c r="C27" s="10"/>
      <c r="D27" s="10"/>
      <c r="E27" s="11"/>
      <c r="F27" s="11"/>
      <c r="G27" s="12"/>
      <c r="H27" s="10"/>
      <c r="I27" s="10"/>
      <c r="J27" s="11"/>
      <c r="K27" s="13"/>
      <c r="L27" s="14"/>
      <c r="M27" s="10"/>
      <c r="N27" s="10"/>
      <c r="O27" s="10"/>
      <c r="P27" s="10"/>
      <c r="Q27" s="15"/>
    </row>
    <row r="28" spans="1:21" ht="15" x14ac:dyDescent="0.25">
      <c r="A28" s="9"/>
      <c r="B28" s="10"/>
      <c r="C28" s="10"/>
      <c r="D28" s="10"/>
      <c r="E28" s="11"/>
      <c r="F28" s="11"/>
      <c r="G28" s="12"/>
      <c r="H28" s="10"/>
      <c r="I28" s="10"/>
      <c r="J28" s="11"/>
      <c r="K28" s="13"/>
      <c r="L28" s="14"/>
      <c r="M28" s="10"/>
      <c r="N28" s="10"/>
      <c r="O28" s="10"/>
      <c r="P28" s="10"/>
      <c r="Q28" s="15"/>
    </row>
    <row r="29" spans="1:21" ht="15.75" thickBot="1" x14ac:dyDescent="0.3">
      <c r="A29" s="16"/>
      <c r="B29" s="17"/>
      <c r="C29" s="17"/>
      <c r="D29" s="17"/>
      <c r="E29" s="18"/>
      <c r="F29" s="18"/>
      <c r="G29" s="19"/>
      <c r="H29" s="17"/>
      <c r="I29" s="17"/>
      <c r="J29" s="18"/>
      <c r="K29" s="20"/>
      <c r="L29" s="21"/>
      <c r="M29" s="17"/>
      <c r="N29" s="17"/>
      <c r="O29" s="17"/>
      <c r="P29" s="17"/>
      <c r="Q29" s="22"/>
    </row>
    <row r="31" spans="1:21" ht="18.75" thickBot="1" x14ac:dyDescent="0.3">
      <c r="A31" s="1" t="s">
        <v>6</v>
      </c>
    </row>
    <row r="32" spans="1:21" ht="15" customHeight="1" x14ac:dyDescent="0.2">
      <c r="A32" s="3"/>
      <c r="B32" s="30" t="s">
        <v>10</v>
      </c>
      <c r="C32" s="31"/>
      <c r="D32" s="31"/>
      <c r="E32" s="31"/>
      <c r="F32" s="32"/>
      <c r="G32" s="30" t="s">
        <v>9</v>
      </c>
      <c r="H32" s="31"/>
      <c r="I32" s="31"/>
      <c r="J32" s="31"/>
      <c r="K32" s="33"/>
      <c r="L32" s="34" t="s">
        <v>7</v>
      </c>
      <c r="M32" s="31"/>
      <c r="N32" s="31"/>
      <c r="O32" s="31"/>
      <c r="P32" s="31"/>
      <c r="Q32" s="33"/>
    </row>
    <row r="33" spans="1:21" ht="15" x14ac:dyDescent="0.25">
      <c r="A33" s="4"/>
      <c r="B33" s="5" t="s">
        <v>0</v>
      </c>
      <c r="C33" s="5" t="s">
        <v>1</v>
      </c>
      <c r="D33" s="5" t="s">
        <v>2</v>
      </c>
      <c r="E33" s="6" t="s">
        <v>3</v>
      </c>
      <c r="F33" s="6" t="s">
        <v>4</v>
      </c>
      <c r="G33" s="7" t="s">
        <v>12</v>
      </c>
      <c r="H33" s="5" t="s">
        <v>14</v>
      </c>
      <c r="I33" s="5" t="s">
        <v>15</v>
      </c>
      <c r="J33" s="6"/>
      <c r="K33" s="8"/>
      <c r="L33" s="28" t="s">
        <v>12</v>
      </c>
      <c r="M33" s="29"/>
      <c r="N33" s="29" t="s">
        <v>14</v>
      </c>
      <c r="O33" s="29"/>
      <c r="P33" s="29" t="s">
        <v>15</v>
      </c>
      <c r="Q33" s="35"/>
    </row>
    <row r="34" spans="1:21" ht="15" x14ac:dyDescent="0.25">
      <c r="A34" s="9">
        <v>930</v>
      </c>
      <c r="B34" s="10">
        <v>8.9556349409303397</v>
      </c>
      <c r="C34" s="10">
        <v>8.9859570758336993</v>
      </c>
      <c r="D34" s="10">
        <v>8.9112903865928601</v>
      </c>
      <c r="E34" s="11">
        <f>AVERAGE(B34:D34)</f>
        <v>8.950960801118967</v>
      </c>
      <c r="F34" s="11">
        <f>_xlfn.STDEV.P(B34:D34)</f>
        <v>3.0661205757756403E-2</v>
      </c>
      <c r="G34" s="12">
        <f>S34+$B$1</f>
        <v>8.8125492770953802</v>
      </c>
      <c r="H34" s="10">
        <f t="shared" ref="H34:H39" si="19">T34+$B$1</f>
        <v>8.2799430955449704</v>
      </c>
      <c r="I34" s="10">
        <f t="shared" ref="I34:I39" si="20">U34+$B$1</f>
        <v>8.6734864013858299</v>
      </c>
      <c r="J34" s="11"/>
      <c r="K34" s="13"/>
      <c r="L34" s="14">
        <f>E34-G34</f>
        <v>0.13841152402358681</v>
      </c>
      <c r="M34" s="36">
        <f>L34/G34</f>
        <v>1.5706184404929342E-2</v>
      </c>
      <c r="N34" s="10">
        <f>E34-H34</f>
        <v>0.67101770557399654</v>
      </c>
      <c r="O34" s="36">
        <f>N34/H34</f>
        <v>8.1041342655487347E-2</v>
      </c>
      <c r="P34" s="10">
        <f>E34-I34</f>
        <v>0.27747439973313703</v>
      </c>
      <c r="Q34" s="37">
        <f>P34/I34</f>
        <v>3.1991103334041406E-2</v>
      </c>
      <c r="S34" s="2">
        <v>3.2225492770953799</v>
      </c>
      <c r="T34" s="2">
        <v>2.6899430955449701</v>
      </c>
      <c r="U34" s="2">
        <v>3.0834864013858301</v>
      </c>
    </row>
    <row r="35" spans="1:21" ht="15" x14ac:dyDescent="0.25">
      <c r="A35" s="9">
        <v>1130</v>
      </c>
      <c r="B35" s="10">
        <v>8.7852672065394906</v>
      </c>
      <c r="C35" s="10">
        <v>8.8110475195926696</v>
      </c>
      <c r="D35" s="10">
        <v>8.7758804413977796</v>
      </c>
      <c r="E35" s="11">
        <f t="shared" ref="E35:E39" si="21">AVERAGE(B35:D35)</f>
        <v>8.7907317225099799</v>
      </c>
      <c r="F35" s="11">
        <f t="shared" ref="F35:F39" si="22">_xlfn.STDEV.P(B35:D35)</f>
        <v>1.4867785046540009E-2</v>
      </c>
      <c r="G35" s="12">
        <f>S35+$B$1</f>
        <v>8.6864210140625904</v>
      </c>
      <c r="H35" s="10">
        <f t="shared" si="19"/>
        <v>8.2457105637493306</v>
      </c>
      <c r="I35" s="10">
        <f t="shared" si="20"/>
        <v>8.5332558365957389</v>
      </c>
      <c r="J35" s="11"/>
      <c r="K35" s="13"/>
      <c r="L35" s="14">
        <f t="shared" ref="L35:L39" si="23">E35-G35</f>
        <v>0.10431070844738954</v>
      </c>
      <c r="M35" s="38">
        <f t="shared" ref="M35:M39" si="24">L35/G35</f>
        <v>1.200847947371181E-2</v>
      </c>
      <c r="N35" s="10">
        <f t="shared" ref="N35:N39" si="25">E35-H35</f>
        <v>0.54502115876064927</v>
      </c>
      <c r="O35" s="38">
        <f t="shared" ref="O35:O39" si="26">N35/H35</f>
        <v>6.6097536961426853E-2</v>
      </c>
      <c r="P35" s="10">
        <f t="shared" ref="P35:P39" si="27">E35-I35</f>
        <v>0.25747588591424098</v>
      </c>
      <c r="Q35" s="37">
        <f t="shared" ref="Q35:Q39" si="28">P35/I35</f>
        <v>3.0173229403251844E-2</v>
      </c>
      <c r="S35" s="2">
        <v>3.0964210140625901</v>
      </c>
      <c r="T35" s="2">
        <v>2.6557105637493299</v>
      </c>
      <c r="U35" s="2">
        <v>2.94325583659574</v>
      </c>
    </row>
    <row r="36" spans="1:21" ht="15" x14ac:dyDescent="0.25">
      <c r="A36" s="9">
        <v>1330</v>
      </c>
      <c r="B36" s="10">
        <v>8.4761683812645305</v>
      </c>
      <c r="C36" s="10">
        <v>8.47914741267126</v>
      </c>
      <c r="D36" s="10">
        <v>8.4896549129402992</v>
      </c>
      <c r="E36" s="11">
        <f t="shared" si="21"/>
        <v>8.4816569022920287</v>
      </c>
      <c r="F36" s="11">
        <f t="shared" si="22"/>
        <v>5.7847378377901427E-3</v>
      </c>
      <c r="G36" s="12">
        <f>S36+$B$1</f>
        <v>8.3990281365733388</v>
      </c>
      <c r="H36" s="10">
        <f t="shared" si="19"/>
        <v>8.0653072665262009</v>
      </c>
      <c r="I36" s="10">
        <f t="shared" si="20"/>
        <v>8.3079023596633093</v>
      </c>
      <c r="J36" s="11"/>
      <c r="K36" s="13"/>
      <c r="L36" s="14">
        <f t="shared" si="23"/>
        <v>8.2628765718689934E-2</v>
      </c>
      <c r="M36" s="38">
        <f t="shared" si="24"/>
        <v>9.8378960488160801E-3</v>
      </c>
      <c r="N36" s="10">
        <f t="shared" si="25"/>
        <v>0.41634963576582784</v>
      </c>
      <c r="O36" s="38">
        <f t="shared" si="26"/>
        <v>5.1622290634086819E-2</v>
      </c>
      <c r="P36" s="10">
        <f t="shared" si="27"/>
        <v>0.17375454262871948</v>
      </c>
      <c r="Q36" s="37">
        <f t="shared" si="28"/>
        <v>2.0914369850124376E-2</v>
      </c>
      <c r="S36" s="2">
        <v>2.8090281365733398</v>
      </c>
      <c r="T36" s="2">
        <v>2.4753072665262001</v>
      </c>
      <c r="U36" s="2">
        <v>2.7179023596633098</v>
      </c>
    </row>
    <row r="37" spans="1:21" ht="15" x14ac:dyDescent="0.25">
      <c r="A37" s="9">
        <v>1530</v>
      </c>
      <c r="B37" s="10">
        <v>8.1280708982941405</v>
      </c>
      <c r="C37" s="10">
        <v>8.1247429763916497</v>
      </c>
      <c r="D37" s="10">
        <v>8.1212311943142801</v>
      </c>
      <c r="E37" s="11">
        <f t="shared" si="21"/>
        <v>8.1246816896666907</v>
      </c>
      <c r="F37" s="11">
        <f t="shared" si="22"/>
        <v>2.7926337246432092E-3</v>
      </c>
      <c r="G37" s="12">
        <f>S37+$B$1</f>
        <v>8.0611679385281008</v>
      </c>
      <c r="H37" s="10">
        <f t="shared" si="19"/>
        <v>7.7636879404074204</v>
      </c>
      <c r="I37" s="10">
        <f t="shared" si="20"/>
        <v>7.9753322224241003</v>
      </c>
      <c r="J37" s="11"/>
      <c r="K37" s="13"/>
      <c r="L37" s="14">
        <f t="shared" si="23"/>
        <v>6.3513751138589924E-2</v>
      </c>
      <c r="M37" s="38">
        <f t="shared" si="24"/>
        <v>7.8789763000753198E-3</v>
      </c>
      <c r="N37" s="10">
        <f t="shared" si="25"/>
        <v>0.3609937492592703</v>
      </c>
      <c r="O37" s="38">
        <f t="shared" si="26"/>
        <v>4.6497715007376532E-2</v>
      </c>
      <c r="P37" s="10">
        <f t="shared" si="27"/>
        <v>0.14934946724259035</v>
      </c>
      <c r="Q37" s="37">
        <f t="shared" si="28"/>
        <v>1.8726425818684656E-2</v>
      </c>
      <c r="S37" s="2">
        <v>2.4711679385281</v>
      </c>
      <c r="T37" s="2">
        <v>2.1736879404074201</v>
      </c>
      <c r="U37" s="2">
        <v>2.3853322224241</v>
      </c>
    </row>
    <row r="38" spans="1:21" ht="15" x14ac:dyDescent="0.25">
      <c r="A38" s="9">
        <v>1730</v>
      </c>
      <c r="B38" s="10">
        <v>7.8233628502453003</v>
      </c>
      <c r="C38" s="10">
        <v>7.8547069058202101</v>
      </c>
      <c r="D38" s="10">
        <v>7.8226098989596</v>
      </c>
      <c r="E38" s="11">
        <f t="shared" si="21"/>
        <v>7.8335598850083699</v>
      </c>
      <c r="F38" s="11">
        <f t="shared" si="22"/>
        <v>1.4956360983919281E-2</v>
      </c>
      <c r="G38" s="12">
        <f>S38+$B$1</f>
        <v>7.7702370693728398</v>
      </c>
      <c r="H38" s="10">
        <f t="shared" si="19"/>
        <v>7.5123945368921099</v>
      </c>
      <c r="I38" s="10">
        <f t="shared" si="20"/>
        <v>7.6995712718548397</v>
      </c>
      <c r="J38" s="11"/>
      <c r="K38" s="13"/>
      <c r="L38" s="14">
        <f t="shared" si="23"/>
        <v>6.3322815635530105E-2</v>
      </c>
      <c r="M38" s="38">
        <f t="shared" si="24"/>
        <v>8.1494058765752796E-3</v>
      </c>
      <c r="N38" s="10">
        <f t="shared" si="25"/>
        <v>0.32116534811625996</v>
      </c>
      <c r="O38" s="38">
        <f t="shared" si="26"/>
        <v>4.2751395249420246E-2</v>
      </c>
      <c r="P38" s="10">
        <f t="shared" si="27"/>
        <v>0.13398861315353017</v>
      </c>
      <c r="Q38" s="37">
        <f t="shared" si="28"/>
        <v>1.7402087521848745E-2</v>
      </c>
      <c r="S38" s="2">
        <v>2.1802370693728399</v>
      </c>
      <c r="T38" s="2">
        <v>1.92239453689211</v>
      </c>
      <c r="U38" s="2">
        <v>2.1095712718548398</v>
      </c>
    </row>
    <row r="39" spans="1:21" ht="15" x14ac:dyDescent="0.25">
      <c r="A39" s="9">
        <v>1930</v>
      </c>
      <c r="B39" s="10">
        <v>7.6046413692098804</v>
      </c>
      <c r="C39" s="10">
        <v>7.5953839047799301</v>
      </c>
      <c r="D39" s="10">
        <v>7.5861826564224897</v>
      </c>
      <c r="E39" s="11">
        <f t="shared" si="21"/>
        <v>7.5954026434707664</v>
      </c>
      <c r="F39" s="11">
        <f t="shared" si="22"/>
        <v>7.5357495887158395E-3</v>
      </c>
      <c r="G39" s="12">
        <f>S39+$B$1</f>
        <v>7.5443057668471498</v>
      </c>
      <c r="H39" s="10">
        <f t="shared" si="19"/>
        <v>7.3131826677841199</v>
      </c>
      <c r="I39" s="10">
        <f t="shared" si="20"/>
        <v>7.4809628499009699</v>
      </c>
      <c r="J39" s="11"/>
      <c r="K39" s="13"/>
      <c r="L39" s="14">
        <f t="shared" si="23"/>
        <v>5.1096876623616616E-2</v>
      </c>
      <c r="M39" s="38">
        <f t="shared" si="24"/>
        <v>6.7729063750514677E-3</v>
      </c>
      <c r="N39" s="10">
        <f t="shared" si="25"/>
        <v>0.28221997568664658</v>
      </c>
      <c r="O39" s="38">
        <f t="shared" si="26"/>
        <v>3.859058203617368E-2</v>
      </c>
      <c r="P39" s="10">
        <f t="shared" si="27"/>
        <v>0.1144397935697965</v>
      </c>
      <c r="Q39" s="37">
        <f t="shared" si="28"/>
        <v>1.5297468503176889E-2</v>
      </c>
      <c r="S39" s="2">
        <v>1.95430576684715</v>
      </c>
      <c r="T39" s="2">
        <v>1.72318266778412</v>
      </c>
      <c r="U39" s="2">
        <v>1.8909628499009701</v>
      </c>
    </row>
    <row r="40" spans="1:21" ht="15" x14ac:dyDescent="0.25">
      <c r="A40" s="9"/>
      <c r="B40" s="10"/>
      <c r="C40" s="10"/>
      <c r="D40" s="10"/>
      <c r="E40" s="11"/>
      <c r="F40" s="11"/>
      <c r="G40" s="12"/>
      <c r="H40" s="10"/>
      <c r="I40" s="10"/>
      <c r="J40" s="11"/>
      <c r="K40" s="13"/>
      <c r="L40" s="14"/>
      <c r="M40" s="10"/>
      <c r="N40" s="10"/>
      <c r="O40" s="10"/>
      <c r="P40" s="10"/>
      <c r="Q40" s="15"/>
    </row>
    <row r="41" spans="1:21" ht="15" x14ac:dyDescent="0.25">
      <c r="A41" s="9"/>
      <c r="B41" s="10"/>
      <c r="C41" s="10"/>
      <c r="D41" s="10"/>
      <c r="E41" s="11"/>
      <c r="F41" s="11"/>
      <c r="G41" s="12"/>
      <c r="H41" s="10"/>
      <c r="I41" s="10"/>
      <c r="J41" s="11"/>
      <c r="K41" s="13"/>
      <c r="L41" s="14"/>
      <c r="M41" s="10"/>
      <c r="N41" s="10"/>
      <c r="O41" s="10"/>
      <c r="P41" s="10"/>
      <c r="Q41" s="15"/>
    </row>
    <row r="42" spans="1:21" ht="15" x14ac:dyDescent="0.25">
      <c r="A42" s="9"/>
      <c r="B42" s="10"/>
      <c r="C42" s="10"/>
      <c r="D42" s="10"/>
      <c r="E42" s="11"/>
      <c r="F42" s="11"/>
      <c r="G42" s="12"/>
      <c r="H42" s="10"/>
      <c r="I42" s="10"/>
      <c r="J42" s="11"/>
      <c r="K42" s="13"/>
      <c r="L42" s="14"/>
      <c r="M42" s="10"/>
      <c r="N42" s="10"/>
      <c r="O42" s="10"/>
      <c r="P42" s="10"/>
      <c r="Q42" s="15"/>
    </row>
    <row r="43" spans="1:21" ht="15.75" thickBot="1" x14ac:dyDescent="0.3">
      <c r="A43" s="16"/>
      <c r="B43" s="17"/>
      <c r="C43" s="17"/>
      <c r="D43" s="17"/>
      <c r="E43" s="18"/>
      <c r="F43" s="18"/>
      <c r="G43" s="19"/>
      <c r="H43" s="17"/>
      <c r="I43" s="17"/>
      <c r="J43" s="18"/>
      <c r="K43" s="20"/>
      <c r="L43" s="21"/>
      <c r="M43" s="17"/>
      <c r="N43" s="17"/>
      <c r="O43" s="17"/>
      <c r="P43" s="17"/>
      <c r="Q43" s="22"/>
    </row>
  </sheetData>
  <mergeCells count="18">
    <mergeCell ref="N19:O19"/>
    <mergeCell ref="P19:Q19"/>
    <mergeCell ref="L32:Q32"/>
    <mergeCell ref="N33:O33"/>
    <mergeCell ref="P33:Q33"/>
    <mergeCell ref="L33:M33"/>
    <mergeCell ref="B4:F4"/>
    <mergeCell ref="G4:K4"/>
    <mergeCell ref="B18:F18"/>
    <mergeCell ref="G18:K18"/>
    <mergeCell ref="B32:F32"/>
    <mergeCell ref="G32:K32"/>
    <mergeCell ref="L5:M5"/>
    <mergeCell ref="L19:M19"/>
    <mergeCell ref="L4:Q4"/>
    <mergeCell ref="N5:O5"/>
    <mergeCell ref="P5:Q5"/>
    <mergeCell ref="L18:Q18"/>
  </mergeCells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2021-04-24T16:58:52Z</cp:lastPrinted>
  <dcterms:created xsi:type="dcterms:W3CDTF">2021-04-24T16:38:27Z</dcterms:created>
  <dcterms:modified xsi:type="dcterms:W3CDTF">2021-05-05T21:28:36Z</dcterms:modified>
</cp:coreProperties>
</file>