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2\experiment_6\"/>
    </mc:Choice>
  </mc:AlternateContent>
  <xr:revisionPtr revIDLastSave="0" documentId="13_ncr:1_{477EAEA0-EA0C-4B4F-B8CC-68936FD5C3AF}" xr6:coauthVersionLast="45" xr6:coauthVersionMax="45" xr10:uidLastSave="{00000000-0000-0000-0000-000000000000}"/>
  <bookViews>
    <workbookView xWindow="-120" yWindow="-120" windowWidth="29040" windowHeight="15990" xr2:uid="{39932099-E81A-42DA-B46C-E67CD6F446DD}"/>
  </bookViews>
  <sheets>
    <sheet name="Sheet1" sheetId="1" r:id="rId1"/>
  </sheets>
  <definedNames>
    <definedName name="_xlnm.Print_Area" localSheetId="0">Sheet1!$A:$Q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6" i="1" l="1"/>
  <c r="E22" i="1"/>
  <c r="E18" i="1"/>
  <c r="E14" i="1"/>
  <c r="E10" i="1"/>
  <c r="F26" i="1"/>
  <c r="H26" i="1" s="1"/>
  <c r="I26" i="1"/>
  <c r="J26" i="1" s="1"/>
  <c r="L26" i="1"/>
  <c r="N26" i="1" s="1"/>
  <c r="O26" i="1"/>
  <c r="P26" i="1" s="1"/>
  <c r="F22" i="1"/>
  <c r="G22" i="1" s="1"/>
  <c r="I22" i="1"/>
  <c r="K22" i="1" s="1"/>
  <c r="L22" i="1"/>
  <c r="M22" i="1" s="1"/>
  <c r="O22" i="1"/>
  <c r="Q22" i="1" s="1"/>
  <c r="F18" i="1"/>
  <c r="G18" i="1" s="1"/>
  <c r="I18" i="1"/>
  <c r="J18" i="1" s="1"/>
  <c r="L18" i="1"/>
  <c r="M18" i="1" s="1"/>
  <c r="O18" i="1"/>
  <c r="Q18" i="1" s="1"/>
  <c r="F14" i="1"/>
  <c r="H14" i="1" s="1"/>
  <c r="I14" i="1"/>
  <c r="J14" i="1" s="1"/>
  <c r="L14" i="1"/>
  <c r="M14" i="1" s="1"/>
  <c r="O14" i="1"/>
  <c r="P14" i="1" s="1"/>
  <c r="F10" i="1"/>
  <c r="G10" i="1" s="1"/>
  <c r="I10" i="1"/>
  <c r="K10" i="1" s="1"/>
  <c r="L10" i="1"/>
  <c r="M10" i="1" s="1"/>
  <c r="O10" i="1"/>
  <c r="Q10" i="1" s="1"/>
  <c r="M26" i="1" l="1"/>
  <c r="K26" i="1"/>
  <c r="N10" i="1"/>
  <c r="P10" i="1"/>
  <c r="J10" i="1"/>
  <c r="N14" i="1"/>
  <c r="P22" i="1"/>
  <c r="K18" i="1"/>
  <c r="N22" i="1"/>
  <c r="K14" i="1"/>
  <c r="P18" i="1"/>
  <c r="G26" i="1"/>
  <c r="G14" i="1"/>
  <c r="H18" i="1"/>
  <c r="J22" i="1"/>
  <c r="Q26" i="1"/>
  <c r="H22" i="1"/>
  <c r="N18" i="1"/>
  <c r="Q14" i="1"/>
  <c r="H10" i="1"/>
  <c r="E8" i="1"/>
  <c r="E9" i="1"/>
  <c r="E11" i="1"/>
  <c r="E12" i="1"/>
  <c r="E13" i="1"/>
  <c r="E15" i="1"/>
  <c r="E16" i="1"/>
  <c r="E17" i="1"/>
  <c r="E19" i="1"/>
  <c r="E20" i="1"/>
  <c r="E21" i="1"/>
  <c r="E23" i="1"/>
  <c r="E24" i="1"/>
  <c r="E25" i="1"/>
  <c r="E7" i="1"/>
  <c r="L8" i="1" l="1"/>
  <c r="N8" i="1" s="1"/>
  <c r="O8" i="1"/>
  <c r="P8" i="1" s="1"/>
  <c r="L9" i="1"/>
  <c r="M9" i="1" s="1"/>
  <c r="O9" i="1"/>
  <c r="P9" i="1" s="1"/>
  <c r="L15" i="1"/>
  <c r="M15" i="1" s="1"/>
  <c r="L17" i="1"/>
  <c r="N17" i="1" s="1"/>
  <c r="O21" i="1"/>
  <c r="P21" i="1" s="1"/>
  <c r="L23" i="1"/>
  <c r="N23" i="1" s="1"/>
  <c r="L7" i="1"/>
  <c r="M7" i="1" s="1"/>
  <c r="O7" i="1"/>
  <c r="P7" i="1" s="1"/>
  <c r="L11" i="1"/>
  <c r="O11" i="1"/>
  <c r="L12" i="1"/>
  <c r="O12" i="1"/>
  <c r="P12" i="1" s="1"/>
  <c r="L13" i="1"/>
  <c r="O13" i="1"/>
  <c r="O15" i="1"/>
  <c r="P15" i="1" s="1"/>
  <c r="L16" i="1"/>
  <c r="O16" i="1"/>
  <c r="O17" i="1"/>
  <c r="P17" i="1" s="1"/>
  <c r="L19" i="1"/>
  <c r="O19" i="1"/>
  <c r="L20" i="1"/>
  <c r="O20" i="1"/>
  <c r="P20" i="1" s="1"/>
  <c r="L21" i="1"/>
  <c r="O23" i="1"/>
  <c r="P23" i="1" s="1"/>
  <c r="L24" i="1"/>
  <c r="O24" i="1"/>
  <c r="L25" i="1"/>
  <c r="O25" i="1"/>
  <c r="P25" i="1" s="1"/>
  <c r="I8" i="1"/>
  <c r="J8" i="1" s="1"/>
  <c r="I9" i="1"/>
  <c r="K9" i="1" s="1"/>
  <c r="I11" i="1"/>
  <c r="J11" i="1" s="1"/>
  <c r="I12" i="1"/>
  <c r="K12" i="1" s="1"/>
  <c r="I13" i="1"/>
  <c r="J13" i="1" s="1"/>
  <c r="I15" i="1"/>
  <c r="K15" i="1" s="1"/>
  <c r="I16" i="1"/>
  <c r="J16" i="1" s="1"/>
  <c r="I17" i="1"/>
  <c r="K17" i="1" s="1"/>
  <c r="I19" i="1"/>
  <c r="J19" i="1" s="1"/>
  <c r="I20" i="1"/>
  <c r="K20" i="1" s="1"/>
  <c r="I21" i="1"/>
  <c r="J21" i="1" s="1"/>
  <c r="I23" i="1"/>
  <c r="K23" i="1" s="1"/>
  <c r="I24" i="1"/>
  <c r="J24" i="1" s="1"/>
  <c r="I25" i="1"/>
  <c r="K25" i="1" s="1"/>
  <c r="I7" i="1"/>
  <c r="J7" i="1" s="1"/>
  <c r="F8" i="1"/>
  <c r="H8" i="1" s="1"/>
  <c r="F9" i="1"/>
  <c r="G9" i="1" s="1"/>
  <c r="F11" i="1"/>
  <c r="H11" i="1" s="1"/>
  <c r="F12" i="1"/>
  <c r="G12" i="1" s="1"/>
  <c r="F13" i="1"/>
  <c r="H13" i="1" s="1"/>
  <c r="F15" i="1"/>
  <c r="G15" i="1" s="1"/>
  <c r="F16" i="1"/>
  <c r="H16" i="1" s="1"/>
  <c r="F17" i="1"/>
  <c r="G17" i="1" s="1"/>
  <c r="F19" i="1"/>
  <c r="H19" i="1" s="1"/>
  <c r="F20" i="1"/>
  <c r="G20" i="1" s="1"/>
  <c r="F21" i="1"/>
  <c r="H21" i="1" s="1"/>
  <c r="F23" i="1"/>
  <c r="G23" i="1" s="1"/>
  <c r="F24" i="1"/>
  <c r="H24" i="1" s="1"/>
  <c r="F25" i="1"/>
  <c r="G25" i="1" s="1"/>
  <c r="F7" i="1"/>
  <c r="G7" i="1" s="1"/>
  <c r="G21" i="1" l="1"/>
  <c r="K24" i="1"/>
  <c r="G19" i="1"/>
  <c r="J20" i="1"/>
  <c r="G11" i="1"/>
  <c r="J17" i="1"/>
  <c r="H25" i="1"/>
  <c r="G8" i="1"/>
  <c r="J9" i="1"/>
  <c r="G24" i="1"/>
  <c r="G16" i="1"/>
  <c r="H9" i="1"/>
  <c r="J23" i="1"/>
  <c r="J15" i="1"/>
  <c r="K8" i="1"/>
  <c r="H15" i="1"/>
  <c r="K13" i="1"/>
  <c r="H7" i="1"/>
  <c r="H20" i="1"/>
  <c r="G13" i="1"/>
  <c r="J25" i="1"/>
  <c r="K19" i="1"/>
  <c r="J12" i="1"/>
  <c r="Q7" i="1"/>
  <c r="Q21" i="1"/>
  <c r="H12" i="1"/>
  <c r="K21" i="1"/>
  <c r="H23" i="1"/>
  <c r="H17" i="1"/>
  <c r="K7" i="1"/>
  <c r="K16" i="1"/>
  <c r="K11" i="1"/>
  <c r="N9" i="1"/>
  <c r="M8" i="1"/>
  <c r="N15" i="1"/>
  <c r="M17" i="1"/>
  <c r="Q8" i="1"/>
  <c r="P24" i="1"/>
  <c r="Q24" i="1"/>
  <c r="M25" i="1"/>
  <c r="N25" i="1"/>
  <c r="N24" i="1"/>
  <c r="M24" i="1"/>
  <c r="M23" i="1"/>
  <c r="P19" i="1"/>
  <c r="Q19" i="1"/>
  <c r="N21" i="1"/>
  <c r="M21" i="1"/>
  <c r="M20" i="1"/>
  <c r="N20" i="1"/>
  <c r="N19" i="1"/>
  <c r="M19" i="1"/>
  <c r="P16" i="1"/>
  <c r="Q16" i="1"/>
  <c r="N16" i="1"/>
  <c r="M16" i="1"/>
  <c r="P11" i="1"/>
  <c r="Q11" i="1"/>
  <c r="P13" i="1"/>
  <c r="Q13" i="1"/>
  <c r="N13" i="1"/>
  <c r="M13" i="1"/>
  <c r="M12" i="1"/>
  <c r="N12" i="1"/>
  <c r="N11" i="1"/>
  <c r="M11" i="1"/>
  <c r="Q25" i="1"/>
  <c r="Q23" i="1"/>
  <c r="Q20" i="1"/>
  <c r="Q17" i="1"/>
  <c r="Q15" i="1"/>
  <c r="Q12" i="1"/>
  <c r="Q9" i="1"/>
  <c r="N7" i="1"/>
  <c r="M31" i="1" l="1" a="1"/>
  <c r="M31" i="1" s="1"/>
  <c r="P31" i="1" a="1"/>
  <c r="P31" i="1" s="1"/>
  <c r="J32" i="1" a="1"/>
  <c r="J32" i="1" s="1"/>
  <c r="G30" i="1" a="1"/>
  <c r="G30" i="1" s="1"/>
  <c r="P27" i="1"/>
  <c r="P32" i="1" a="1"/>
  <c r="P32" i="1" s="1"/>
  <c r="G32" i="1" a="1"/>
  <c r="G32" i="1" s="1"/>
  <c r="M28" i="1"/>
  <c r="M32" i="1" a="1"/>
  <c r="M32" i="1" s="1"/>
  <c r="J29" i="1" a="1"/>
  <c r="J29" i="1" s="1"/>
  <c r="P29" i="1" a="1"/>
  <c r="P29" i="1" s="1"/>
  <c r="P28" i="1"/>
  <c r="G28" i="1"/>
  <c r="M27" i="1"/>
  <c r="M30" i="1" a="1"/>
  <c r="M30" i="1" s="1"/>
  <c r="J31" i="1" a="1"/>
  <c r="J31" i="1" s="1"/>
  <c r="N32" i="1" a="1"/>
  <c r="N32" i="1" s="1"/>
  <c r="N28" i="1"/>
  <c r="N29" i="1" a="1"/>
  <c r="N29" i="1" s="1"/>
  <c r="N30" i="1" a="1"/>
  <c r="N30" i="1" s="1"/>
  <c r="N31" i="1" a="1"/>
  <c r="N31" i="1" s="1"/>
  <c r="N27" i="1"/>
  <c r="K32" i="1" a="1"/>
  <c r="K32" i="1" s="1"/>
  <c r="K30" i="1" a="1"/>
  <c r="K30" i="1" s="1"/>
  <c r="K28" i="1"/>
  <c r="K29" i="1" a="1"/>
  <c r="K29" i="1" s="1"/>
  <c r="K27" i="1"/>
  <c r="K31" i="1" a="1"/>
  <c r="K31" i="1" s="1"/>
  <c r="H32" i="1" a="1"/>
  <c r="H32" i="1" s="1"/>
  <c r="H28" i="1"/>
  <c r="H31" i="1" a="1"/>
  <c r="H31" i="1" s="1"/>
  <c r="H29" i="1" a="1"/>
  <c r="H29" i="1" s="1"/>
  <c r="H27" i="1"/>
  <c r="H30" i="1" a="1"/>
  <c r="H30" i="1" s="1"/>
  <c r="P30" i="1" a="1"/>
  <c r="P30" i="1" s="1"/>
  <c r="G27" i="1"/>
  <c r="G29" i="1" a="1"/>
  <c r="G29" i="1" s="1"/>
  <c r="M29" i="1" a="1"/>
  <c r="M29" i="1" s="1"/>
  <c r="J30" i="1" a="1"/>
  <c r="J30" i="1" s="1"/>
  <c r="J28" i="1"/>
  <c r="Q28" i="1"/>
  <c r="Q32" i="1" a="1"/>
  <c r="Q32" i="1" s="1"/>
  <c r="Q31" i="1" a="1"/>
  <c r="Q31" i="1" s="1"/>
  <c r="Q30" i="1" a="1"/>
  <c r="Q30" i="1" s="1"/>
  <c r="Q29" i="1" a="1"/>
  <c r="Q29" i="1" s="1"/>
  <c r="Q27" i="1"/>
  <c r="G31" i="1" a="1"/>
  <c r="G31" i="1" s="1"/>
  <c r="J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<sst xmlns="http://schemas.openxmlformats.org/spreadsheetml/2006/main" count="59" uniqueCount="32">
  <si>
    <t>Instance</t>
  </si>
  <si>
    <t>Schedule</t>
  </si>
  <si>
    <t>W</t>
  </si>
  <si>
    <t>Actual power [W]</t>
  </si>
  <si>
    <t>Average</t>
  </si>
  <si>
    <t>Stddev</t>
  </si>
  <si>
    <t>Expected power [W]</t>
  </si>
  <si>
    <t>Predictor</t>
  </si>
  <si>
    <t>Expected</t>
  </si>
  <si>
    <t>d</t>
  </si>
  <si>
    <t>No B</t>
  </si>
  <si>
    <t>Error</t>
  </si>
  <si>
    <t>Eik 1</t>
  </si>
  <si>
    <t>Eik 2</t>
  </si>
  <si>
    <t>maxutil</t>
  </si>
  <si>
    <t>minutil</t>
  </si>
  <si>
    <t>modpred</t>
  </si>
  <si>
    <t>no b</t>
  </si>
  <si>
    <t>eik 1</t>
  </si>
  <si>
    <t>eik 2</t>
  </si>
  <si>
    <t>AbsMax</t>
  </si>
  <si>
    <t>AbsMin</t>
  </si>
  <si>
    <t>AbsAverage</t>
  </si>
  <si>
    <t>AbsStddev</t>
  </si>
  <si>
    <t>Idle power:</t>
  </si>
  <si>
    <t>pred 1</t>
  </si>
  <si>
    <t>Predictor:</t>
  </si>
  <si>
    <t>no B:</t>
  </si>
  <si>
    <t>Eik 1:</t>
  </si>
  <si>
    <t>Eik 2:</t>
  </si>
  <si>
    <t>Stddev %</t>
  </si>
  <si>
    <t>eik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</si>
</sst>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theme="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4">
    <xf numFmtId="0" fontId="0" fillId="0" borderId="0" xfId="0"/>
    <xf numFmtId="164" fontId="2" fillId="0" borderId="3" xfId="0" applyNumberFormat="1" applyFont="1" applyBorder="1"/>
    <xf numFmtId="0" fontId="2" fillId="0" borderId="0" xfId="0" applyFont="1"/>
    <xf numFmtId="10" fontId="2" fillId="0" borderId="0" xfId="1" applyNumberFormat="1" applyFont="1"/>
    <xf numFmtId="0" fontId="2" fillId="0" borderId="0" xfId="0" applyFont="1" applyBorder="1"/>
    <xf numFmtId="164" fontId="2" fillId="0" borderId="0" xfId="0" applyNumberFormat="1" applyFont="1" applyBorder="1"/>
    <xf numFmtId="10" fontId="2" fillId="0" borderId="8" xfId="1" applyNumberFormat="1" applyFont="1" applyBorder="1"/>
    <xf numFmtId="0" fontId="2" fillId="0" borderId="3" xfId="0" applyFont="1" applyBorder="1"/>
    <xf numFmtId="10" fontId="2" fillId="0" borderId="10" xfId="1" applyNumberFormat="1" applyFont="1" applyBorder="1"/>
    <xf numFmtId="0" fontId="2" fillId="0" borderId="12" xfId="0" applyFont="1" applyBorder="1"/>
    <xf numFmtId="0" fontId="2" fillId="0" borderId="2" xfId="0" applyFont="1" applyBorder="1"/>
    <xf numFmtId="10" fontId="2" fillId="0" borderId="12" xfId="1" applyNumberFormat="1" applyFont="1" applyBorder="1"/>
    <xf numFmtId="0" fontId="2" fillId="0" borderId="13" xfId="0" applyFont="1" applyBorder="1"/>
    <xf numFmtId="0" fontId="2" fillId="0" borderId="1" xfId="0" applyFont="1" applyBorder="1"/>
    <xf numFmtId="10" fontId="2" fillId="0" borderId="2" xfId="1" applyNumberFormat="1" applyFont="1" applyBorder="1"/>
    <xf numFmtId="0" fontId="2" fillId="2" borderId="7" xfId="0" applyFont="1" applyFill="1" applyBorder="1"/>
    <xf numFmtId="164" fontId="2" fillId="2" borderId="0" xfId="0" applyNumberFormat="1" applyFont="1" applyFill="1" applyBorder="1"/>
    <xf numFmtId="164" fontId="2" fillId="2" borderId="13" xfId="0" applyNumberFormat="1" applyFont="1" applyFill="1" applyBorder="1"/>
    <xf numFmtId="10" fontId="2" fillId="2" borderId="12" xfId="1" applyNumberFormat="1" applyFont="1" applyFill="1" applyBorder="1"/>
    <xf numFmtId="10" fontId="2" fillId="2" borderId="8" xfId="1" applyNumberFormat="1" applyFont="1" applyFill="1" applyBorder="1"/>
    <xf numFmtId="0" fontId="2" fillId="3" borderId="7" xfId="0" applyFont="1" applyFill="1" applyBorder="1"/>
    <xf numFmtId="164" fontId="2" fillId="3" borderId="0" xfId="0" applyNumberFormat="1" applyFont="1" applyFill="1" applyBorder="1"/>
    <xf numFmtId="164" fontId="2" fillId="3" borderId="13" xfId="0" applyNumberFormat="1" applyFont="1" applyFill="1" applyBorder="1"/>
    <xf numFmtId="10" fontId="2" fillId="3" borderId="12" xfId="1" applyNumberFormat="1" applyFont="1" applyFill="1" applyBorder="1"/>
    <xf numFmtId="10" fontId="2" fillId="3" borderId="8" xfId="1" applyNumberFormat="1" applyFont="1" applyFill="1" applyBorder="1"/>
    <xf numFmtId="0" fontId="2" fillId="4" borderId="7" xfId="0" applyFont="1" applyFill="1" applyBorder="1"/>
    <xf numFmtId="164" fontId="2" fillId="4" borderId="0" xfId="0" applyNumberFormat="1" applyFont="1" applyFill="1" applyBorder="1"/>
    <xf numFmtId="164" fontId="2" fillId="4" borderId="13" xfId="0" applyNumberFormat="1" applyFont="1" applyFill="1" applyBorder="1"/>
    <xf numFmtId="10" fontId="2" fillId="4" borderId="12" xfId="1" applyNumberFormat="1" applyFont="1" applyFill="1" applyBorder="1"/>
    <xf numFmtId="10" fontId="2" fillId="4" borderId="8" xfId="1" applyNumberFormat="1" applyFont="1" applyFill="1" applyBorder="1"/>
    <xf numFmtId="0" fontId="2" fillId="5" borderId="7" xfId="0" applyFont="1" applyFill="1" applyBorder="1"/>
    <xf numFmtId="164" fontId="2" fillId="5" borderId="0" xfId="0" applyNumberFormat="1" applyFont="1" applyFill="1" applyBorder="1"/>
    <xf numFmtId="164" fontId="2" fillId="5" borderId="13" xfId="0" applyNumberFormat="1" applyFont="1" applyFill="1" applyBorder="1"/>
    <xf numFmtId="10" fontId="2" fillId="5" borderId="12" xfId="1" applyNumberFormat="1" applyFont="1" applyFill="1" applyBorder="1"/>
    <xf numFmtId="10" fontId="2" fillId="5" borderId="8" xfId="1" applyNumberFormat="1" applyFont="1" applyFill="1" applyBorder="1"/>
    <xf numFmtId="0" fontId="2" fillId="6" borderId="7" xfId="0" applyFont="1" applyFill="1" applyBorder="1"/>
    <xf numFmtId="164" fontId="2" fillId="6" borderId="0" xfId="0" applyNumberFormat="1" applyFont="1" applyFill="1" applyBorder="1"/>
    <xf numFmtId="164" fontId="2" fillId="6" borderId="13" xfId="0" applyNumberFormat="1" applyFont="1" applyFill="1" applyBorder="1"/>
    <xf numFmtId="10" fontId="2" fillId="6" borderId="12" xfId="1" applyNumberFormat="1" applyFont="1" applyFill="1" applyBorder="1"/>
    <xf numFmtId="10" fontId="2" fillId="6" borderId="8" xfId="1" applyNumberFormat="1" applyFont="1" applyFill="1" applyBorder="1"/>
    <xf numFmtId="0" fontId="2" fillId="6" borderId="14" xfId="0" applyFont="1" applyFill="1" applyBorder="1"/>
    <xf numFmtId="164" fontId="2" fillId="6" borderId="15" xfId="0" applyNumberFormat="1" applyFont="1" applyFill="1" applyBorder="1"/>
    <xf numFmtId="164" fontId="2" fillId="6" borderId="17" xfId="0" applyNumberFormat="1" applyFont="1" applyFill="1" applyBorder="1"/>
    <xf numFmtId="10" fontId="2" fillId="6" borderId="16" xfId="1" applyNumberFormat="1" applyFont="1" applyFill="1" applyBorder="1"/>
    <xf numFmtId="10" fontId="2" fillId="6" borderId="18" xfId="1" applyNumberFormat="1" applyFont="1" applyFill="1" applyBorder="1"/>
    <xf numFmtId="0" fontId="2" fillId="0" borderId="20" xfId="0" applyFont="1" applyBorder="1" applyAlignment="1">
      <alignment horizontal="right"/>
    </xf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10" fontId="2" fillId="0" borderId="21" xfId="1" applyNumberFormat="1" applyFont="1" applyBorder="1" applyAlignment="1">
      <alignment horizontal="right"/>
    </xf>
    <xf numFmtId="0" fontId="2" fillId="2" borderId="12" xfId="0" applyFont="1" applyFill="1" applyBorder="1"/>
    <xf numFmtId="0" fontId="2" fillId="3" borderId="12" xfId="0" applyFont="1" applyFill="1" applyBorder="1"/>
    <xf numFmtId="0" fontId="2" fillId="4" borderId="12" xfId="0" applyFont="1" applyFill="1" applyBorder="1"/>
    <xf numFmtId="0" fontId="2" fillId="5" borderId="12" xfId="0" applyFont="1" applyFill="1" applyBorder="1"/>
    <xf numFmtId="0" fontId="2" fillId="6" borderId="12" xfId="0" applyFont="1" applyFill="1" applyBorder="1"/>
    <xf numFmtId="0" fontId="2" fillId="6" borderId="16" xfId="0" applyFont="1" applyFill="1" applyBorder="1"/>
    <xf numFmtId="164" fontId="2" fillId="0" borderId="24" xfId="0" applyNumberFormat="1" applyFont="1" applyBorder="1"/>
    <xf numFmtId="164" fontId="2" fillId="0" borderId="0" xfId="0" applyNumberFormat="1" applyFont="1" applyFill="1" applyBorder="1"/>
    <xf numFmtId="164" fontId="2" fillId="0" borderId="12" xfId="0" applyNumberFormat="1" applyFont="1" applyFill="1" applyBorder="1"/>
    <xf numFmtId="164" fontId="2" fillId="0" borderId="13" xfId="0" applyNumberFormat="1" applyFont="1" applyFill="1" applyBorder="1"/>
    <xf numFmtId="10" fontId="2" fillId="0" borderId="12" xfId="1" applyNumberFormat="1" applyFont="1" applyFill="1" applyBorder="1"/>
    <xf numFmtId="10" fontId="2" fillId="0" borderId="8" xfId="1" applyNumberFormat="1" applyFont="1" applyFill="1" applyBorder="1"/>
    <xf numFmtId="0" fontId="2" fillId="0" borderId="26" xfId="0" applyFont="1" applyBorder="1" applyAlignment="1">
      <alignment horizontal="right"/>
    </xf>
    <xf numFmtId="0" fontId="2" fillId="0" borderId="25" xfId="0" applyFont="1" applyBorder="1" applyAlignment="1">
      <alignment horizontal="left" indent="1"/>
    </xf>
    <xf numFmtId="0" fontId="2" fillId="0" borderId="23" xfId="0" applyFont="1" applyBorder="1" applyAlignment="1">
      <alignment horizontal="right"/>
    </xf>
    <xf numFmtId="0" fontId="2" fillId="0" borderId="24" xfId="0" applyFont="1" applyBorder="1" applyAlignment="1">
      <alignment horizontal="right"/>
    </xf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Fill="1" applyBorder="1" applyAlignment="1">
      <alignment horizontal="right"/>
    </xf>
    <xf numFmtId="0" fontId="2" fillId="0" borderId="12" xfId="0" applyFont="1" applyFill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4" fontId="2" fillId="0" borderId="0" xfId="0" applyNumberFormat="1" applyFont="1"/>
    <xf numFmtId="164" fontId="3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32</xdr:row>
      <xdr:rowOff>152400</xdr:rowOff>
    </xdr:from>
    <xdr:to>
      <xdr:col>5</xdr:col>
      <xdr:colOff>666750</xdr:colOff>
      <xdr:row>36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687610-45F4-4BA4-8C02-41E52B237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5114925"/>
          <a:ext cx="39814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37</xdr:row>
      <xdr:rowOff>104775</xdr:rowOff>
    </xdr:from>
    <xdr:to>
      <xdr:col>4</xdr:col>
      <xdr:colOff>76200</xdr:colOff>
      <xdr:row>40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201188-E0F8-45AF-AEBD-D87C93B39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991225"/>
          <a:ext cx="26574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41</xdr:row>
      <xdr:rowOff>85725</xdr:rowOff>
    </xdr:from>
    <xdr:to>
      <xdr:col>5</xdr:col>
      <xdr:colOff>257175</xdr:colOff>
      <xdr:row>44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FE110B3-54E7-495D-BDA2-7D0608ED7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6715125"/>
          <a:ext cx="3543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45</xdr:row>
      <xdr:rowOff>104775</xdr:rowOff>
    </xdr:from>
    <xdr:to>
      <xdr:col>4</xdr:col>
      <xdr:colOff>704850</xdr:colOff>
      <xdr:row>48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19997E-155C-4B6A-9096-16B1E87B9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458075"/>
          <a:ext cx="32861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4CD9-8BC1-4FC4-9F69-18244224CB36}">
  <dimension ref="A1:X47"/>
  <sheetViews>
    <sheetView tabSelected="1" topLeftCell="B1" zoomScaleNormal="100" workbookViewId="0">
      <selection activeCell="H2" sqref="H2"/>
    </sheetView>
  </sheetViews>
  <sheetFormatPr defaultRowHeight="14.25" x14ac:dyDescent="0.2"/>
  <cols>
    <col min="1" max="1" width="10.85546875" style="2" customWidth="1"/>
    <col min="2" max="2" width="12.140625" style="2" customWidth="1"/>
    <col min="3" max="4" width="13.5703125" style="2" customWidth="1"/>
    <col min="5" max="5" width="10.7109375" style="2" customWidth="1"/>
    <col min="6" max="7" width="13.5703125" style="2" customWidth="1"/>
    <col min="8" max="8" width="9.85546875" style="3" customWidth="1"/>
    <col min="9" max="10" width="13.5703125" style="2" customWidth="1"/>
    <col min="11" max="11" width="9.85546875" style="2" customWidth="1"/>
    <col min="12" max="13" width="13.5703125" style="2" customWidth="1"/>
    <col min="14" max="14" width="9.85546875" style="2" customWidth="1"/>
    <col min="15" max="16" width="13.5703125" style="2" customWidth="1"/>
    <col min="17" max="17" width="9.85546875" style="2" customWidth="1"/>
    <col min="18" max="18" width="9.140625" style="2"/>
    <col min="19" max="19" width="9.5703125" style="2" bestFit="1" customWidth="1"/>
    <col min="20" max="16384" width="9.140625" style="2"/>
  </cols>
  <sheetData>
    <row r="1" spans="1:24" ht="15" thickBot="1" x14ac:dyDescent="0.25">
      <c r="A1" s="63" t="s">
        <v>24</v>
      </c>
      <c r="B1" s="64"/>
      <c r="C1" s="55">
        <v>5.6960066808206111</v>
      </c>
      <c r="D1" s="62" t="s">
        <v>2</v>
      </c>
      <c r="G1" s="3"/>
      <c r="H1" s="2"/>
      <c r="I1" s="83">
        <v>0</v>
      </c>
    </row>
    <row r="3" spans="1:24" ht="15" thickBot="1" x14ac:dyDescent="0.25"/>
    <row r="4" spans="1:24" x14ac:dyDescent="0.2">
      <c r="A4" s="69" t="s">
        <v>0</v>
      </c>
      <c r="B4" s="72" t="s">
        <v>1</v>
      </c>
      <c r="C4" s="74" t="s">
        <v>3</v>
      </c>
      <c r="D4" s="74"/>
      <c r="E4" s="72"/>
      <c r="F4" s="74" t="s">
        <v>6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5"/>
    </row>
    <row r="5" spans="1:24" x14ac:dyDescent="0.2">
      <c r="A5" s="70"/>
      <c r="B5" s="67"/>
      <c r="C5" s="66"/>
      <c r="D5" s="66"/>
      <c r="E5" s="67"/>
      <c r="F5" s="65" t="s">
        <v>7</v>
      </c>
      <c r="G5" s="66"/>
      <c r="H5" s="67"/>
      <c r="I5" s="65" t="s">
        <v>10</v>
      </c>
      <c r="J5" s="66"/>
      <c r="K5" s="67"/>
      <c r="L5" s="65" t="s">
        <v>12</v>
      </c>
      <c r="M5" s="66"/>
      <c r="N5" s="67"/>
      <c r="O5" s="66" t="s">
        <v>13</v>
      </c>
      <c r="P5" s="66"/>
      <c r="Q5" s="68"/>
    </row>
    <row r="6" spans="1:24" x14ac:dyDescent="0.2">
      <c r="A6" s="71"/>
      <c r="B6" s="73"/>
      <c r="C6" s="45" t="s">
        <v>4</v>
      </c>
      <c r="D6" s="45" t="s">
        <v>5</v>
      </c>
      <c r="E6" s="46" t="s">
        <v>30</v>
      </c>
      <c r="F6" s="47" t="s">
        <v>8</v>
      </c>
      <c r="G6" s="45" t="s">
        <v>9</v>
      </c>
      <c r="H6" s="48" t="s">
        <v>11</v>
      </c>
      <c r="I6" s="47" t="s">
        <v>8</v>
      </c>
      <c r="J6" s="45" t="s">
        <v>9</v>
      </c>
      <c r="K6" s="46" t="s">
        <v>11</v>
      </c>
      <c r="L6" s="47" t="s">
        <v>8</v>
      </c>
      <c r="M6" s="45" t="s">
        <v>9</v>
      </c>
      <c r="N6" s="46" t="s">
        <v>11</v>
      </c>
      <c r="O6" s="45" t="s">
        <v>8</v>
      </c>
      <c r="P6" s="45" t="s">
        <v>9</v>
      </c>
      <c r="Q6" s="61" t="s">
        <v>11</v>
      </c>
      <c r="U6" s="2" t="s">
        <v>25</v>
      </c>
      <c r="V6" s="2" t="s">
        <v>17</v>
      </c>
      <c r="W6" s="2" t="s">
        <v>18</v>
      </c>
      <c r="X6" s="2" t="s">
        <v>19</v>
      </c>
    </row>
    <row r="7" spans="1:24" x14ac:dyDescent="0.2">
      <c r="A7" s="15">
        <v>1</v>
      </c>
      <c r="B7" s="49" t="s">
        <v>14</v>
      </c>
      <c r="C7" s="16">
        <v>2.3594813773309973</v>
      </c>
      <c r="D7" s="16">
        <v>0.18071383312729691</v>
      </c>
      <c r="E7" s="18">
        <f>D7/C7</f>
        <v>7.6590489275959933E-2</v>
      </c>
      <c r="F7" s="17">
        <f>$I$1+U7</f>
        <v>2.136836230769231</v>
      </c>
      <c r="G7" s="16">
        <f>$C7-F7</f>
        <v>0.22264514656176626</v>
      </c>
      <c r="H7" s="18">
        <f>1-F7/$C7</f>
        <v>9.4361900331512039E-2</v>
      </c>
      <c r="I7" s="17">
        <f>$I$1+V7</f>
        <v>1.5594667692307693</v>
      </c>
      <c r="J7" s="16">
        <f>$C7-I7</f>
        <v>0.80001460810022795</v>
      </c>
      <c r="K7" s="18">
        <f>1-I7/$C7</f>
        <v>0.33906375180006298</v>
      </c>
      <c r="L7" s="17">
        <f>$I$1+W7</f>
        <v>1.9169847781469</v>
      </c>
      <c r="M7" s="16">
        <f>$C7-L7</f>
        <v>0.44249659918409723</v>
      </c>
      <c r="N7" s="18">
        <f>1-L7/$C7</f>
        <v>0.18753977184793102</v>
      </c>
      <c r="O7" s="16">
        <f>$I$1+X7</f>
        <v>2.7802225759281498</v>
      </c>
      <c r="P7" s="16">
        <f>$C7-O7</f>
        <v>-0.42074119859715253</v>
      </c>
      <c r="Q7" s="19">
        <f>1-O7/$C7</f>
        <v>-0.1783193555327347</v>
      </c>
      <c r="S7" s="82"/>
      <c r="U7" s="2">
        <v>2.136836230769231</v>
      </c>
      <c r="V7" s="2">
        <v>1.5594667692307693</v>
      </c>
      <c r="W7" s="2">
        <v>1.9169847781469</v>
      </c>
      <c r="X7" s="2">
        <v>2.7802225759281498</v>
      </c>
    </row>
    <row r="8" spans="1:24" x14ac:dyDescent="0.2">
      <c r="A8" s="15">
        <v>1</v>
      </c>
      <c r="B8" s="49" t="s">
        <v>15</v>
      </c>
      <c r="C8" s="16">
        <v>2.9714972473499834</v>
      </c>
      <c r="D8" s="16">
        <v>0.18760700577356218</v>
      </c>
      <c r="E8" s="18">
        <f t="shared" ref="E8:E26" si="0">D8/C8</f>
        <v>6.3135513903259485E-2</v>
      </c>
      <c r="F8" s="17">
        <f>$I$1+U8</f>
        <v>2.7035149999999994</v>
      </c>
      <c r="G8" s="16">
        <f t="shared" ref="G8:G25" si="1">$C8-F8</f>
        <v>0.26798224734998399</v>
      </c>
      <c r="H8" s="18">
        <f t="shared" ref="H8:H25" si="2">1-F8/$C8</f>
        <v>9.0184248896401864E-2</v>
      </c>
      <c r="I8" s="17">
        <f>$I$1+V8</f>
        <v>2.3943134615384611</v>
      </c>
      <c r="J8" s="16">
        <f t="shared" ref="J8:J25" si="3">$C8-I8</f>
        <v>0.5771837858115223</v>
      </c>
      <c r="K8" s="18">
        <f t="shared" ref="K8:K25" si="4">1-I8/$C8</f>
        <v>0.19424005400855127</v>
      </c>
      <c r="L8" s="17">
        <f>$I$1+W8</f>
        <v>2.6062384668182399</v>
      </c>
      <c r="M8" s="16">
        <f t="shared" ref="M8:M25" si="5">$C8-L8</f>
        <v>0.36525878053174354</v>
      </c>
      <c r="N8" s="18">
        <f t="shared" ref="N8:N25" si="6">1-L8/$C8</f>
        <v>0.12292078710740373</v>
      </c>
      <c r="O8" s="16">
        <f>$I$1+X8</f>
        <v>2.8527597421787299</v>
      </c>
      <c r="P8" s="16">
        <f t="shared" ref="P8:P25" si="7">$C8-O8</f>
        <v>0.11873750517125359</v>
      </c>
      <c r="Q8" s="19">
        <f t="shared" ref="Q8:Q25" si="8">1-O8/$C8</f>
        <v>3.9958813785590741E-2</v>
      </c>
      <c r="S8" s="82"/>
      <c r="U8" s="2">
        <v>2.7035149999999994</v>
      </c>
      <c r="V8" s="2">
        <v>2.3943134615384611</v>
      </c>
      <c r="W8" s="2">
        <v>2.6062384668182399</v>
      </c>
      <c r="X8" s="2">
        <v>2.8527597421787299</v>
      </c>
    </row>
    <row r="9" spans="1:24" x14ac:dyDescent="0.2">
      <c r="A9" s="15">
        <v>1</v>
      </c>
      <c r="B9" s="49" t="s">
        <v>16</v>
      </c>
      <c r="C9" s="16">
        <v>1.7566419678280374</v>
      </c>
      <c r="D9" s="16">
        <v>0.17484240700075782</v>
      </c>
      <c r="E9" s="18">
        <f t="shared" si="0"/>
        <v>9.953218140230248E-2</v>
      </c>
      <c r="F9" s="17">
        <f>$I$1+U9</f>
        <v>1.8687594615384615</v>
      </c>
      <c r="G9" s="16">
        <f t="shared" si="1"/>
        <v>-0.11211749371042412</v>
      </c>
      <c r="H9" s="18">
        <f t="shared" si="2"/>
        <v>-6.3824897596548524E-2</v>
      </c>
      <c r="I9" s="17">
        <f>$I$1+V9</f>
        <v>1.5309779230769229</v>
      </c>
      <c r="J9" s="16">
        <f t="shared" si="3"/>
        <v>0.22566404475111446</v>
      </c>
      <c r="K9" s="18">
        <f t="shared" si="4"/>
        <v>0.12846331175278247</v>
      </c>
      <c r="L9" s="17">
        <f>$I$1+W9</f>
        <v>1.88697468560475</v>
      </c>
      <c r="M9" s="16">
        <f t="shared" si="5"/>
        <v>-0.13033271777671263</v>
      </c>
      <c r="N9" s="18">
        <f t="shared" si="6"/>
        <v>-7.419424115083606E-2</v>
      </c>
      <c r="O9" s="16">
        <f>$I$1+X9</f>
        <v>2.73356316679945</v>
      </c>
      <c r="P9" s="16">
        <f t="shared" si="7"/>
        <v>-0.97692119897141261</v>
      </c>
      <c r="Q9" s="19">
        <f t="shared" si="8"/>
        <v>-0.55612994387200376</v>
      </c>
      <c r="S9" s="82"/>
      <c r="U9" s="2">
        <v>1.8687594615384615</v>
      </c>
      <c r="V9" s="2">
        <v>1.5309779230769229</v>
      </c>
      <c r="W9" s="2">
        <v>1.88697468560475</v>
      </c>
      <c r="X9" s="2">
        <v>2.73356316679945</v>
      </c>
    </row>
    <row r="10" spans="1:24" x14ac:dyDescent="0.2">
      <c r="A10" s="15">
        <v>1</v>
      </c>
      <c r="B10" s="49" t="s">
        <v>31</v>
      </c>
      <c r="C10" s="16">
        <v>2.0426498280551284</v>
      </c>
      <c r="D10" s="16">
        <v>0.30965242196380238</v>
      </c>
      <c r="E10" s="18">
        <f t="shared" ref="E10" si="9">D10/C10</f>
        <v>0.15159349278120385</v>
      </c>
      <c r="F10" s="17">
        <f>$I$1+U10</f>
        <v>1.9536511857005201</v>
      </c>
      <c r="G10" s="16">
        <f t="shared" ref="G10" si="10">$C10-F10</f>
        <v>8.8998642354608304E-2</v>
      </c>
      <c r="H10" s="18">
        <f t="shared" ref="H10" si="11">1-F10/$C10</f>
        <v>4.357019060841516E-2</v>
      </c>
      <c r="I10" s="17">
        <f>$I$1+V10</f>
        <v>1.4696207692307599</v>
      </c>
      <c r="J10" s="16">
        <f t="shared" ref="J10" si="12">$C10-I10</f>
        <v>0.5730290588243685</v>
      </c>
      <c r="K10" s="18">
        <f t="shared" ref="K10" si="13">1-I10/$C10</f>
        <v>0.28053220427407644</v>
      </c>
      <c r="L10" s="17">
        <f>$I$1+W10</f>
        <v>1.8147663174225701</v>
      </c>
      <c r="M10" s="16">
        <f t="shared" ref="M10" si="14">$C10-L10</f>
        <v>0.22788351063255829</v>
      </c>
      <c r="N10" s="18">
        <f t="shared" ref="N10" si="15">1-L10/$C10</f>
        <v>0.11156269053200052</v>
      </c>
      <c r="O10" s="16">
        <f>$I$1+X10</f>
        <v>2.7821612988412299</v>
      </c>
      <c r="P10" s="16">
        <f t="shared" ref="P10" si="16">$C10-O10</f>
        <v>-0.73951147078610147</v>
      </c>
      <c r="Q10" s="19">
        <f t="shared" ref="Q10" si="17">1-O10/$C10</f>
        <v>-0.36203536241462086</v>
      </c>
      <c r="S10" s="82"/>
      <c r="U10" s="2">
        <v>1.9536511857005201</v>
      </c>
      <c r="V10" s="2">
        <v>1.4696207692307599</v>
      </c>
      <c r="W10" s="2">
        <v>1.8147663174225701</v>
      </c>
      <c r="X10" s="2">
        <v>2.7821612988412299</v>
      </c>
    </row>
    <row r="11" spans="1:24" x14ac:dyDescent="0.2">
      <c r="A11" s="20">
        <v>2</v>
      </c>
      <c r="B11" s="50" t="s">
        <v>14</v>
      </c>
      <c r="C11" s="21">
        <v>2.479052401015716</v>
      </c>
      <c r="D11" s="21">
        <v>0.1491626477531128</v>
      </c>
      <c r="E11" s="23">
        <f t="shared" si="0"/>
        <v>6.0169219372691742E-2</v>
      </c>
      <c r="F11" s="22">
        <f>$I$1+U11</f>
        <v>2.3504513846153845</v>
      </c>
      <c r="G11" s="21">
        <f t="shared" si="1"/>
        <v>0.1286010164003315</v>
      </c>
      <c r="H11" s="23">
        <f t="shared" si="2"/>
        <v>5.1875069824115494E-2</v>
      </c>
      <c r="I11" s="22">
        <f>$I$1+V11</f>
        <v>1.5263756923076923</v>
      </c>
      <c r="J11" s="21">
        <f t="shared" si="3"/>
        <v>0.95267670870802368</v>
      </c>
      <c r="K11" s="23">
        <f t="shared" si="4"/>
        <v>0.38429067022451546</v>
      </c>
      <c r="L11" s="22">
        <f>$I$1+W11</f>
        <v>1.9452920828129201</v>
      </c>
      <c r="M11" s="21">
        <f t="shared" si="5"/>
        <v>0.5337603182027959</v>
      </c>
      <c r="N11" s="23">
        <f t="shared" si="6"/>
        <v>0.21530820324092537</v>
      </c>
      <c r="O11" s="21">
        <f>$I$1+X11</f>
        <v>3.06605710561458</v>
      </c>
      <c r="P11" s="21">
        <f t="shared" si="7"/>
        <v>-0.587004704598864</v>
      </c>
      <c r="Q11" s="24">
        <f t="shared" si="8"/>
        <v>-0.23678592044216451</v>
      </c>
      <c r="S11" s="82"/>
      <c r="U11" s="2">
        <v>2.3504513846153845</v>
      </c>
      <c r="V11" s="2">
        <v>1.5263756923076923</v>
      </c>
      <c r="W11" s="2">
        <v>1.9452920828129201</v>
      </c>
      <c r="X11" s="2">
        <v>3.06605710561458</v>
      </c>
    </row>
    <row r="12" spans="1:24" x14ac:dyDescent="0.2">
      <c r="A12" s="20">
        <v>2</v>
      </c>
      <c r="B12" s="50" t="s">
        <v>15</v>
      </c>
      <c r="C12" s="21">
        <v>3.2265497636238329</v>
      </c>
      <c r="D12" s="21">
        <v>0.15696522303890859</v>
      </c>
      <c r="E12" s="23">
        <f t="shared" si="0"/>
        <v>4.8648009340669929E-2</v>
      </c>
      <c r="F12" s="22">
        <f>$I$1+U12</f>
        <v>2.741931230769231</v>
      </c>
      <c r="G12" s="21">
        <f t="shared" si="1"/>
        <v>0.48461853285460199</v>
      </c>
      <c r="H12" s="23">
        <f t="shared" si="2"/>
        <v>0.15019713575107319</v>
      </c>
      <c r="I12" s="22">
        <f>$I$1+V12</f>
        <v>2.2004056153846157</v>
      </c>
      <c r="J12" s="21">
        <f t="shared" si="3"/>
        <v>1.0261441482392173</v>
      </c>
      <c r="K12" s="23">
        <f t="shared" si="4"/>
        <v>0.31803140302002486</v>
      </c>
      <c r="L12" s="22">
        <f>$I$1+W12</f>
        <v>2.5207055318556102</v>
      </c>
      <c r="M12" s="21">
        <f t="shared" si="5"/>
        <v>0.70584423176822275</v>
      </c>
      <c r="N12" s="23">
        <f t="shared" si="6"/>
        <v>0.21876130339780298</v>
      </c>
      <c r="O12" s="21">
        <f>$I$1+X12</f>
        <v>2.9203905046845802</v>
      </c>
      <c r="P12" s="21">
        <f t="shared" si="7"/>
        <v>0.30615925893925278</v>
      </c>
      <c r="Q12" s="24">
        <f t="shared" si="8"/>
        <v>9.488750565414994E-2</v>
      </c>
      <c r="S12" s="82"/>
      <c r="U12" s="2">
        <v>2.741931230769231</v>
      </c>
      <c r="V12" s="2">
        <v>2.2004056153846157</v>
      </c>
      <c r="W12" s="2">
        <v>2.5207055318556102</v>
      </c>
      <c r="X12" s="2">
        <v>2.9203905046845802</v>
      </c>
    </row>
    <row r="13" spans="1:24" x14ac:dyDescent="0.2">
      <c r="A13" s="20">
        <v>2</v>
      </c>
      <c r="B13" s="50" t="s">
        <v>16</v>
      </c>
      <c r="C13" s="21">
        <v>2.1138768700932262</v>
      </c>
      <c r="D13" s="21">
        <v>0.28140906830485357</v>
      </c>
      <c r="E13" s="23">
        <f t="shared" si="0"/>
        <v>0.1331246262666391</v>
      </c>
      <c r="F13" s="22">
        <f>$I$1+U13</f>
        <v>1.851273153846154</v>
      </c>
      <c r="G13" s="21">
        <f t="shared" si="1"/>
        <v>0.26260371624707224</v>
      </c>
      <c r="H13" s="23">
        <f t="shared" si="2"/>
        <v>0.12422848272874609</v>
      </c>
      <c r="I13" s="22">
        <f>$I$1+V13</f>
        <v>1.4702243846153848</v>
      </c>
      <c r="J13" s="21">
        <f t="shared" si="3"/>
        <v>0.64365248547784137</v>
      </c>
      <c r="K13" s="23">
        <f t="shared" si="4"/>
        <v>0.30448910936305151</v>
      </c>
      <c r="L13" s="22">
        <f>$I$1+W13</f>
        <v>1.9031628305178401</v>
      </c>
      <c r="M13" s="21">
        <f t="shared" si="5"/>
        <v>0.21071403957538615</v>
      </c>
      <c r="N13" s="23">
        <f t="shared" si="6"/>
        <v>9.9681321346826279E-2</v>
      </c>
      <c r="O13" s="21">
        <f>$I$1+X13</f>
        <v>2.92314455500015</v>
      </c>
      <c r="P13" s="21">
        <f t="shared" si="7"/>
        <v>-0.8092676849069238</v>
      </c>
      <c r="Q13" s="24">
        <f t="shared" si="8"/>
        <v>-0.38283577267735258</v>
      </c>
      <c r="S13" s="82"/>
      <c r="U13" s="2">
        <v>1.851273153846154</v>
      </c>
      <c r="V13" s="2">
        <v>1.4702243846153848</v>
      </c>
      <c r="W13" s="2">
        <v>1.9031628305178401</v>
      </c>
      <c r="X13" s="2">
        <v>2.92314455500015</v>
      </c>
    </row>
    <row r="14" spans="1:24" x14ac:dyDescent="0.2">
      <c r="A14" s="20">
        <v>2</v>
      </c>
      <c r="B14" s="50" t="s">
        <v>31</v>
      </c>
      <c r="C14" s="21">
        <v>2.3548031496878625</v>
      </c>
      <c r="D14" s="21">
        <v>0.4134573880918902</v>
      </c>
      <c r="E14" s="23">
        <f t="shared" ref="E14" si="18">D14/C14</f>
        <v>0.17558044635140541</v>
      </c>
      <c r="F14" s="22">
        <f>$I$1+U14</f>
        <v>2.1128668618889899</v>
      </c>
      <c r="G14" s="21">
        <f t="shared" ref="G14" si="19">$C14-F14</f>
        <v>0.24193628779887266</v>
      </c>
      <c r="H14" s="23">
        <f t="shared" ref="H14" si="20">1-F14/$C14</f>
        <v>0.10274161890387401</v>
      </c>
      <c r="I14" s="22">
        <f>$I$1+V14</f>
        <v>1.43567223076923</v>
      </c>
      <c r="J14" s="21">
        <f t="shared" ref="J14" si="21">$C14-I14</f>
        <v>0.91913091891863252</v>
      </c>
      <c r="K14" s="23">
        <f t="shared" ref="K14" si="22">1-I14/$C14</f>
        <v>0.39032176385549111</v>
      </c>
      <c r="L14" s="22">
        <f>$I$1+W14</f>
        <v>1.8525831736051099</v>
      </c>
      <c r="M14" s="21">
        <f t="shared" ref="M14" si="23">$C14-L14</f>
        <v>0.50221997608275259</v>
      </c>
      <c r="N14" s="23">
        <f t="shared" ref="N14" si="24">1-L14/$C14</f>
        <v>0.21327471731525571</v>
      </c>
      <c r="O14" s="21">
        <f>$I$1+X14</f>
        <v>3.0031090427362002</v>
      </c>
      <c r="P14" s="21">
        <f t="shared" ref="P14" si="25">$C14-O14</f>
        <v>-0.64830589304833763</v>
      </c>
      <c r="Q14" s="24">
        <f t="shared" ref="Q14" si="26">1-O14/$C14</f>
        <v>-0.27531213941779931</v>
      </c>
      <c r="S14" s="82"/>
      <c r="U14" s="2">
        <v>2.1128668618889899</v>
      </c>
      <c r="V14" s="2">
        <v>1.43567223076923</v>
      </c>
      <c r="W14" s="2">
        <v>1.8525831736051099</v>
      </c>
      <c r="X14" s="2">
        <v>3.0031090427362002</v>
      </c>
    </row>
    <row r="15" spans="1:24" x14ac:dyDescent="0.2">
      <c r="A15" s="25">
        <v>3</v>
      </c>
      <c r="B15" s="51" t="s">
        <v>14</v>
      </c>
      <c r="C15" s="26">
        <v>2.4903954845337193</v>
      </c>
      <c r="D15" s="26">
        <v>0.30290167558805503</v>
      </c>
      <c r="E15" s="28">
        <f t="shared" si="0"/>
        <v>0.12162794121222388</v>
      </c>
      <c r="F15" s="27">
        <f>$I$1+U15</f>
        <v>2.4296901538461535</v>
      </c>
      <c r="G15" s="26">
        <f t="shared" si="1"/>
        <v>6.0705330687565784E-2</v>
      </c>
      <c r="H15" s="28">
        <f t="shared" si="2"/>
        <v>2.4375779294721789E-2</v>
      </c>
      <c r="I15" s="27">
        <f>$I$1+V15</f>
        <v>1.7836980769230768</v>
      </c>
      <c r="J15" s="26">
        <f t="shared" si="3"/>
        <v>0.70669740761064248</v>
      </c>
      <c r="K15" s="28">
        <f t="shared" si="4"/>
        <v>0.28376914911687556</v>
      </c>
      <c r="L15" s="27">
        <f>$I$1+W15</f>
        <v>2.2169197423956701</v>
      </c>
      <c r="M15" s="26">
        <f t="shared" si="5"/>
        <v>0.27347574213804915</v>
      </c>
      <c r="N15" s="28">
        <f t="shared" si="6"/>
        <v>0.10981217394443377</v>
      </c>
      <c r="O15" s="26">
        <f>$I$1+X15</f>
        <v>3.3583747417307799</v>
      </c>
      <c r="P15" s="26">
        <f t="shared" si="7"/>
        <v>-0.86797925719706059</v>
      </c>
      <c r="Q15" s="29">
        <f t="shared" si="8"/>
        <v>-0.34853069024078076</v>
      </c>
      <c r="S15" s="82"/>
      <c r="U15" s="2">
        <v>2.4296901538461535</v>
      </c>
      <c r="V15" s="2">
        <v>1.7836980769230768</v>
      </c>
      <c r="W15" s="2">
        <v>2.2169197423956701</v>
      </c>
      <c r="X15" s="2">
        <v>3.3583747417307799</v>
      </c>
    </row>
    <row r="16" spans="1:24" x14ac:dyDescent="0.2">
      <c r="A16" s="25">
        <v>3</v>
      </c>
      <c r="B16" s="51" t="s">
        <v>15</v>
      </c>
      <c r="C16" s="26">
        <v>3.2952195635232808</v>
      </c>
      <c r="D16" s="26">
        <v>0.24958836271839085</v>
      </c>
      <c r="E16" s="28">
        <f t="shared" si="0"/>
        <v>7.5742559154852965E-2</v>
      </c>
      <c r="F16" s="27">
        <f>$I$1+U16</f>
        <v>2.9260088461538465</v>
      </c>
      <c r="G16" s="26">
        <f t="shared" si="1"/>
        <v>0.36921071736943434</v>
      </c>
      <c r="H16" s="28">
        <f t="shared" si="2"/>
        <v>0.11204434492209392</v>
      </c>
      <c r="I16" s="27">
        <f>$I$1+V16</f>
        <v>2.4180177692307696</v>
      </c>
      <c r="J16" s="26">
        <f t="shared" si="3"/>
        <v>0.87720179429251122</v>
      </c>
      <c r="K16" s="28">
        <f t="shared" si="4"/>
        <v>0.26620435372585571</v>
      </c>
      <c r="L16" s="27">
        <f>$I$1+W16</f>
        <v>2.7943330829769599</v>
      </c>
      <c r="M16" s="26">
        <f t="shared" si="5"/>
        <v>0.5008864805463209</v>
      </c>
      <c r="N16" s="28">
        <f t="shared" si="6"/>
        <v>0.15200397754702821</v>
      </c>
      <c r="O16" s="26">
        <f>$I$1+X16</f>
        <v>3.32354922872466</v>
      </c>
      <c r="P16" s="26">
        <f t="shared" si="7"/>
        <v>-2.8329665201379139E-2</v>
      </c>
      <c r="Q16" s="29">
        <f t="shared" si="8"/>
        <v>-8.5972010833441637E-3</v>
      </c>
      <c r="S16" s="82"/>
      <c r="U16" s="2">
        <v>2.9260088461538465</v>
      </c>
      <c r="V16" s="2">
        <v>2.4180177692307696</v>
      </c>
      <c r="W16" s="2">
        <v>2.7943330829769599</v>
      </c>
      <c r="X16" s="2">
        <v>3.32354922872466</v>
      </c>
    </row>
    <row r="17" spans="1:24" x14ac:dyDescent="0.2">
      <c r="A17" s="25">
        <v>3</v>
      </c>
      <c r="B17" s="51" t="s">
        <v>16</v>
      </c>
      <c r="C17" s="26">
        <v>2.4940373430837717</v>
      </c>
      <c r="D17" s="26">
        <v>0.20398054945489216</v>
      </c>
      <c r="E17" s="28">
        <f t="shared" si="0"/>
        <v>8.1787287596375297E-2</v>
      </c>
      <c r="F17" s="27">
        <f>$I$1+U17</f>
        <v>2.0292294615384616</v>
      </c>
      <c r="G17" s="26">
        <f t="shared" si="1"/>
        <v>0.46480788154531005</v>
      </c>
      <c r="H17" s="28">
        <f t="shared" si="2"/>
        <v>0.18636765116379328</v>
      </c>
      <c r="I17" s="27">
        <f>$I$1+V17</f>
        <v>1.5540687692307693</v>
      </c>
      <c r="J17" s="26">
        <f t="shared" si="3"/>
        <v>0.93996857385300236</v>
      </c>
      <c r="K17" s="28">
        <f t="shared" si="4"/>
        <v>0.3768863270871361</v>
      </c>
      <c r="L17" s="27">
        <f>$I$1+W17</f>
        <v>2.00083668243462</v>
      </c>
      <c r="M17" s="26">
        <f t="shared" si="5"/>
        <v>0.49320066064915169</v>
      </c>
      <c r="N17" s="28">
        <f t="shared" si="6"/>
        <v>0.19775191498910349</v>
      </c>
      <c r="O17" s="26">
        <f>$I$1+X17</f>
        <v>3.2738674704909601</v>
      </c>
      <c r="P17" s="26">
        <f t="shared" si="7"/>
        <v>-0.77983012740718838</v>
      </c>
      <c r="Q17" s="29">
        <f t="shared" si="8"/>
        <v>-0.31267780715863758</v>
      </c>
      <c r="S17" s="82"/>
      <c r="U17" s="2">
        <v>2.0292294615384616</v>
      </c>
      <c r="V17" s="2">
        <v>1.5540687692307693</v>
      </c>
      <c r="W17" s="2">
        <v>2.00083668243462</v>
      </c>
      <c r="X17" s="2">
        <v>3.2738674704909601</v>
      </c>
    </row>
    <row r="18" spans="1:24" x14ac:dyDescent="0.2">
      <c r="A18" s="25">
        <v>3</v>
      </c>
      <c r="B18" s="51" t="s">
        <v>31</v>
      </c>
      <c r="C18" s="26">
        <v>2.5061812991460002</v>
      </c>
      <c r="D18" s="26">
        <v>0.33652739631399425</v>
      </c>
      <c r="E18" s="28">
        <f t="shared" si="0"/>
        <v>0.13427895117909805</v>
      </c>
      <c r="F18" s="27">
        <f>$I$1+U18</f>
        <v>2.2080781661776299</v>
      </c>
      <c r="G18" s="26">
        <f t="shared" ref="G18" si="27">$C18-F18</f>
        <v>0.29810313296837032</v>
      </c>
      <c r="H18" s="28">
        <f t="shared" ref="H18" si="28">1-F18/$C18</f>
        <v>0.11894715401074585</v>
      </c>
      <c r="I18" s="27">
        <f>$I$1+V18</f>
        <v>1.5417675384615299</v>
      </c>
      <c r="J18" s="26">
        <f t="shared" ref="J18" si="29">$C18-I18</f>
        <v>0.96441376068447027</v>
      </c>
      <c r="K18" s="28">
        <f t="shared" ref="K18" si="30">1-I18/$C18</f>
        <v>0.38481404398520624</v>
      </c>
      <c r="L18" s="27">
        <f>$I$1+W18</f>
        <v>1.9897871673569201</v>
      </c>
      <c r="M18" s="26">
        <f t="shared" ref="M18" si="31">$C18-L18</f>
        <v>0.51639413178908011</v>
      </c>
      <c r="N18" s="28">
        <f t="shared" ref="N18" si="32">1-L18/$C18</f>
        <v>0.20604819450414269</v>
      </c>
      <c r="O18" s="26">
        <f>$I$1+X18</f>
        <v>3.3014821087117601</v>
      </c>
      <c r="P18" s="26">
        <f t="shared" ref="P18" si="33">$C18-O18</f>
        <v>-0.79530080956575988</v>
      </c>
      <c r="Q18" s="29">
        <f t="shared" ref="Q18" si="34">1-O18/$C18</f>
        <v>-0.31733570505723763</v>
      </c>
      <c r="S18" s="82"/>
      <c r="U18" s="2">
        <v>2.2080781661776299</v>
      </c>
      <c r="V18" s="2">
        <v>1.5417675384615299</v>
      </c>
      <c r="W18" s="2">
        <v>1.9897871673569201</v>
      </c>
      <c r="X18" s="2">
        <v>3.3014821087117601</v>
      </c>
    </row>
    <row r="19" spans="1:24" x14ac:dyDescent="0.2">
      <c r="A19" s="30">
        <v>4</v>
      </c>
      <c r="B19" s="52" t="s">
        <v>14</v>
      </c>
      <c r="C19" s="31">
        <v>1.7670792481411368</v>
      </c>
      <c r="D19" s="31">
        <v>0.2783420640340748</v>
      </c>
      <c r="E19" s="33">
        <f t="shared" si="0"/>
        <v>0.157515326110515</v>
      </c>
      <c r="F19" s="32">
        <f>$I$1+U19</f>
        <v>2.3307900833333335</v>
      </c>
      <c r="G19" s="31">
        <f t="shared" si="1"/>
        <v>-0.56371083519219667</v>
      </c>
      <c r="H19" s="33">
        <f t="shared" si="2"/>
        <v>-0.31900710496441365</v>
      </c>
      <c r="I19" s="32">
        <f>$I$1+V19</f>
        <v>1.4383950000000001</v>
      </c>
      <c r="J19" s="31">
        <f t="shared" si="3"/>
        <v>0.32868424814113673</v>
      </c>
      <c r="K19" s="33">
        <f t="shared" si="4"/>
        <v>0.1860042488116439</v>
      </c>
      <c r="L19" s="32">
        <f>$I$1+W19</f>
        <v>1.8532726914652899</v>
      </c>
      <c r="M19" s="31">
        <f t="shared" si="5"/>
        <v>-8.6193443324153129E-2</v>
      </c>
      <c r="N19" s="33">
        <f t="shared" si="6"/>
        <v>-4.8777350203633274E-2</v>
      </c>
      <c r="O19" s="31">
        <f>$I$1+X19</f>
        <v>2.6873596996317302</v>
      </c>
      <c r="P19" s="31">
        <f t="shared" si="7"/>
        <v>-0.92028045149059334</v>
      </c>
      <c r="Q19" s="34">
        <f t="shared" si="8"/>
        <v>-0.52079183910889904</v>
      </c>
      <c r="S19" s="82"/>
      <c r="U19" s="2">
        <v>2.3307900833333335</v>
      </c>
      <c r="V19" s="2">
        <v>1.4383950000000001</v>
      </c>
      <c r="W19" s="2">
        <v>1.8532726914652899</v>
      </c>
      <c r="X19" s="2">
        <v>2.6873596996317302</v>
      </c>
    </row>
    <row r="20" spans="1:24" x14ac:dyDescent="0.2">
      <c r="A20" s="30">
        <v>4</v>
      </c>
      <c r="B20" s="52" t="s">
        <v>15</v>
      </c>
      <c r="C20" s="31">
        <v>2.4506971865827047</v>
      </c>
      <c r="D20" s="31">
        <v>0.20731566300858609</v>
      </c>
      <c r="E20" s="33">
        <f t="shared" si="0"/>
        <v>8.459456522968907E-2</v>
      </c>
      <c r="F20" s="32">
        <f>$I$1+U20</f>
        <v>2.5856525000000001</v>
      </c>
      <c r="G20" s="31">
        <f t="shared" si="1"/>
        <v>-0.13495531341729539</v>
      </c>
      <c r="H20" s="33">
        <f t="shared" si="2"/>
        <v>-5.5068130879718957E-2</v>
      </c>
      <c r="I20" s="32">
        <f>$I$1+V20</f>
        <v>2.23904375</v>
      </c>
      <c r="J20" s="31">
        <f t="shared" si="3"/>
        <v>0.21165343658270475</v>
      </c>
      <c r="K20" s="33">
        <f t="shared" si="4"/>
        <v>8.6364581369531845E-2</v>
      </c>
      <c r="L20" s="32">
        <f>$I$1+W20</f>
        <v>2.43244636146312</v>
      </c>
      <c r="M20" s="31">
        <f t="shared" si="5"/>
        <v>1.8250825119584757E-2</v>
      </c>
      <c r="N20" s="33">
        <f t="shared" si="6"/>
        <v>7.4471971565911455E-3</v>
      </c>
      <c r="O20" s="31">
        <f>$I$1+X20</f>
        <v>2.6647277034935501</v>
      </c>
      <c r="P20" s="31">
        <f t="shared" si="7"/>
        <v>-0.2140305169108454</v>
      </c>
      <c r="Q20" s="34">
        <f t="shared" si="8"/>
        <v>-8.7334542220327549E-2</v>
      </c>
      <c r="S20" s="82"/>
      <c r="U20" s="2">
        <v>2.5856525000000001</v>
      </c>
      <c r="V20" s="2">
        <v>2.23904375</v>
      </c>
      <c r="W20" s="2">
        <v>2.43244636146312</v>
      </c>
      <c r="X20" s="2">
        <v>2.6647277034935501</v>
      </c>
    </row>
    <row r="21" spans="1:24" x14ac:dyDescent="0.2">
      <c r="A21" s="30">
        <v>4</v>
      </c>
      <c r="B21" s="52" t="s">
        <v>16</v>
      </c>
      <c r="C21" s="31">
        <v>1.5403975484503958</v>
      </c>
      <c r="D21" s="31">
        <v>0.27489160416221231</v>
      </c>
      <c r="E21" s="33">
        <f t="shared" si="0"/>
        <v>0.17845497380773354</v>
      </c>
      <c r="F21" s="32">
        <f>$I$1+U21</f>
        <v>1.7464725833333334</v>
      </c>
      <c r="G21" s="31">
        <f t="shared" si="1"/>
        <v>-0.20607503488293766</v>
      </c>
      <c r="H21" s="33">
        <f t="shared" si="2"/>
        <v>-0.13378042252160438</v>
      </c>
      <c r="I21" s="32">
        <f>$I$1+V21</f>
        <v>1.3771212500000001</v>
      </c>
      <c r="J21" s="31">
        <f t="shared" si="3"/>
        <v>0.16327629845039571</v>
      </c>
      <c r="K21" s="33">
        <f t="shared" si="4"/>
        <v>0.10599620767680906</v>
      </c>
      <c r="L21" s="32">
        <f>$I$1+W21</f>
        <v>1.72104835799895</v>
      </c>
      <c r="M21" s="31">
        <f t="shared" si="5"/>
        <v>-0.18065080954855417</v>
      </c>
      <c r="N21" s="33">
        <f t="shared" si="6"/>
        <v>-0.11727544602384277</v>
      </c>
      <c r="O21" s="31">
        <f>$I$1+X21</f>
        <v>2.5335017894705101</v>
      </c>
      <c r="P21" s="31">
        <f t="shared" si="7"/>
        <v>-0.9931042410201143</v>
      </c>
      <c r="Q21" s="34">
        <f t="shared" si="8"/>
        <v>-0.64470645387559466</v>
      </c>
      <c r="S21" s="82"/>
      <c r="U21" s="2">
        <v>1.7464725833333334</v>
      </c>
      <c r="V21" s="2">
        <v>1.3771212500000001</v>
      </c>
      <c r="W21" s="2">
        <v>1.72104835799895</v>
      </c>
      <c r="X21" s="2">
        <v>2.5335017894705101</v>
      </c>
    </row>
    <row r="22" spans="1:24" x14ac:dyDescent="0.2">
      <c r="A22" s="30">
        <v>4</v>
      </c>
      <c r="B22" s="52" t="s">
        <v>31</v>
      </c>
      <c r="C22" s="31">
        <v>2.0125298314409692</v>
      </c>
      <c r="D22" s="31">
        <v>0.3752050982843535</v>
      </c>
      <c r="E22" s="33">
        <f t="shared" si="0"/>
        <v>0.18643455238410406</v>
      </c>
      <c r="F22" s="32">
        <f>$I$1+U22</f>
        <v>1.84479451101273</v>
      </c>
      <c r="G22" s="31">
        <f t="shared" ref="G22" si="35">$C22-F22</f>
        <v>0.16773532042823924</v>
      </c>
      <c r="H22" s="33">
        <f t="shared" ref="H22" si="36">1-F22/$C22</f>
        <v>8.33455076331171E-2</v>
      </c>
      <c r="I22" s="32">
        <f>$I$1+V22</f>
        <v>1.36946891666666</v>
      </c>
      <c r="J22" s="31">
        <f t="shared" ref="J22" si="37">$C22-I22</f>
        <v>0.64306091477430916</v>
      </c>
      <c r="K22" s="33">
        <f t="shared" ref="K22" si="38">1-I22/$C22</f>
        <v>0.31952863740354009</v>
      </c>
      <c r="L22" s="32">
        <f>$I$1+W22</f>
        <v>1.67456210920897</v>
      </c>
      <c r="M22" s="31">
        <f t="shared" ref="M22" si="39">$C22-L22</f>
        <v>0.33796772223199922</v>
      </c>
      <c r="N22" s="33">
        <f t="shared" ref="N22" si="40">1-L22/$C22</f>
        <v>0.16793178265090103</v>
      </c>
      <c r="O22" s="31">
        <f>$I$1+X22</f>
        <v>2.5280928994963499</v>
      </c>
      <c r="P22" s="31">
        <f t="shared" ref="P22" si="41">$C22-O22</f>
        <v>-0.51556306805538066</v>
      </c>
      <c r="Q22" s="34">
        <f t="shared" ref="Q22" si="42">1-O22/$C22</f>
        <v>-0.25617660916173257</v>
      </c>
      <c r="S22" s="82"/>
      <c r="U22" s="2">
        <v>1.84479451101273</v>
      </c>
      <c r="V22" s="2">
        <v>1.36946891666666</v>
      </c>
      <c r="W22" s="2">
        <v>1.67456210920897</v>
      </c>
      <c r="X22" s="2">
        <v>2.5280928994963499</v>
      </c>
    </row>
    <row r="23" spans="1:24" x14ac:dyDescent="0.2">
      <c r="A23" s="35">
        <v>5</v>
      </c>
      <c r="B23" s="53" t="s">
        <v>14</v>
      </c>
      <c r="C23" s="36">
        <v>2.5030306987554969</v>
      </c>
      <c r="D23" s="36">
        <v>0.25509964109722122</v>
      </c>
      <c r="E23" s="38">
        <f t="shared" si="0"/>
        <v>0.10191630539092324</v>
      </c>
      <c r="F23" s="37">
        <f>$I$1+U23</f>
        <v>2.5171613076923078</v>
      </c>
      <c r="G23" s="36">
        <f t="shared" si="1"/>
        <v>-1.4130608936810951E-2</v>
      </c>
      <c r="H23" s="38">
        <f t="shared" si="2"/>
        <v>-5.6453997722987204E-3</v>
      </c>
      <c r="I23" s="37">
        <f>$I$1+V23</f>
        <v>1.5975971538461542</v>
      </c>
      <c r="J23" s="36">
        <f t="shared" si="3"/>
        <v>0.90543354490934269</v>
      </c>
      <c r="K23" s="38">
        <f t="shared" si="4"/>
        <v>0.36173489416630922</v>
      </c>
      <c r="L23" s="37">
        <f>$I$1+W23</f>
        <v>2.3307897464386498</v>
      </c>
      <c r="M23" s="36">
        <f t="shared" si="5"/>
        <v>0.17224095231684711</v>
      </c>
      <c r="N23" s="38">
        <f t="shared" si="6"/>
        <v>6.8812960385377986E-2</v>
      </c>
      <c r="O23" s="36">
        <f>$I$1+X23</f>
        <v>3.6408534057667601</v>
      </c>
      <c r="P23" s="36">
        <f t="shared" si="7"/>
        <v>-1.1378227070112632</v>
      </c>
      <c r="Q23" s="39">
        <f t="shared" si="8"/>
        <v>-0.45457800720422115</v>
      </c>
      <c r="S23" s="82"/>
      <c r="U23" s="2">
        <v>2.5171613076923078</v>
      </c>
      <c r="V23" s="2">
        <v>1.5975971538461542</v>
      </c>
      <c r="W23" s="2">
        <v>2.3307897464386498</v>
      </c>
      <c r="X23" s="2">
        <v>3.6408534057667601</v>
      </c>
    </row>
    <row r="24" spans="1:24" x14ac:dyDescent="0.2">
      <c r="A24" s="35">
        <v>5</v>
      </c>
      <c r="B24" s="53" t="s">
        <v>15</v>
      </c>
      <c r="C24" s="36">
        <v>2.8057943014976594</v>
      </c>
      <c r="D24" s="36">
        <v>0.18190417941925968</v>
      </c>
      <c r="E24" s="38">
        <f t="shared" si="0"/>
        <v>6.4831616245768262E-2</v>
      </c>
      <c r="F24" s="37">
        <f>$I$1+U24</f>
        <v>2.9262743076923075</v>
      </c>
      <c r="G24" s="36">
        <f t="shared" si="1"/>
        <v>-0.12048000619464805</v>
      </c>
      <c r="H24" s="38">
        <f t="shared" si="2"/>
        <v>-4.2939714479546476E-2</v>
      </c>
      <c r="I24" s="37">
        <f>$I$1+V24</f>
        <v>2.312919692307692</v>
      </c>
      <c r="J24" s="36">
        <f t="shared" si="3"/>
        <v>0.49287460918996739</v>
      </c>
      <c r="K24" s="38">
        <f t="shared" si="4"/>
        <v>0.17566313001879141</v>
      </c>
      <c r="L24" s="37">
        <f>$I$1+W24</f>
        <v>2.7511927216954901</v>
      </c>
      <c r="M24" s="36">
        <f t="shared" si="5"/>
        <v>5.4601579802169287E-2</v>
      </c>
      <c r="N24" s="38">
        <f t="shared" si="6"/>
        <v>1.9460293212878899E-2</v>
      </c>
      <c r="O24" s="36">
        <f>$I$1+X24</f>
        <v>3.3989864812325599</v>
      </c>
      <c r="P24" s="36">
        <f t="shared" si="7"/>
        <v>-0.59319217973490046</v>
      </c>
      <c r="Q24" s="39">
        <f t="shared" si="8"/>
        <v>-0.21141684528273164</v>
      </c>
      <c r="S24" s="82"/>
      <c r="U24" s="2">
        <v>2.9262743076923075</v>
      </c>
      <c r="V24" s="2">
        <v>2.312919692307692</v>
      </c>
      <c r="W24" s="2">
        <v>2.7511927216954901</v>
      </c>
      <c r="X24" s="2">
        <v>3.3989864812325599</v>
      </c>
    </row>
    <row r="25" spans="1:24" x14ac:dyDescent="0.2">
      <c r="A25" s="35">
        <v>5</v>
      </c>
      <c r="B25" s="53" t="s">
        <v>16</v>
      </c>
      <c r="C25" s="36">
        <v>2.3994809596288267</v>
      </c>
      <c r="D25" s="36">
        <v>0.2954154330728892</v>
      </c>
      <c r="E25" s="38">
        <f t="shared" si="0"/>
        <v>0.12311638977063886</v>
      </c>
      <c r="F25" s="37">
        <f>$I$1+U25</f>
        <v>2.074428769230769</v>
      </c>
      <c r="G25" s="36">
        <f t="shared" si="1"/>
        <v>0.32505219039805766</v>
      </c>
      <c r="H25" s="38">
        <f t="shared" si="2"/>
        <v>0.13546770983685552</v>
      </c>
      <c r="I25" s="37">
        <f>$I$1+V25</f>
        <v>1.6128481538461539</v>
      </c>
      <c r="J25" s="36">
        <f t="shared" si="3"/>
        <v>0.78663280578267281</v>
      </c>
      <c r="K25" s="38">
        <f t="shared" si="4"/>
        <v>0.32783456881623108</v>
      </c>
      <c r="L25" s="37">
        <f>$I$1+W25</f>
        <v>1.9873785569318201</v>
      </c>
      <c r="M25" s="36">
        <f t="shared" si="5"/>
        <v>0.4121024026970066</v>
      </c>
      <c r="N25" s="38">
        <f t="shared" si="6"/>
        <v>0.17174647752185301</v>
      </c>
      <c r="O25" s="36">
        <f>$I$1+X25</f>
        <v>2.9665530842886501</v>
      </c>
      <c r="P25" s="36">
        <f t="shared" si="7"/>
        <v>-0.56707212465982337</v>
      </c>
      <c r="Q25" s="39">
        <f t="shared" si="8"/>
        <v>-0.23633116253089304</v>
      </c>
      <c r="S25" s="82"/>
      <c r="U25" s="2">
        <v>2.074428769230769</v>
      </c>
      <c r="V25" s="2">
        <v>1.6128481538461539</v>
      </c>
      <c r="W25" s="2">
        <v>1.9873785569318201</v>
      </c>
      <c r="X25" s="2">
        <v>2.9665530842886501</v>
      </c>
    </row>
    <row r="26" spans="1:24" ht="15" thickBot="1" x14ac:dyDescent="0.25">
      <c r="A26" s="40">
        <v>5</v>
      </c>
      <c r="B26" s="54" t="s">
        <v>31</v>
      </c>
      <c r="C26" s="41">
        <v>2.8234528522533182</v>
      </c>
      <c r="D26" s="41">
        <v>0.3111203682459977</v>
      </c>
      <c r="E26" s="43">
        <f t="shared" si="0"/>
        <v>0.11019145157593169</v>
      </c>
      <c r="F26" s="42">
        <f>$I$1+U26</f>
        <v>2.2086245448428801</v>
      </c>
      <c r="G26" s="41">
        <f t="shared" ref="G26" si="43">$C26-F26</f>
        <v>0.61482830741043815</v>
      </c>
      <c r="H26" s="43">
        <f t="shared" ref="H26" si="44">1-F26/$C26</f>
        <v>0.21775759666741412</v>
      </c>
      <c r="I26" s="42">
        <f>$I$1+V26</f>
        <v>1.5809786153846099</v>
      </c>
      <c r="J26" s="41">
        <f t="shared" ref="J26" si="45">$C26-I26</f>
        <v>1.2424742368687083</v>
      </c>
      <c r="K26" s="43">
        <f t="shared" ref="K26" si="46">1-I26/$C26</f>
        <v>0.44005489090321614</v>
      </c>
      <c r="L26" s="42">
        <f>$I$1+W26</f>
        <v>1.9533155992942299</v>
      </c>
      <c r="M26" s="41">
        <f t="shared" ref="M26" si="47">$C26-L26</f>
        <v>0.87013725295908828</v>
      </c>
      <c r="N26" s="43">
        <f t="shared" ref="N26" si="48">1-L26/$C26</f>
        <v>0.30818196672370723</v>
      </c>
      <c r="O26" s="41">
        <f>$I$1+X26</f>
        <v>3.0098524609208099</v>
      </c>
      <c r="P26" s="41">
        <f t="shared" ref="P26" si="49">$C26-O26</f>
        <v>-0.18639960866749172</v>
      </c>
      <c r="Q26" s="44">
        <f t="shared" ref="Q26" si="50">1-O26/$C26</f>
        <v>-6.6018318145008692E-2</v>
      </c>
      <c r="S26" s="82"/>
      <c r="U26" s="2">
        <v>2.2086245448428801</v>
      </c>
      <c r="V26" s="2">
        <v>1.5809786153846099</v>
      </c>
      <c r="W26" s="2">
        <v>1.9533155992942299</v>
      </c>
      <c r="X26" s="2">
        <v>3.0098524609208099</v>
      </c>
    </row>
    <row r="27" spans="1:24" ht="15.75" customHeight="1" thickTop="1" x14ac:dyDescent="0.2">
      <c r="A27" s="76" t="s">
        <v>4</v>
      </c>
      <c r="B27" s="77"/>
      <c r="C27" s="56"/>
      <c r="D27" s="56"/>
      <c r="E27" s="57"/>
      <c r="F27" s="58"/>
      <c r="G27" s="56">
        <f>AVERAGE(G7:G26)</f>
        <v>0.14231795890201698</v>
      </c>
      <c r="H27" s="59">
        <f>AVERAGE(H7:H26)</f>
        <v>4.575993601793743E-2</v>
      </c>
      <c r="I27" s="58"/>
      <c r="J27" s="56">
        <f>AVERAGE(J7:J26)</f>
        <v>0.69899336949854085</v>
      </c>
      <c r="K27" s="59">
        <f>AVERAGE(K7:K26)</f>
        <v>0.28271436506898506</v>
      </c>
      <c r="L27" s="58"/>
      <c r="M27" s="56">
        <f>AVERAGE(M7:M26)</f>
        <v>0.31201291177887164</v>
      </c>
      <c r="N27" s="59">
        <f>AVERAGE(N7:N26)</f>
        <v>0.11689993480229255</v>
      </c>
      <c r="O27" s="56"/>
      <c r="P27" s="56">
        <f>AVERAGE(P7:P26)</f>
        <v>-0.56778800718600431</v>
      </c>
      <c r="Q27" s="60">
        <f>AVERAGE(Q7:Q26)</f>
        <v>-0.2660533677993171</v>
      </c>
    </row>
    <row r="28" spans="1:24" ht="15" customHeight="1" x14ac:dyDescent="0.2">
      <c r="A28" s="76" t="s">
        <v>5</v>
      </c>
      <c r="B28" s="77"/>
      <c r="C28" s="56"/>
      <c r="D28" s="56"/>
      <c r="E28" s="57"/>
      <c r="F28" s="58"/>
      <c r="G28" s="56">
        <f>_xlfn.STDEV.P(G7:G26)</f>
        <v>0.27069927475910582</v>
      </c>
      <c r="H28" s="59">
        <f>_xlfn.STDEV.P(H7:H26)</f>
        <v>0.12076534655411901</v>
      </c>
      <c r="I28" s="58"/>
      <c r="J28" s="56">
        <f>_xlfn.STDEV.P(J7:J26)</f>
        <v>0.29164156613667214</v>
      </c>
      <c r="K28" s="59">
        <f>_xlfn.STDEV.P(K7:K26)</f>
        <v>0.10074045853911763</v>
      </c>
      <c r="L28" s="58"/>
      <c r="M28" s="56">
        <f>_xlfn.STDEV.P(M7:M26)</f>
        <v>0.27208968182131249</v>
      </c>
      <c r="N28" s="59">
        <f>_xlfn.STDEV.P(N7:N26)</f>
        <v>0.10845695471310554</v>
      </c>
      <c r="O28" s="56"/>
      <c r="P28" s="56">
        <f>_xlfn.STDEV.P(P7:P26)</f>
        <v>0.38083335182796096</v>
      </c>
      <c r="Q28" s="60">
        <f>_xlfn.STDEV.P(Q7:Q26)</f>
        <v>0.1919867532064512</v>
      </c>
    </row>
    <row r="29" spans="1:24" x14ac:dyDescent="0.2">
      <c r="A29" s="78" t="s">
        <v>22</v>
      </c>
      <c r="B29" s="79"/>
      <c r="C29" s="4"/>
      <c r="D29" s="4"/>
      <c r="E29" s="9"/>
      <c r="F29" s="12"/>
      <c r="G29" s="5" cm="1">
        <f t="array" ref="G29">AVERAGE(ABS(G7:G26))</f>
        <v>0.25746488813544827</v>
      </c>
      <c r="H29" s="11" cm="1">
        <f t="array" ref="H29">AVERAGE(ABS(H7:H26))</f>
        <v>0.10778650303935051</v>
      </c>
      <c r="I29" s="12"/>
      <c r="J29" s="5" cm="1">
        <f t="array" ref="J29">AVERAGE(ABS(J7:J26))</f>
        <v>0.69899336949854085</v>
      </c>
      <c r="K29" s="11" cm="1">
        <f t="array" ref="K29">AVERAGE(ABS(K7:K26))</f>
        <v>0.28271436506898506</v>
      </c>
      <c r="L29" s="12"/>
      <c r="M29" s="5" cm="1">
        <f t="array" ref="M29">AVERAGE(ABS(M7:M26))</f>
        <v>0.35173060884381369</v>
      </c>
      <c r="N29" s="11" cm="1">
        <f t="array" ref="N29">AVERAGE(ABS(N7:N26))</f>
        <v>0.14092463854012371</v>
      </c>
      <c r="O29" s="4"/>
      <c r="P29" s="5" cm="1">
        <f t="array" ref="P29">AVERAGE(ABS(P7:P26))</f>
        <v>0.61027768359705503</v>
      </c>
      <c r="Q29" s="6" cm="1">
        <f t="array" ref="Q29">AVERAGE(ABS(Q7:Q26))</f>
        <v>0.27953799974329119</v>
      </c>
    </row>
    <row r="30" spans="1:24" x14ac:dyDescent="0.2">
      <c r="A30" s="78" t="s">
        <v>23</v>
      </c>
      <c r="B30" s="79"/>
      <c r="C30" s="4"/>
      <c r="D30" s="4"/>
      <c r="E30" s="9"/>
      <c r="F30" s="12"/>
      <c r="G30" s="5" cm="1">
        <f t="array" ref="G30">_xlfn.STDEV.P(ABS(G7:G26))</f>
        <v>0.16505856584419723</v>
      </c>
      <c r="H30" s="11" cm="1">
        <f t="array" ref="H30">_xlfn.STDEV.P(ABS(H7:H26))</f>
        <v>7.1135858997064733E-2</v>
      </c>
      <c r="I30" s="12"/>
      <c r="J30" s="5" cm="1">
        <f t="array" ref="J30">_xlfn.STDEV.P(ABS(J7:J26))</f>
        <v>0.29164156613667214</v>
      </c>
      <c r="K30" s="11" cm="1">
        <f t="array" ref="K30">_xlfn.STDEV.P(ABS(K7:K26))</f>
        <v>0.10074045853911763</v>
      </c>
      <c r="L30" s="12"/>
      <c r="M30" s="5" cm="1">
        <f t="array" ref="M30">_xlfn.STDEV.P(ABS(M7:M26))</f>
        <v>0.21833559231768224</v>
      </c>
      <c r="N30" s="11" cm="1">
        <f t="array" ref="N30">_xlfn.STDEV.P(ABS(N7:N26))</f>
        <v>7.4624071416375795E-2</v>
      </c>
      <c r="O30" s="4"/>
      <c r="P30" s="5" cm="1">
        <f t="array" ref="P30">_xlfn.STDEV.P(ABS(P7:P26))</f>
        <v>0.30818567759093934</v>
      </c>
      <c r="Q30" s="6" cm="1">
        <f t="array" ref="Q30">_xlfn.STDEV.P(ABS(Q7:Q26))</f>
        <v>0.17176092286557276</v>
      </c>
    </row>
    <row r="31" spans="1:24" x14ac:dyDescent="0.2">
      <c r="A31" s="78" t="s">
        <v>20</v>
      </c>
      <c r="B31" s="79"/>
      <c r="C31" s="4"/>
      <c r="D31" s="4"/>
      <c r="E31" s="9"/>
      <c r="F31" s="12"/>
      <c r="G31" s="5" cm="1">
        <f t="array" ref="G31">MAX(ABS(G7:G26))</f>
        <v>0.61482830741043815</v>
      </c>
      <c r="H31" s="11" cm="1">
        <f t="array" ref="H31">MAX(ABS(H7:H26))</f>
        <v>0.31900710496441365</v>
      </c>
      <c r="I31" s="12"/>
      <c r="J31" s="5" cm="1">
        <f t="array" ref="J31">MAX(ABS(J7:J26))</f>
        <v>1.2424742368687083</v>
      </c>
      <c r="K31" s="11" cm="1">
        <f t="array" ref="K31">MAX(ABS(K7:K26))</f>
        <v>0.44005489090321614</v>
      </c>
      <c r="L31" s="12"/>
      <c r="M31" s="5" cm="1">
        <f t="array" ref="M31">MAX(ABS(M7:M26))</f>
        <v>0.87013725295908828</v>
      </c>
      <c r="N31" s="11" cm="1">
        <f t="array" ref="N31">MAX(ABS(N7:N26))</f>
        <v>0.30818196672370723</v>
      </c>
      <c r="O31" s="4"/>
      <c r="P31" s="5" cm="1">
        <f t="array" ref="P31">MAX(ABS(P7:P26))</f>
        <v>1.1378227070112632</v>
      </c>
      <c r="Q31" s="6" cm="1">
        <f t="array" ref="Q31">MAX(ABS(Q7:Q26))</f>
        <v>0.64470645387559466</v>
      </c>
    </row>
    <row r="32" spans="1:24" ht="15" thickBot="1" x14ac:dyDescent="0.25">
      <c r="A32" s="80" t="s">
        <v>21</v>
      </c>
      <c r="B32" s="81"/>
      <c r="C32" s="7"/>
      <c r="D32" s="7"/>
      <c r="E32" s="10"/>
      <c r="F32" s="13"/>
      <c r="G32" s="1" cm="1">
        <f t="array" ref="G32">MIN(ABS(G7:G26))</f>
        <v>1.4130608936810951E-2</v>
      </c>
      <c r="H32" s="14" cm="1">
        <f t="array" ref="H32">MIN(ABS(H7:H26))</f>
        <v>5.6453997722987204E-3</v>
      </c>
      <c r="I32" s="13"/>
      <c r="J32" s="1" cm="1">
        <f t="array" ref="J32">MIN(ABS(J7:J26))</f>
        <v>0.16327629845039571</v>
      </c>
      <c r="K32" s="14" cm="1">
        <f t="array" ref="K32">MIN(ABS(K7:K26))</f>
        <v>8.6364581369531845E-2</v>
      </c>
      <c r="L32" s="13"/>
      <c r="M32" s="1" cm="1">
        <f t="array" ref="M32">MIN(ABS(M7:M26))</f>
        <v>1.8250825119584757E-2</v>
      </c>
      <c r="N32" s="14" cm="1">
        <f t="array" ref="N32">MIN(ABS(N7:N26))</f>
        <v>7.4471971565911455E-3</v>
      </c>
      <c r="O32" s="7"/>
      <c r="P32" s="1" cm="1">
        <f t="array" ref="P32">MIN(ABS(P7:P26))</f>
        <v>2.8329665201379139E-2</v>
      </c>
      <c r="Q32" s="8" cm="1">
        <f t="array" ref="Q32">MIN(ABS(Q7:Q26))</f>
        <v>8.5972010833441637E-3</v>
      </c>
    </row>
    <row r="35" spans="1:17" ht="15" x14ac:dyDescent="0.25">
      <c r="A35" s="2" t="s">
        <v>26</v>
      </c>
      <c r="Q35"/>
    </row>
    <row r="37" spans="1:17" ht="15" x14ac:dyDescent="0.25">
      <c r="K37"/>
    </row>
    <row r="38" spans="1:17" ht="15" x14ac:dyDescent="0.25">
      <c r="J38"/>
    </row>
    <row r="39" spans="1:17" x14ac:dyDescent="0.2">
      <c r="A39" s="2" t="s">
        <v>27</v>
      </c>
    </row>
    <row r="40" spans="1:17" ht="15" x14ac:dyDescent="0.25">
      <c r="G40"/>
      <c r="J40"/>
      <c r="K40"/>
    </row>
    <row r="43" spans="1:17" x14ac:dyDescent="0.2">
      <c r="A43" s="2" t="s">
        <v>28</v>
      </c>
    </row>
    <row r="47" spans="1:17" x14ac:dyDescent="0.2">
      <c r="A47" s="2" t="s">
        <v>29</v>
      </c>
    </row>
  </sheetData>
  <mergeCells count="15">
    <mergeCell ref="A27:B27"/>
    <mergeCell ref="A29:B29"/>
    <mergeCell ref="A30:B30"/>
    <mergeCell ref="A31:B31"/>
    <mergeCell ref="A32:B32"/>
    <mergeCell ref="A28:B28"/>
    <mergeCell ref="A1:B1"/>
    <mergeCell ref="F5:H5"/>
    <mergeCell ref="I5:K5"/>
    <mergeCell ref="L5:N5"/>
    <mergeCell ref="O5:Q5"/>
    <mergeCell ref="A4:A6"/>
    <mergeCell ref="B4:B6"/>
    <mergeCell ref="C4:E5"/>
    <mergeCell ref="F4:Q4"/>
  </mergeCells>
  <pageMargins left="0.7" right="0.7" top="0.75" bottom="0.75" header="0.3" footer="0.3"/>
  <pageSetup paperSize="9"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2021-03-20T18:44:26Z</cp:lastPrinted>
  <dcterms:created xsi:type="dcterms:W3CDTF">2021-03-19T17:42:38Z</dcterms:created>
  <dcterms:modified xsi:type="dcterms:W3CDTF">2021-03-21T17:11:47Z</dcterms:modified>
</cp:coreProperties>
</file>