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8E07E981-EC6A-40AB-BFFD-0F54CA293F38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</sheets>
  <definedNames>
    <definedName name="_xlnm.Print_Area" localSheetId="0">Sheet1!$A:$N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F26" i="1"/>
  <c r="H26" i="1" s="1"/>
  <c r="I26" i="1"/>
  <c r="K26" i="1" s="1"/>
  <c r="L26" i="1"/>
  <c r="M26" i="1" s="1"/>
  <c r="F22" i="1"/>
  <c r="G22" i="1" s="1"/>
  <c r="I22" i="1"/>
  <c r="K22" i="1" s="1"/>
  <c r="L22" i="1"/>
  <c r="M22" i="1" s="1"/>
  <c r="F18" i="1"/>
  <c r="G18" i="1" s="1"/>
  <c r="I18" i="1"/>
  <c r="J18" i="1" s="1"/>
  <c r="L18" i="1"/>
  <c r="N18" i="1" s="1"/>
  <c r="F14" i="1"/>
  <c r="H14" i="1" s="1"/>
  <c r="I14" i="1"/>
  <c r="J14" i="1" s="1"/>
  <c r="L14" i="1"/>
  <c r="M14" i="1" s="1"/>
  <c r="F10" i="1"/>
  <c r="G10" i="1" s="1"/>
  <c r="I10" i="1"/>
  <c r="J10" i="1" s="1"/>
  <c r="L10" i="1"/>
  <c r="M10" i="1" s="1"/>
  <c r="N10" i="1" l="1"/>
  <c r="N22" i="1"/>
  <c r="K14" i="1"/>
  <c r="M18" i="1"/>
  <c r="J22" i="1"/>
  <c r="G26" i="1"/>
  <c r="K10" i="1"/>
  <c r="J26" i="1"/>
  <c r="G14" i="1"/>
  <c r="H18" i="1"/>
  <c r="N26" i="1"/>
  <c r="H22" i="1"/>
  <c r="K18" i="1"/>
  <c r="N14" i="1"/>
  <c r="H10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7" i="1"/>
  <c r="I8" i="1" l="1"/>
  <c r="K8" i="1" s="1"/>
  <c r="L8" i="1"/>
  <c r="M8" i="1" s="1"/>
  <c r="I9" i="1"/>
  <c r="J9" i="1" s="1"/>
  <c r="L9" i="1"/>
  <c r="M9" i="1" s="1"/>
  <c r="I15" i="1"/>
  <c r="J15" i="1" s="1"/>
  <c r="I17" i="1"/>
  <c r="K17" i="1" s="1"/>
  <c r="L21" i="1"/>
  <c r="M21" i="1" s="1"/>
  <c r="I23" i="1"/>
  <c r="K23" i="1" s="1"/>
  <c r="I7" i="1"/>
  <c r="J7" i="1" s="1"/>
  <c r="L7" i="1"/>
  <c r="M7" i="1" s="1"/>
  <c r="I11" i="1"/>
  <c r="L11" i="1"/>
  <c r="I12" i="1"/>
  <c r="L12" i="1"/>
  <c r="M12" i="1" s="1"/>
  <c r="I13" i="1"/>
  <c r="L13" i="1"/>
  <c r="L15" i="1"/>
  <c r="M15" i="1" s="1"/>
  <c r="I16" i="1"/>
  <c r="L16" i="1"/>
  <c r="L17" i="1"/>
  <c r="M17" i="1" s="1"/>
  <c r="I19" i="1"/>
  <c r="L19" i="1"/>
  <c r="I20" i="1"/>
  <c r="L20" i="1"/>
  <c r="M20" i="1" s="1"/>
  <c r="I21" i="1"/>
  <c r="L23" i="1"/>
  <c r="M23" i="1" s="1"/>
  <c r="I24" i="1"/>
  <c r="L24" i="1"/>
  <c r="I25" i="1"/>
  <c r="L25" i="1"/>
  <c r="M25" i="1" s="1"/>
  <c r="F8" i="1"/>
  <c r="H8" i="1" s="1"/>
  <c r="F9" i="1"/>
  <c r="G9" i="1" s="1"/>
  <c r="F11" i="1"/>
  <c r="H11" i="1" s="1"/>
  <c r="F12" i="1"/>
  <c r="G12" i="1" s="1"/>
  <c r="F13" i="1"/>
  <c r="H13" i="1" s="1"/>
  <c r="F15" i="1"/>
  <c r="G15" i="1" s="1"/>
  <c r="F16" i="1"/>
  <c r="H16" i="1" s="1"/>
  <c r="F17" i="1"/>
  <c r="G17" i="1" s="1"/>
  <c r="F19" i="1"/>
  <c r="H19" i="1" s="1"/>
  <c r="F20" i="1"/>
  <c r="G20" i="1" s="1"/>
  <c r="F21" i="1"/>
  <c r="H21" i="1" s="1"/>
  <c r="F23" i="1"/>
  <c r="G23" i="1" s="1"/>
  <c r="F24" i="1"/>
  <c r="H24" i="1" s="1"/>
  <c r="F25" i="1"/>
  <c r="G25" i="1" s="1"/>
  <c r="F7" i="1"/>
  <c r="G7" i="1" s="1"/>
  <c r="G21" i="1" l="1"/>
  <c r="G19" i="1"/>
  <c r="G11" i="1"/>
  <c r="H25" i="1"/>
  <c r="G8" i="1"/>
  <c r="G24" i="1"/>
  <c r="G16" i="1"/>
  <c r="H9" i="1"/>
  <c r="H15" i="1"/>
  <c r="H7" i="1"/>
  <c r="H20" i="1"/>
  <c r="G13" i="1"/>
  <c r="N7" i="1"/>
  <c r="N21" i="1"/>
  <c r="H12" i="1"/>
  <c r="H23" i="1"/>
  <c r="H17" i="1"/>
  <c r="K9" i="1"/>
  <c r="J8" i="1"/>
  <c r="K15" i="1"/>
  <c r="J17" i="1"/>
  <c r="N8" i="1"/>
  <c r="M24" i="1"/>
  <c r="N24" i="1"/>
  <c r="J25" i="1"/>
  <c r="K25" i="1"/>
  <c r="K24" i="1"/>
  <c r="J24" i="1"/>
  <c r="J23" i="1"/>
  <c r="M19" i="1"/>
  <c r="N19" i="1"/>
  <c r="K21" i="1"/>
  <c r="J21" i="1"/>
  <c r="J20" i="1"/>
  <c r="K20" i="1"/>
  <c r="K19" i="1"/>
  <c r="J19" i="1"/>
  <c r="M16" i="1"/>
  <c r="N16" i="1"/>
  <c r="K16" i="1"/>
  <c r="J16" i="1"/>
  <c r="M11" i="1"/>
  <c r="N11" i="1"/>
  <c r="M13" i="1"/>
  <c r="N13" i="1"/>
  <c r="K13" i="1"/>
  <c r="J13" i="1"/>
  <c r="J12" i="1"/>
  <c r="K12" i="1"/>
  <c r="K11" i="1"/>
  <c r="J11" i="1"/>
  <c r="N25" i="1"/>
  <c r="N23" i="1"/>
  <c r="N20" i="1"/>
  <c r="N17" i="1"/>
  <c r="N15" i="1"/>
  <c r="N12" i="1"/>
  <c r="N9" i="1"/>
  <c r="K7" i="1"/>
  <c r="J27" i="1" l="1"/>
  <c r="M28" i="1"/>
  <c r="G27" i="1"/>
  <c r="M31" i="1" a="1"/>
  <c r="M31" i="1" s="1"/>
  <c r="M27" i="1"/>
  <c r="J29" i="1" a="1"/>
  <c r="J29" i="1" s="1"/>
  <c r="M29" i="1" a="1"/>
  <c r="M29" i="1" s="1"/>
  <c r="N28" i="1"/>
  <c r="N27" i="1"/>
  <c r="G29" i="1" a="1"/>
  <c r="G29" i="1" s="1"/>
  <c r="G32" i="1" a="1"/>
  <c r="G32" i="1" s="1"/>
  <c r="J28" i="1"/>
  <c r="G28" i="1"/>
  <c r="H28" i="1"/>
  <c r="H27" i="1"/>
  <c r="H29" i="1" a="1"/>
  <c r="H29" i="1" s="1"/>
  <c r="K28" i="1"/>
  <c r="K27" i="1"/>
  <c r="J32" i="1" a="1"/>
  <c r="J32" i="1" s="1"/>
  <c r="G31" i="1" a="1"/>
  <c r="G31" i="1" s="1"/>
  <c r="H30" i="1" a="1"/>
  <c r="H30" i="1" s="1"/>
  <c r="H31" i="1" a="1"/>
  <c r="H31" i="1" s="1"/>
  <c r="H32" i="1" a="1"/>
  <c r="H32" i="1" s="1"/>
  <c r="K31" i="1" a="1"/>
  <c r="K31" i="1" s="1"/>
  <c r="K29" i="1" a="1"/>
  <c r="K29" i="1" s="1"/>
  <c r="K32" i="1" a="1"/>
  <c r="K32" i="1" s="1"/>
  <c r="K30" i="1" a="1"/>
  <c r="K30" i="1" s="1"/>
  <c r="N29" i="1" a="1"/>
  <c r="N29" i="1" s="1"/>
  <c r="N30" i="1" a="1"/>
  <c r="N30" i="1" s="1"/>
  <c r="N31" i="1" a="1"/>
  <c r="N31" i="1" s="1"/>
  <c r="N32" i="1" a="1"/>
  <c r="N32" i="1" s="1"/>
  <c r="M32" i="1" a="1"/>
  <c r="M32" i="1" s="1"/>
  <c r="J30" i="1" a="1"/>
  <c r="J30" i="1" s="1"/>
  <c r="G30" i="1" a="1"/>
  <c r="G30" i="1" s="1"/>
  <c r="J31" i="1" a="1"/>
  <c r="J31" i="1" s="1"/>
  <c r="M30" i="1" a="1"/>
  <c r="M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<sst xmlns="http://schemas.openxmlformats.org/spreadsheetml/2006/main" count="53" uniqueCount="29">
  <si>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</si>
  <si>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</si>
  <si>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</si>
  <si>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</si>
  <si>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</si>
  <si>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</si>
  <si>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</si>
  <si>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</si>
  <si>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</si>
  <si>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</si>
  <si>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Error</t>
  </si>
  <si>
    <t>Eik 1</t>
  </si>
  <si>
    <t>Eik 2</t>
  </si>
  <si>
    <t>maxutil</t>
  </si>
  <si>
    <t>minutil</t>
  </si>
  <si>
    <t>modpred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</si>
  <si>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</si>
  <si>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</si>
  <si>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</si>
  <si>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</si>
  <si>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</si>
  <si>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</si>
  <si>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</si>
  <si>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</si>
  <si>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</si>
  <si>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Eik 1:</t>
  </si>
  <si>
    <t>Eik 2:</t>
  </si>
  <si>
    <t>Stddev %</t>
  </si>
  <si>
    <t>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</si>
</sst>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0" fontId="2" fillId="0" borderId="25" xfId="0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152400</xdr:rowOff>
    </xdr:from>
    <xdr:to>
      <xdr:col>5</xdr:col>
      <xdr:colOff>666750</xdr:colOff>
      <xdr:row>36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37</xdr:row>
      <xdr:rowOff>85725</xdr:rowOff>
    </xdr:from>
    <xdr:to>
      <xdr:col>5</xdr:col>
      <xdr:colOff>257175</xdr:colOff>
      <xdr:row>40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41</xdr:row>
      <xdr:rowOff>104775</xdr:rowOff>
    </xdr:from>
    <xdr:to>
      <xdr:col>4</xdr:col>
      <xdr:colOff>704850</xdr:colOff>
      <xdr:row>44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T43"/>
  <sheetViews>
    <sheetView tabSelected="1" zoomScaleNormal="100" workbookViewId="0">
      <selection activeCell="A3" sqref="A3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384" width="9.140625" style="2"/>
  </cols>
  <sheetData>
    <row r="1" spans="1:20" ht="15" thickBot="1" x14ac:dyDescent="0.25">
      <c r="A1" s="63" t="s">
        <v>22</v>
      </c>
      <c r="B1" s="64"/>
      <c r="C1" s="55">
        <v>0</v>
      </c>
      <c r="D1" s="55"/>
      <c r="E1" s="56" t="s">
        <v>2</v>
      </c>
    </row>
    <row r="3" spans="1:20" ht="15" thickBot="1" x14ac:dyDescent="0.25"/>
    <row r="4" spans="1:20" x14ac:dyDescent="0.2">
      <c r="A4" s="69" t="s">
        <v>0</v>
      </c>
      <c r="B4" s="72" t="s">
        <v>1</v>
      </c>
      <c r="C4" s="74" t="s">
        <v>3</v>
      </c>
      <c r="D4" s="74"/>
      <c r="E4" s="72"/>
      <c r="F4" s="74" t="s">
        <v>6</v>
      </c>
      <c r="G4" s="74"/>
      <c r="H4" s="74"/>
      <c r="I4" s="74"/>
      <c r="J4" s="74"/>
      <c r="K4" s="74"/>
      <c r="L4" s="74"/>
      <c r="M4" s="74"/>
      <c r="N4" s="75"/>
    </row>
    <row r="5" spans="1:20" x14ac:dyDescent="0.2">
      <c r="A5" s="70"/>
      <c r="B5" s="67"/>
      <c r="C5" s="66"/>
      <c r="D5" s="66"/>
      <c r="E5" s="67"/>
      <c r="F5" s="65" t="s">
        <v>7</v>
      </c>
      <c r="G5" s="66"/>
      <c r="H5" s="67"/>
      <c r="I5" s="65" t="s">
        <v>11</v>
      </c>
      <c r="J5" s="66"/>
      <c r="K5" s="67"/>
      <c r="L5" s="66" t="s">
        <v>12</v>
      </c>
      <c r="M5" s="66"/>
      <c r="N5" s="68"/>
    </row>
    <row r="6" spans="1:20" x14ac:dyDescent="0.2">
      <c r="A6" s="71"/>
      <c r="B6" s="73"/>
      <c r="C6" s="45" t="s">
        <v>4</v>
      </c>
      <c r="D6" s="45" t="s">
        <v>5</v>
      </c>
      <c r="E6" s="46" t="s">
        <v>27</v>
      </c>
      <c r="F6" s="47" t="s">
        <v>8</v>
      </c>
      <c r="G6" s="45" t="s">
        <v>9</v>
      </c>
      <c r="H6" s="48" t="s">
        <v>10</v>
      </c>
      <c r="I6" s="47" t="s">
        <v>8</v>
      </c>
      <c r="J6" s="45" t="s">
        <v>9</v>
      </c>
      <c r="K6" s="46" t="s">
        <v>10</v>
      </c>
      <c r="L6" s="45" t="s">
        <v>8</v>
      </c>
      <c r="M6" s="45" t="s">
        <v>9</v>
      </c>
      <c r="N6" s="62" t="s">
        <v>10</v>
      </c>
      <c r="R6" s="2" t="s">
        <v>23</v>
      </c>
      <c r="S6" s="2" t="s">
        <v>16</v>
      </c>
      <c r="T6" s="2" t="s">
        <v>17</v>
      </c>
    </row>
    <row r="7" spans="1:20" x14ac:dyDescent="0.2">
      <c r="A7" s="15">
        <v>1</v>
      </c>
      <c r="B7" s="49" t="s">
        <v>13</v>
      </c>
      <c r="C7" s="16">
        <v>8.0554880581516084</v>
      </c>
      <c r="D7" s="16">
        <v>0.18071383312729691</v>
      </c>
      <c r="E7" s="18">
        <f>D7/C7</f>
        <v>2.2433629324846029E-2</v>
      </c>
      <c r="F7" s="17">
        <f>$C$1+R7</f>
        <v>7.6090996677532399</v>
      </c>
      <c r="G7" s="16">
        <f>$C7-F7</f>
        <v>0.44638839039836853</v>
      </c>
      <c r="H7" s="18">
        <f>1-F7/$C7</f>
        <v>5.5414195536750088E-2</v>
      </c>
      <c r="I7" s="17">
        <f>$C$1+S7</f>
        <v>8.45184821235536</v>
      </c>
      <c r="J7" s="16">
        <f>$C7-I7</f>
        <v>-0.39636015420375159</v>
      </c>
      <c r="K7" s="18">
        <f>1-I7/$C7</f>
        <v>-4.9203741764927811E-2</v>
      </c>
      <c r="L7" s="16">
        <f>$C$1+T7</f>
        <v>25.849261353535798</v>
      </c>
      <c r="M7" s="16">
        <f>$C7-L7</f>
        <v>-17.793773295384192</v>
      </c>
      <c r="N7" s="19">
        <f>1-L7/$C7</f>
        <v>-2.2089007105383387</v>
      </c>
      <c r="R7" s="2">
        <v>7.6090996677532399</v>
      </c>
      <c r="S7" s="2">
        <v>8.45184821235536</v>
      </c>
      <c r="T7" s="2">
        <v>25.849261353535798</v>
      </c>
    </row>
    <row r="8" spans="1:20" x14ac:dyDescent="0.2">
      <c r="A8" s="15">
        <v>1</v>
      </c>
      <c r="B8" s="49" t="s">
        <v>14</v>
      </c>
      <c r="C8" s="16">
        <v>8.6675039281705946</v>
      </c>
      <c r="D8" s="16">
        <v>0.18760700577356218</v>
      </c>
      <c r="E8" s="18">
        <f t="shared" ref="E8:E26" si="0">D8/C8</f>
        <v>2.1644871156482927E-2</v>
      </c>
      <c r="F8" s="17">
        <f>$C$1+R8</f>
        <v>8.1858603380574202</v>
      </c>
      <c r="G8" s="16">
        <f t="shared" ref="G8:G25" si="1">$C8-F8</f>
        <v>0.48164359011317437</v>
      </c>
      <c r="H8" s="18">
        <f t="shared" ref="H8:H25" si="2">1-F8/$C8</f>
        <v>5.556889204835147E-2</v>
      </c>
      <c r="I8" s="17">
        <f>$C$1+S8</f>
        <v>8.2107382642578504</v>
      </c>
      <c r="J8" s="16">
        <f t="shared" ref="J8:J25" si="3">$C8-I8</f>
        <v>0.4567656639127442</v>
      </c>
      <c r="K8" s="18">
        <f t="shared" ref="K8:K25" si="4">1-I8/$C8</f>
        <v>5.269863938892394E-2</v>
      </c>
      <c r="L8" s="16">
        <f>$C$1+T8</f>
        <v>14.422805253679501</v>
      </c>
      <c r="M8" s="16">
        <f t="shared" ref="M8:M25" si="5">$C8-L8</f>
        <v>-5.7553013255089063</v>
      </c>
      <c r="N8" s="19">
        <f t="shared" ref="N8:N25" si="6">1-L8/$C8</f>
        <v>-0.66400908187689134</v>
      </c>
      <c r="R8" s="2">
        <v>8.1858603380574202</v>
      </c>
      <c r="S8" s="2">
        <v>8.2107382642578504</v>
      </c>
      <c r="T8" s="2">
        <v>14.422805253679501</v>
      </c>
    </row>
    <row r="9" spans="1:20" x14ac:dyDescent="0.2">
      <c r="A9" s="15">
        <v>1</v>
      </c>
      <c r="B9" s="49" t="s">
        <v>15</v>
      </c>
      <c r="C9" s="16">
        <v>7.4526486486486485</v>
      </c>
      <c r="D9" s="16">
        <v>0.17484240700075782</v>
      </c>
      <c r="E9" s="18">
        <f t="shared" si="0"/>
        <v>2.346043873039166E-2</v>
      </c>
      <c r="F9" s="17">
        <f>$C$1+R9</f>
        <v>7.3141584873530698</v>
      </c>
      <c r="G9" s="16">
        <f t="shared" si="1"/>
        <v>0.13849016129557867</v>
      </c>
      <c r="H9" s="18">
        <f t="shared" si="2"/>
        <v>1.8582676820634858E-2</v>
      </c>
      <c r="I9" s="17">
        <f>$C$1+S9</f>
        <v>8.2216028844455202</v>
      </c>
      <c r="J9" s="16">
        <f t="shared" si="3"/>
        <v>-0.76895423579687172</v>
      </c>
      <c r="K9" s="18">
        <f t="shared" si="4"/>
        <v>-0.10317865124854664</v>
      </c>
      <c r="L9" s="16">
        <f>$C$1+T9</f>
        <v>25.001661002936299</v>
      </c>
      <c r="M9" s="16">
        <f t="shared" si="5"/>
        <v>-17.549012354287651</v>
      </c>
      <c r="N9" s="19">
        <f t="shared" si="6"/>
        <v>-2.3547349649268283</v>
      </c>
      <c r="R9" s="2">
        <v>7.3141584873530698</v>
      </c>
      <c r="S9" s="2">
        <v>8.2216028844455202</v>
      </c>
      <c r="T9" s="2">
        <v>25.001661002936299</v>
      </c>
    </row>
    <row r="10" spans="1:20" x14ac:dyDescent="0.2">
      <c r="A10" s="15">
        <v>1</v>
      </c>
      <c r="B10" s="49" t="s">
        <v>28</v>
      </c>
      <c r="C10" s="16">
        <v>7.7386565088757395</v>
      </c>
      <c r="D10" s="16">
        <v>0.30965242196380238</v>
      </c>
      <c r="E10" s="18">
        <f t="shared" ref="E10" si="7">D10/C10</f>
        <v>4.001371835132507E-2</v>
      </c>
      <c r="F10" s="17">
        <f>$C$1+R10</f>
        <v>7.3546052218128297</v>
      </c>
      <c r="G10" s="16">
        <f t="shared" ref="G10" si="8">$C10-F10</f>
        <v>0.38405128706290981</v>
      </c>
      <c r="H10" s="18">
        <f t="shared" ref="H10" si="9">1-F10/$C10</f>
        <v>4.96276435867683E-2</v>
      </c>
      <c r="I10" s="17">
        <f>$C$1+S10</f>
        <v>7.8754020399594902</v>
      </c>
      <c r="J10" s="16">
        <f t="shared" ref="J10" si="10">$C10-I10</f>
        <v>-0.13674553108375065</v>
      </c>
      <c r="K10" s="18">
        <f t="shared" ref="K10" si="11">1-I10/$C10</f>
        <v>-1.7670448472149269E-2</v>
      </c>
      <c r="L10" s="16">
        <f>$C$1+T10</f>
        <v>24.9608439960104</v>
      </c>
      <c r="M10" s="16">
        <f t="shared" ref="M10" si="12">$C10-L10</f>
        <v>-17.222187487134661</v>
      </c>
      <c r="N10" s="19">
        <f t="shared" ref="N10" si="13">1-L10/$C10</f>
        <v>-2.2254751154004473</v>
      </c>
      <c r="R10" s="2">
        <v>7.3546052218128297</v>
      </c>
      <c r="S10" s="2">
        <v>7.8754020399594902</v>
      </c>
      <c r="T10" s="2">
        <v>24.9608439960104</v>
      </c>
    </row>
    <row r="11" spans="1:20" x14ac:dyDescent="0.2">
      <c r="A11" s="20">
        <v>2</v>
      </c>
      <c r="B11" s="50" t="s">
        <v>13</v>
      </c>
      <c r="C11" s="21">
        <v>8.1750590818363271</v>
      </c>
      <c r="D11" s="21">
        <v>0.1491626477531128</v>
      </c>
      <c r="E11" s="23">
        <f t="shared" si="0"/>
        <v>1.8246063577023967E-2</v>
      </c>
      <c r="F11" s="22">
        <f>$C$1+R11</f>
        <v>7.7393569876470698</v>
      </c>
      <c r="G11" s="21">
        <f t="shared" si="1"/>
        <v>0.43570209418925732</v>
      </c>
      <c r="H11" s="23">
        <f t="shared" si="2"/>
        <v>5.3296507074464761E-2</v>
      </c>
      <c r="I11" s="22">
        <f>$C$1+S11</f>
        <v>8.4291414081225398</v>
      </c>
      <c r="J11" s="21">
        <f t="shared" si="3"/>
        <v>-0.25408232628621263</v>
      </c>
      <c r="K11" s="23">
        <f t="shared" si="4"/>
        <v>-3.1080182264461298E-2</v>
      </c>
      <c r="L11" s="21">
        <f>$C$1+T11</f>
        <v>26.282064849301499</v>
      </c>
      <c r="M11" s="21">
        <f t="shared" si="5"/>
        <v>-18.107005767465171</v>
      </c>
      <c r="N11" s="24">
        <f t="shared" si="6"/>
        <v>-2.214908245457949</v>
      </c>
      <c r="R11" s="2">
        <v>7.7393569876470698</v>
      </c>
      <c r="S11" s="2">
        <v>8.4291414081225398</v>
      </c>
      <c r="T11" s="2">
        <v>26.282064849301499</v>
      </c>
    </row>
    <row r="12" spans="1:20" x14ac:dyDescent="0.2">
      <c r="A12" s="20">
        <v>2</v>
      </c>
      <c r="B12" s="50" t="s">
        <v>14</v>
      </c>
      <c r="C12" s="21">
        <v>8.9225564444444441</v>
      </c>
      <c r="D12" s="21">
        <v>0.15696522303890859</v>
      </c>
      <c r="E12" s="23">
        <f t="shared" si="0"/>
        <v>1.7591956298202146E-2</v>
      </c>
      <c r="F12" s="22">
        <f>$C$1+R12</f>
        <v>8.0622926516646505</v>
      </c>
      <c r="G12" s="21">
        <f t="shared" si="1"/>
        <v>0.86026379277979359</v>
      </c>
      <c r="H12" s="23">
        <f t="shared" si="2"/>
        <v>9.6414497138365474E-2</v>
      </c>
      <c r="I12" s="22">
        <f>$C$1+S12</f>
        <v>8.1601325585459996</v>
      </c>
      <c r="J12" s="21">
        <f t="shared" si="3"/>
        <v>0.76242388589844445</v>
      </c>
      <c r="K12" s="23">
        <f t="shared" si="4"/>
        <v>8.5449040378238417E-2</v>
      </c>
      <c r="L12" s="21">
        <f>$C$1+T12</f>
        <v>15.4421555009176</v>
      </c>
      <c r="M12" s="21">
        <f t="shared" si="5"/>
        <v>-6.5195990564731563</v>
      </c>
      <c r="N12" s="24">
        <f t="shared" si="6"/>
        <v>-0.73068734247487233</v>
      </c>
      <c r="R12" s="2">
        <v>8.0622926516646505</v>
      </c>
      <c r="S12" s="2">
        <v>8.1601325585459996</v>
      </c>
      <c r="T12" s="2">
        <v>15.4421555009176</v>
      </c>
    </row>
    <row r="13" spans="1:20" x14ac:dyDescent="0.2">
      <c r="A13" s="20">
        <v>2</v>
      </c>
      <c r="B13" s="50" t="s">
        <v>15</v>
      </c>
      <c r="C13" s="21">
        <v>7.8098835509138373</v>
      </c>
      <c r="D13" s="21">
        <v>0.28140906830485357</v>
      </c>
      <c r="E13" s="23">
        <f t="shared" si="0"/>
        <v>3.6032428200792548E-2</v>
      </c>
      <c r="F13" s="22">
        <f>$C$1+R13</f>
        <v>7.2145660471214503</v>
      </c>
      <c r="G13" s="21">
        <f t="shared" si="1"/>
        <v>0.59531750379238701</v>
      </c>
      <c r="H13" s="23">
        <f t="shared" si="2"/>
        <v>7.6226169047389769E-2</v>
      </c>
      <c r="I13" s="22">
        <f>$C$1+S13</f>
        <v>8.0913676342947607</v>
      </c>
      <c r="J13" s="21">
        <f t="shared" si="3"/>
        <v>-0.28148408338092334</v>
      </c>
      <c r="K13" s="23">
        <f t="shared" si="4"/>
        <v>-3.6042033347345681E-2</v>
      </c>
      <c r="L13" s="21">
        <f>$C$1+T13</f>
        <v>24.952344990849301</v>
      </c>
      <c r="M13" s="21">
        <f t="shared" si="5"/>
        <v>-17.142461439935463</v>
      </c>
      <c r="N13" s="24">
        <f t="shared" si="6"/>
        <v>-2.1949701718573791</v>
      </c>
      <c r="R13" s="2">
        <v>7.2145660471214503</v>
      </c>
      <c r="S13" s="2">
        <v>8.0913676342947607</v>
      </c>
      <c r="T13" s="2">
        <v>24.952344990849301</v>
      </c>
    </row>
    <row r="14" spans="1:20" x14ac:dyDescent="0.2">
      <c r="A14" s="20">
        <v>2</v>
      </c>
      <c r="B14" s="50" t="s">
        <v>28</v>
      </c>
      <c r="C14" s="21">
        <v>8.0508098305084737</v>
      </c>
      <c r="D14" s="21">
        <v>0.4134573880918902</v>
      </c>
      <c r="E14" s="23">
        <f t="shared" ref="E14" si="14">D14/C14</f>
        <v>5.135599980577072E-2</v>
      </c>
      <c r="F14" s="22">
        <f>$C$1+R14</f>
        <v>7.4006336723799704</v>
      </c>
      <c r="G14" s="21">
        <f t="shared" ref="G14" si="15">$C14-F14</f>
        <v>0.65017615812850327</v>
      </c>
      <c r="H14" s="23">
        <f t="shared" ref="H14" si="16">1-F14/$C14</f>
        <v>8.0759100241651005E-2</v>
      </c>
      <c r="I14" s="22">
        <f>$C$1+S14</f>
        <v>8.0040142680451094</v>
      </c>
      <c r="J14" s="21">
        <f t="shared" ref="J14" si="17">$C14-I14</f>
        <v>4.6795562463364249E-2</v>
      </c>
      <c r="K14" s="23">
        <f t="shared" ref="K14" si="18">1-I14/$C14</f>
        <v>5.812528608741041E-3</v>
      </c>
      <c r="L14" s="21">
        <f>$C$1+T14</f>
        <v>25.155884830480801</v>
      </c>
      <c r="M14" s="21">
        <f t="shared" ref="M14" si="19">$C14-L14</f>
        <v>-17.105074999972327</v>
      </c>
      <c r="N14" s="24">
        <f t="shared" ref="N14" si="20">1-L14/$C14</f>
        <v>-2.1246402983154309</v>
      </c>
      <c r="R14" s="2">
        <v>7.4006336723799704</v>
      </c>
      <c r="S14" s="2">
        <v>8.0040142680451094</v>
      </c>
      <c r="T14" s="2">
        <v>25.155884830480801</v>
      </c>
    </row>
    <row r="15" spans="1:20" x14ac:dyDescent="0.2">
      <c r="A15" s="25">
        <v>3</v>
      </c>
      <c r="B15" s="51" t="s">
        <v>13</v>
      </c>
      <c r="C15" s="26">
        <v>8.1864021653543304</v>
      </c>
      <c r="D15" s="26">
        <v>0.30290167558805503</v>
      </c>
      <c r="E15" s="28">
        <f t="shared" si="0"/>
        <v>3.7000585784798735E-2</v>
      </c>
      <c r="F15" s="27">
        <f>$C$1+R15</f>
        <v>7.8150361270935704</v>
      </c>
      <c r="G15" s="26">
        <f t="shared" si="1"/>
        <v>0.37136603826075998</v>
      </c>
      <c r="H15" s="28">
        <f t="shared" si="2"/>
        <v>4.5363766738997779E-2</v>
      </c>
      <c r="I15" s="27">
        <f>$C$1+S15</f>
        <v>8.8092646757671993</v>
      </c>
      <c r="J15" s="26">
        <f t="shared" si="3"/>
        <v>-0.62286251041286889</v>
      </c>
      <c r="K15" s="28">
        <f t="shared" si="4"/>
        <v>-7.6085012418383835E-2</v>
      </c>
      <c r="L15" s="26">
        <f>$C$1+T15</f>
        <v>25.726910740467702</v>
      </c>
      <c r="M15" s="26">
        <f t="shared" si="5"/>
        <v>-17.540508575113371</v>
      </c>
      <c r="N15" s="29">
        <f t="shared" si="6"/>
        <v>-2.142639491783894</v>
      </c>
      <c r="R15" s="2">
        <v>7.8150361270935704</v>
      </c>
      <c r="S15" s="2">
        <v>8.8092646757671993</v>
      </c>
      <c r="T15" s="2">
        <v>25.726910740467702</v>
      </c>
    </row>
    <row r="16" spans="1:20" x14ac:dyDescent="0.2">
      <c r="A16" s="25">
        <v>3</v>
      </c>
      <c r="B16" s="51" t="s">
        <v>14</v>
      </c>
      <c r="C16" s="26">
        <v>8.9912262443438919</v>
      </c>
      <c r="D16" s="26">
        <v>0.24958836271839085</v>
      </c>
      <c r="E16" s="28">
        <f t="shared" si="0"/>
        <v>2.7759101588106443E-2</v>
      </c>
      <c r="F16" s="27">
        <f>$C$1+R16</f>
        <v>8.3869748464646392</v>
      </c>
      <c r="G16" s="26">
        <f t="shared" si="1"/>
        <v>0.60425139787925275</v>
      </c>
      <c r="H16" s="28">
        <f t="shared" si="2"/>
        <v>6.7204559362452843E-2</v>
      </c>
      <c r="I16" s="27">
        <f>$C$1+S16</f>
        <v>8.9442416297604197</v>
      </c>
      <c r="J16" s="26">
        <f t="shared" si="3"/>
        <v>4.6984614583472251E-2</v>
      </c>
      <c r="K16" s="28">
        <f t="shared" si="4"/>
        <v>5.2256069758036539E-3</v>
      </c>
      <c r="L16" s="26">
        <f>$C$1+T16</f>
        <v>17.2190232756362</v>
      </c>
      <c r="M16" s="26">
        <f t="shared" si="5"/>
        <v>-8.2277970312923081</v>
      </c>
      <c r="N16" s="29">
        <f t="shared" si="6"/>
        <v>-0.91509175808674215</v>
      </c>
      <c r="R16" s="2">
        <v>8.3869748464646392</v>
      </c>
      <c r="S16" s="2">
        <v>8.9442416297604197</v>
      </c>
      <c r="T16" s="2">
        <v>17.2190232756362</v>
      </c>
    </row>
    <row r="17" spans="1:20" x14ac:dyDescent="0.2">
      <c r="A17" s="25">
        <v>3</v>
      </c>
      <c r="B17" s="51" t="s">
        <v>15</v>
      </c>
      <c r="C17" s="26">
        <v>8.1900440239043828</v>
      </c>
      <c r="D17" s="26">
        <v>0.20398054945489216</v>
      </c>
      <c r="E17" s="28">
        <f t="shared" si="0"/>
        <v>2.4905916117121178E-2</v>
      </c>
      <c r="F17" s="27">
        <f>$C$1+R17</f>
        <v>7.4538301572816099</v>
      </c>
      <c r="G17" s="26">
        <f t="shared" si="1"/>
        <v>0.73621386662277288</v>
      </c>
      <c r="H17" s="28">
        <f t="shared" si="2"/>
        <v>8.9891319811465809E-2</v>
      </c>
      <c r="I17" s="27">
        <f>$C$1+S17</f>
        <v>7.7229551433846204</v>
      </c>
      <c r="J17" s="26">
        <f t="shared" si="3"/>
        <v>0.46708888051976238</v>
      </c>
      <c r="K17" s="28">
        <f t="shared" si="4"/>
        <v>5.7031302781336057E-2</v>
      </c>
      <c r="L17" s="26">
        <f>$C$1+T17</f>
        <v>24.462194188107802</v>
      </c>
      <c r="M17" s="26">
        <f t="shared" si="5"/>
        <v>-16.272150164203417</v>
      </c>
      <c r="N17" s="29">
        <f t="shared" si="6"/>
        <v>-1.9868208420748035</v>
      </c>
      <c r="R17" s="2">
        <v>7.4538301572816099</v>
      </c>
      <c r="S17" s="2">
        <v>7.7229551433846204</v>
      </c>
      <c r="T17" s="2">
        <v>24.462194188107802</v>
      </c>
    </row>
    <row r="18" spans="1:20" x14ac:dyDescent="0.2">
      <c r="A18" s="25">
        <v>3</v>
      </c>
      <c r="B18" s="51" t="s">
        <v>28</v>
      </c>
      <c r="C18" s="26">
        <v>8.2021879799666113</v>
      </c>
      <c r="D18" s="26">
        <v>0.33652739631399425</v>
      </c>
      <c r="E18" s="28">
        <f t="shared" si="0"/>
        <v>4.1028978747615116E-2</v>
      </c>
      <c r="F18" s="27">
        <f>$C$1+R18</f>
        <v>7.5822673848545596</v>
      </c>
      <c r="G18" s="26">
        <f t="shared" ref="G18" si="21">$C18-F18</f>
        <v>0.61992059511205166</v>
      </c>
      <c r="H18" s="28">
        <f t="shared" ref="H18" si="22">1-F18/$C18</f>
        <v>7.5579905828319638E-2</v>
      </c>
      <c r="I18" s="27">
        <f>$C$1+S18</f>
        <v>7.7291535815361501</v>
      </c>
      <c r="J18" s="26">
        <f t="shared" ref="J18" si="23">$C18-I18</f>
        <v>0.47303439843046124</v>
      </c>
      <c r="K18" s="28">
        <f t="shared" ref="K18" si="24">1-I18/$C18</f>
        <v>5.7671733394287217E-2</v>
      </c>
      <c r="L18" s="26">
        <f>$C$1+T18</f>
        <v>24.711052620694801</v>
      </c>
      <c r="M18" s="26">
        <f t="shared" ref="M18" si="25">$C18-L18</f>
        <v>-16.508864640728191</v>
      </c>
      <c r="N18" s="29">
        <f t="shared" ref="N18" si="26">1-L18/$C18</f>
        <v>-2.0127391229084455</v>
      </c>
      <c r="R18" s="2">
        <v>7.5822673848545596</v>
      </c>
      <c r="S18" s="2">
        <v>7.7291535815361501</v>
      </c>
      <c r="T18" s="2">
        <v>24.711052620694801</v>
      </c>
    </row>
    <row r="19" spans="1:20" x14ac:dyDescent="0.2">
      <c r="A19" s="30">
        <v>4</v>
      </c>
      <c r="B19" s="52" t="s">
        <v>13</v>
      </c>
      <c r="C19" s="31">
        <v>7.4630859289617479</v>
      </c>
      <c r="D19" s="31">
        <v>0.2783420640340748</v>
      </c>
      <c r="E19" s="33">
        <f t="shared" si="0"/>
        <v>3.7295840713011501E-2</v>
      </c>
      <c r="F19" s="32">
        <f>$C$1+R19</f>
        <v>7.8253951255228102</v>
      </c>
      <c r="G19" s="31">
        <f t="shared" si="1"/>
        <v>-0.36230919656106231</v>
      </c>
      <c r="H19" s="33">
        <f t="shared" si="2"/>
        <v>-4.8546834380542414E-2</v>
      </c>
      <c r="I19" s="32">
        <f>$C$1+S19</f>
        <v>8.3695961642511207</v>
      </c>
      <c r="J19" s="31">
        <f t="shared" si="3"/>
        <v>-0.9065102352893728</v>
      </c>
      <c r="K19" s="33">
        <f t="shared" si="4"/>
        <v>-0.12146587134572706</v>
      </c>
      <c r="L19" s="31">
        <f>$C$1+T19</f>
        <v>25.188124562123399</v>
      </c>
      <c r="M19" s="31">
        <f t="shared" si="5"/>
        <v>-17.725038633161653</v>
      </c>
      <c r="N19" s="34">
        <f t="shared" si="6"/>
        <v>-2.3750280784489815</v>
      </c>
      <c r="R19" s="2">
        <v>7.8253951255228102</v>
      </c>
      <c r="S19" s="2">
        <v>8.3695961642511207</v>
      </c>
      <c r="T19" s="2">
        <v>25.188124562123399</v>
      </c>
    </row>
    <row r="20" spans="1:20" x14ac:dyDescent="0.2">
      <c r="A20" s="30">
        <v>4</v>
      </c>
      <c r="B20" s="52" t="s">
        <v>14</v>
      </c>
      <c r="C20" s="31">
        <v>8.1467038674033159</v>
      </c>
      <c r="D20" s="31">
        <v>0.20731566300858609</v>
      </c>
      <c r="E20" s="33">
        <f t="shared" si="0"/>
        <v>2.5447796603740549E-2</v>
      </c>
      <c r="F20" s="32">
        <f>$C$1+R20</f>
        <v>7.8878375753427399</v>
      </c>
      <c r="G20" s="31">
        <f t="shared" si="1"/>
        <v>0.25886629206057599</v>
      </c>
      <c r="H20" s="33">
        <f t="shared" si="2"/>
        <v>3.177558633208144E-2</v>
      </c>
      <c r="I20" s="32">
        <f>$C$1+S20</f>
        <v>7.8041611935697901</v>
      </c>
      <c r="J20" s="31">
        <f t="shared" si="3"/>
        <v>0.34254267383352577</v>
      </c>
      <c r="K20" s="33">
        <f t="shared" si="4"/>
        <v>4.2046781055110061E-2</v>
      </c>
      <c r="L20" s="31">
        <f>$C$1+T20</f>
        <v>13.7970425528035</v>
      </c>
      <c r="M20" s="31">
        <f t="shared" si="5"/>
        <v>-5.6503386854001842</v>
      </c>
      <c r="N20" s="34">
        <f t="shared" si="6"/>
        <v>-0.69357359459307011</v>
      </c>
      <c r="R20" s="2">
        <v>7.8878375753427399</v>
      </c>
      <c r="S20" s="2">
        <v>7.8041611935697901</v>
      </c>
      <c r="T20" s="2">
        <v>13.7970425528035</v>
      </c>
    </row>
    <row r="21" spans="1:20" x14ac:dyDescent="0.2">
      <c r="A21" s="30">
        <v>4</v>
      </c>
      <c r="B21" s="52" t="s">
        <v>15</v>
      </c>
      <c r="C21" s="31">
        <v>7.2364042292710069</v>
      </c>
      <c r="D21" s="31">
        <v>0.27489160416221231</v>
      </c>
      <c r="E21" s="33">
        <f t="shared" si="0"/>
        <v>3.7987320145865429E-2</v>
      </c>
      <c r="F21" s="32">
        <f>$C$1+R21</f>
        <v>7.1729641293938302</v>
      </c>
      <c r="G21" s="31">
        <f t="shared" si="1"/>
        <v>6.3440099877176692E-2</v>
      </c>
      <c r="H21" s="33">
        <f t="shared" si="2"/>
        <v>8.7667987949821002E-3</v>
      </c>
      <c r="I21" s="32">
        <f>$C$1+S21</f>
        <v>7.7169749226822804</v>
      </c>
      <c r="J21" s="31">
        <f t="shared" si="3"/>
        <v>-0.48057069341127345</v>
      </c>
      <c r="K21" s="33">
        <f t="shared" si="4"/>
        <v>-6.6410150426282399E-2</v>
      </c>
      <c r="L21" s="31">
        <f>$C$1+T21</f>
        <v>24.153073114033798</v>
      </c>
      <c r="M21" s="31">
        <f t="shared" si="5"/>
        <v>-16.916668884762792</v>
      </c>
      <c r="N21" s="34">
        <f t="shared" si="6"/>
        <v>-2.3377175111826185</v>
      </c>
      <c r="R21" s="2">
        <v>7.1729641293938302</v>
      </c>
      <c r="S21" s="2">
        <v>7.7169749226822804</v>
      </c>
      <c r="T21" s="2">
        <v>24.153073114033798</v>
      </c>
    </row>
    <row r="22" spans="1:20" x14ac:dyDescent="0.2">
      <c r="A22" s="30">
        <v>4</v>
      </c>
      <c r="B22" s="52" t="s">
        <v>28</v>
      </c>
      <c r="C22" s="31">
        <v>7.7085365122615803</v>
      </c>
      <c r="D22" s="31">
        <v>0.3752050982843535</v>
      </c>
      <c r="E22" s="33">
        <f t="shared" si="0"/>
        <v>4.8673973028153093E-2</v>
      </c>
      <c r="F22" s="32">
        <f>$C$1+R22</f>
        <v>7.1527119147727003</v>
      </c>
      <c r="G22" s="31">
        <f t="shared" ref="G22" si="27">$C22-F22</f>
        <v>0.55582459748888002</v>
      </c>
      <c r="H22" s="33">
        <f t="shared" ref="H22" si="28">1-F22/$C22</f>
        <v>7.2105074238768663E-2</v>
      </c>
      <c r="I22" s="32">
        <f>$C$1+S22</f>
        <v>7.5185564868793904</v>
      </c>
      <c r="J22" s="31">
        <f t="shared" ref="J22" si="29">$C22-I22</f>
        <v>0.18998002538218994</v>
      </c>
      <c r="K22" s="33">
        <f t="shared" ref="K22" si="30">1-I22/$C22</f>
        <v>2.464540773465862E-2</v>
      </c>
      <c r="L22" s="31">
        <f>$C$1+T22</f>
        <v>23.801089916410501</v>
      </c>
      <c r="M22" s="31">
        <f t="shared" ref="M22" si="31">$C22-L22</f>
        <v>-16.092553404148919</v>
      </c>
      <c r="N22" s="34">
        <f t="shared" ref="N22" si="32">1-L22/$C22</f>
        <v>-2.0876275773684547</v>
      </c>
      <c r="R22" s="2">
        <v>7.1527119147727003</v>
      </c>
      <c r="S22" s="2">
        <v>7.5185564868793904</v>
      </c>
      <c r="T22" s="2">
        <v>23.801089916410501</v>
      </c>
    </row>
    <row r="23" spans="1:20" x14ac:dyDescent="0.2">
      <c r="A23" s="35">
        <v>5</v>
      </c>
      <c r="B23" s="53" t="s">
        <v>13</v>
      </c>
      <c r="C23" s="36">
        <v>8.199037379576108</v>
      </c>
      <c r="D23" s="36">
        <v>0.25509964109722122</v>
      </c>
      <c r="E23" s="38">
        <f t="shared" si="0"/>
        <v>3.1113364811907948E-2</v>
      </c>
      <c r="F23" s="37">
        <f>$C$1+R23</f>
        <v>7.9651312980635698</v>
      </c>
      <c r="G23" s="36">
        <f t="shared" si="1"/>
        <v>0.23390608151253822</v>
      </c>
      <c r="H23" s="38">
        <f t="shared" si="2"/>
        <v>2.8528480928163735E-2</v>
      </c>
      <c r="I23" s="37">
        <f>$C$1+S23</f>
        <v>9.1948633450678798</v>
      </c>
      <c r="J23" s="36">
        <f t="shared" si="3"/>
        <v>-0.99582596549177183</v>
      </c>
      <c r="K23" s="38">
        <f t="shared" si="4"/>
        <v>-0.12145644901831831</v>
      </c>
      <c r="L23" s="36">
        <f>$C$1+T23</f>
        <v>26.884842980188299</v>
      </c>
      <c r="M23" s="36">
        <f t="shared" si="5"/>
        <v>-18.685805600612191</v>
      </c>
      <c r="N23" s="39">
        <f t="shared" si="6"/>
        <v>-2.279024321459826</v>
      </c>
      <c r="R23" s="2">
        <v>7.9651312980635698</v>
      </c>
      <c r="S23" s="2">
        <v>9.1948633450678798</v>
      </c>
      <c r="T23" s="2">
        <v>26.884842980188299</v>
      </c>
    </row>
    <row r="24" spans="1:20" x14ac:dyDescent="0.2">
      <c r="A24" s="35">
        <v>5</v>
      </c>
      <c r="B24" s="53" t="s">
        <v>14</v>
      </c>
      <c r="C24" s="36">
        <v>8.5018009823182705</v>
      </c>
      <c r="D24" s="36">
        <v>0.18190417941925968</v>
      </c>
      <c r="E24" s="38">
        <f t="shared" si="0"/>
        <v>2.1395958314900248E-2</v>
      </c>
      <c r="F24" s="37">
        <f>$C$1+R24</f>
        <v>8.4069323152024609</v>
      </c>
      <c r="G24" s="36">
        <f t="shared" si="1"/>
        <v>9.4868667115809657E-2</v>
      </c>
      <c r="H24" s="38">
        <f t="shared" si="2"/>
        <v>1.1158655361742098E-2</v>
      </c>
      <c r="I24" s="37">
        <f>$C$1+S24</f>
        <v>8.7049530505416506</v>
      </c>
      <c r="J24" s="36">
        <f t="shared" si="3"/>
        <v>-0.20315206822338006</v>
      </c>
      <c r="K24" s="38">
        <f t="shared" si="4"/>
        <v>-2.3895180403056715E-2</v>
      </c>
      <c r="L24" s="36">
        <f>$C$1+T24</f>
        <v>17.402233436555601</v>
      </c>
      <c r="M24" s="36">
        <f t="shared" si="5"/>
        <v>-8.9004324542373308</v>
      </c>
      <c r="N24" s="39">
        <f t="shared" si="6"/>
        <v>-1.0468878856077812</v>
      </c>
      <c r="R24" s="2">
        <v>8.4069323152024609</v>
      </c>
      <c r="S24" s="2">
        <v>8.7049530505416506</v>
      </c>
      <c r="T24" s="2">
        <v>17.402233436555601</v>
      </c>
    </row>
    <row r="25" spans="1:20" x14ac:dyDescent="0.2">
      <c r="A25" s="35">
        <v>5</v>
      </c>
      <c r="B25" s="53" t="s">
        <v>15</v>
      </c>
      <c r="C25" s="36">
        <v>8.0954876404494378</v>
      </c>
      <c r="D25" s="36">
        <v>0.2954154330728892</v>
      </c>
      <c r="E25" s="38">
        <f t="shared" si="0"/>
        <v>3.6491369784425812E-2</v>
      </c>
      <c r="F25" s="37">
        <f>$C$1+R25</f>
        <v>7.4366134873589003</v>
      </c>
      <c r="G25" s="36">
        <f t="shared" si="1"/>
        <v>0.65887415309053754</v>
      </c>
      <c r="H25" s="38">
        <f t="shared" si="2"/>
        <v>8.1387827682973146E-2</v>
      </c>
      <c r="I25" s="37">
        <f>$C$1+S25</f>
        <v>7.7554425884133504</v>
      </c>
      <c r="J25" s="36">
        <f t="shared" si="3"/>
        <v>0.34004505203608737</v>
      </c>
      <c r="K25" s="38">
        <f t="shared" si="4"/>
        <v>4.2004270420602952E-2</v>
      </c>
      <c r="L25" s="36">
        <f>$C$1+T25</f>
        <v>23.974949017236298</v>
      </c>
      <c r="M25" s="36">
        <f t="shared" si="5"/>
        <v>-15.87946137678686</v>
      </c>
      <c r="N25" s="39">
        <f t="shared" si="6"/>
        <v>-1.9615200568579065</v>
      </c>
      <c r="R25" s="2">
        <v>7.4366134873589003</v>
      </c>
      <c r="S25" s="2">
        <v>7.7554425884133504</v>
      </c>
      <c r="T25" s="2">
        <v>23.974949017236298</v>
      </c>
    </row>
    <row r="26" spans="1:20" ht="15" thickBot="1" x14ac:dyDescent="0.25">
      <c r="A26" s="40">
        <v>5</v>
      </c>
      <c r="B26" s="54" t="s">
        <v>28</v>
      </c>
      <c r="C26" s="41">
        <v>8.5194595330739293</v>
      </c>
      <c r="D26" s="41">
        <v>0.3111203682459977</v>
      </c>
      <c r="E26" s="43">
        <f t="shared" si="0"/>
        <v>3.6518791718908664E-2</v>
      </c>
      <c r="F26" s="42">
        <f>$C$1+R26</f>
        <v>7.54131423287365</v>
      </c>
      <c r="G26" s="41">
        <f t="shared" ref="G26" si="33">$C26-F26</f>
        <v>0.97814530020027934</v>
      </c>
      <c r="H26" s="43">
        <f t="shared" ref="H26" si="34">1-F26/$C26</f>
        <v>0.11481306958533699</v>
      </c>
      <c r="I26" s="42">
        <f>$C$1+S26</f>
        <v>7.70858705452385</v>
      </c>
      <c r="J26" s="41">
        <f t="shared" ref="J26" si="35">$C26-I26</f>
        <v>0.81087247855007938</v>
      </c>
      <c r="K26" s="43">
        <f t="shared" ref="K26" si="36">1-I26/$C26</f>
        <v>9.5178863800237656E-2</v>
      </c>
      <c r="L26" s="41">
        <f>$C$1+T26</f>
        <v>24.2250606129831</v>
      </c>
      <c r="M26" s="41">
        <f t="shared" ref="M26" si="37">$C26-L26</f>
        <v>-15.705601079909171</v>
      </c>
      <c r="N26" s="44">
        <f t="shared" ref="N26" si="38">1-L26/$C26</f>
        <v>-1.8434973508515968</v>
      </c>
      <c r="R26" s="2">
        <v>7.54131423287365</v>
      </c>
      <c r="S26" s="2">
        <v>7.70858705452385</v>
      </c>
      <c r="T26" s="2">
        <v>24.2250606129831</v>
      </c>
    </row>
    <row r="27" spans="1:20" ht="15.75" customHeight="1" thickTop="1" x14ac:dyDescent="0.2">
      <c r="A27" s="76" t="s">
        <v>4</v>
      </c>
      <c r="B27" s="77"/>
      <c r="C27" s="57"/>
      <c r="D27" s="57"/>
      <c r="E27" s="58"/>
      <c r="F27" s="59"/>
      <c r="G27" s="57">
        <f>AVERAGE(G7:G25)</f>
        <v>0.41196081948522451</v>
      </c>
      <c r="H27" s="60">
        <f>AVERAGE(H7:H25)</f>
        <v>4.9952885378620027E-2</v>
      </c>
      <c r="I27" s="59"/>
      <c r="J27" s="57">
        <f>AVERAGE(J7:J25)</f>
        <v>-0.10109931823790132</v>
      </c>
      <c r="K27" s="60">
        <f>AVERAGE(K7:K25)</f>
        <v>-1.4415916314289319E-2</v>
      </c>
      <c r="L27" s="57"/>
      <c r="M27" s="57">
        <f>AVERAGE(M7:M25)</f>
        <v>-14.504949219821517</v>
      </c>
      <c r="N27" s="61">
        <f>AVERAGE(N7:N25)</f>
        <v>-1.8187892721695085</v>
      </c>
    </row>
    <row r="28" spans="1:20" ht="15" customHeight="1" x14ac:dyDescent="0.2">
      <c r="A28" s="76" t="s">
        <v>5</v>
      </c>
      <c r="B28" s="77"/>
      <c r="C28" s="57"/>
      <c r="D28" s="57"/>
      <c r="E28" s="58"/>
      <c r="F28" s="59"/>
      <c r="G28" s="57">
        <f>_xlfn.STDEV.P(G7:G25)</f>
        <v>0.28273430076562733</v>
      </c>
      <c r="H28" s="60">
        <f>_xlfn.STDEV.P(H7:H25)</f>
        <v>3.4486464816470247E-2</v>
      </c>
      <c r="I28" s="59"/>
      <c r="J28" s="57">
        <f>_xlfn.STDEV.P(J7:J25)</f>
        <v>0.49712877843009218</v>
      </c>
      <c r="K28" s="60">
        <f>_xlfn.STDEV.P(K7:K25)</f>
        <v>6.1912266019145581E-2</v>
      </c>
      <c r="L28" s="57"/>
      <c r="M28" s="57">
        <f>_xlfn.STDEV.P(M7:M25)</f>
        <v>4.5775512315746232</v>
      </c>
      <c r="N28" s="61">
        <f>_xlfn.STDEV.P(N7:N25)</f>
        <v>0.61758273589853174</v>
      </c>
    </row>
    <row r="29" spans="1:20" x14ac:dyDescent="0.2">
      <c r="A29" s="78" t="s">
        <v>20</v>
      </c>
      <c r="B29" s="79"/>
      <c r="C29" s="4"/>
      <c r="D29" s="4"/>
      <c r="E29" s="9"/>
      <c r="F29" s="12"/>
      <c r="G29" s="5" cm="1">
        <f t="array" ref="G29">AVERAGE(ABS(G7:G25))</f>
        <v>0.45009862964954683</v>
      </c>
      <c r="H29" s="11" cm="1">
        <f t="array" ref="H29">AVERAGE(ABS(H7:H25))</f>
        <v>5.5063078471308702E-2</v>
      </c>
      <c r="I29" s="12"/>
      <c r="J29" s="5" cm="1">
        <f t="array" ref="J29">AVERAGE(ABS(J7:J25))</f>
        <v>0.43011624003369625</v>
      </c>
      <c r="K29" s="11" cm="1">
        <f t="array" ref="K29">AVERAGE(ABS(K7:K25))</f>
        <v>5.3635422707731632E-2</v>
      </c>
      <c r="L29" s="4"/>
      <c r="M29" s="5" cm="1">
        <f t="array" ref="M29">AVERAGE(ABS(M7:M25))</f>
        <v>14.504949219821517</v>
      </c>
      <c r="N29" s="6" cm="1">
        <f t="array" ref="N29">AVERAGE(ABS(N7:N25))</f>
        <v>1.8187892721695085</v>
      </c>
    </row>
    <row r="30" spans="1:20" x14ac:dyDescent="0.2">
      <c r="A30" s="78" t="s">
        <v>21</v>
      </c>
      <c r="B30" s="79"/>
      <c r="C30" s="4"/>
      <c r="D30" s="4"/>
      <c r="E30" s="9"/>
      <c r="F30" s="12"/>
      <c r="G30" s="5" cm="1">
        <f t="array" ref="G30">_xlfn.STDEV.P(ABS(G7:G25))</f>
        <v>0.21693691527254194</v>
      </c>
      <c r="H30" s="11" cm="1">
        <f t="array" ref="H30">_xlfn.STDEV.P(ABS(H7:H25))</f>
        <v>2.5547297360967367E-2</v>
      </c>
      <c r="I30" s="12"/>
      <c r="J30" s="5" cm="1">
        <f t="array" ref="J30">_xlfn.STDEV.P(ABS(J7:J25))</f>
        <v>0.26899463665813095</v>
      </c>
      <c r="K30" s="11" cm="1">
        <f t="array" ref="K30">_xlfn.STDEV.P(ABS(K7:K25))</f>
        <v>3.4120210400420861E-2</v>
      </c>
      <c r="L30" s="4"/>
      <c r="M30" s="5" cm="1">
        <f t="array" ref="M30">_xlfn.STDEV.P(ABS(M7:M25))</f>
        <v>4.5775512315746232</v>
      </c>
      <c r="N30" s="6" cm="1">
        <f t="array" ref="N30">_xlfn.STDEV.P(ABS(N7:N25))</f>
        <v>0.61758273589853174</v>
      </c>
    </row>
    <row r="31" spans="1:20" x14ac:dyDescent="0.2">
      <c r="A31" s="78" t="s">
        <v>18</v>
      </c>
      <c r="B31" s="79"/>
      <c r="C31" s="4"/>
      <c r="D31" s="4"/>
      <c r="E31" s="9"/>
      <c r="F31" s="12"/>
      <c r="G31" s="5" cm="1">
        <f t="array" ref="G31">MAX(ABS(G7:G25))</f>
        <v>0.86026379277979359</v>
      </c>
      <c r="H31" s="11" cm="1">
        <f t="array" ref="H31">MAX(ABS(H7:H25))</f>
        <v>9.6414497138365474E-2</v>
      </c>
      <c r="I31" s="12"/>
      <c r="J31" s="5" cm="1">
        <f t="array" ref="J31">MAX(ABS(J7:J25))</f>
        <v>0.99582596549177183</v>
      </c>
      <c r="K31" s="11" cm="1">
        <f t="array" ref="K31">MAX(ABS(K7:K25))</f>
        <v>0.12146587134572706</v>
      </c>
      <c r="L31" s="4"/>
      <c r="M31" s="5" cm="1">
        <f t="array" ref="M31">MAX(ABS(M7:M25))</f>
        <v>18.685805600612191</v>
      </c>
      <c r="N31" s="6" cm="1">
        <f t="array" ref="N31">MAX(ABS(N7:N25))</f>
        <v>2.3750280784489815</v>
      </c>
    </row>
    <row r="32" spans="1:20" ht="15" thickBot="1" x14ac:dyDescent="0.25">
      <c r="A32" s="80" t="s">
        <v>19</v>
      </c>
      <c r="B32" s="81"/>
      <c r="C32" s="7"/>
      <c r="D32" s="7"/>
      <c r="E32" s="10"/>
      <c r="F32" s="13"/>
      <c r="G32" s="1" cm="1">
        <f t="array" ref="G32">MIN(ABS(G7:G25))</f>
        <v>6.3440099877176692E-2</v>
      </c>
      <c r="H32" s="14" cm="1">
        <f t="array" ref="H32">MIN(ABS(H7:H25))</f>
        <v>8.7667987949821002E-3</v>
      </c>
      <c r="I32" s="13"/>
      <c r="J32" s="1" cm="1">
        <f t="array" ref="J32">MIN(ABS(J7:J25))</f>
        <v>4.6795562463364249E-2</v>
      </c>
      <c r="K32" s="14" cm="1">
        <f t="array" ref="K32">MIN(ABS(K7:K25))</f>
        <v>5.2256069758036539E-3</v>
      </c>
      <c r="L32" s="7"/>
      <c r="M32" s="1" cm="1">
        <f t="array" ref="M32">MIN(ABS(M7:M25))</f>
        <v>5.6503386854001842</v>
      </c>
      <c r="N32" s="8" cm="1">
        <f t="array" ref="N32">MIN(ABS(N7:N25))</f>
        <v>0.66400908187689134</v>
      </c>
    </row>
    <row r="35" spans="1:14" ht="15" x14ac:dyDescent="0.25">
      <c r="A35" s="2" t="s">
        <v>24</v>
      </c>
      <c r="N35"/>
    </row>
    <row r="39" spans="1:14" x14ac:dyDescent="0.2">
      <c r="A39" s="2" t="s">
        <v>25</v>
      </c>
    </row>
    <row r="43" spans="1:14" x14ac:dyDescent="0.2">
      <c r="A43" s="2" t="s">
        <v>26</v>
      </c>
    </row>
  </sheetData>
  <mergeCells count="14">
    <mergeCell ref="A27:B27"/>
    <mergeCell ref="A29:B29"/>
    <mergeCell ref="A30:B30"/>
    <mergeCell ref="A31:B31"/>
    <mergeCell ref="A32:B32"/>
    <mergeCell ref="A28:B28"/>
    <mergeCell ref="A1:B1"/>
    <mergeCell ref="F5:H5"/>
    <mergeCell ref="I5:K5"/>
    <mergeCell ref="L5:N5"/>
    <mergeCell ref="A4:A6"/>
    <mergeCell ref="B4:B6"/>
    <mergeCell ref="C4:E5"/>
    <mergeCell ref="F4:N4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2021-03-19T20:15:16Z</cp:lastPrinted>
  <dcterms:created xsi:type="dcterms:W3CDTF">2021-03-19T17:42:38Z</dcterms:created>
  <dcterms:modified xsi:type="dcterms:W3CDTF">2021-03-20T18:43:25Z</dcterms:modified>
</cp:coreProperties>
</file>