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医学统计学研究生课程\lect-1\"/>
    </mc:Choice>
  </mc:AlternateContent>
  <bookViews>
    <workbookView xWindow="0" yWindow="0" windowWidth="17280" windowHeight="7500"/>
  </bookViews>
  <sheets>
    <sheet name="平均值与标准差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B2" i="1"/>
  <c r="B3" i="1"/>
  <c r="B4" i="1"/>
  <c r="B5" i="1"/>
  <c r="E7" i="1"/>
  <c r="K24" i="1" l="1"/>
  <c r="K26" i="1"/>
  <c r="K20" i="1"/>
  <c r="I9" i="1"/>
  <c r="C5" i="1"/>
  <c r="D5" i="1" s="1"/>
  <c r="E5" i="1" s="1"/>
  <c r="I2" i="1"/>
  <c r="I17" i="1"/>
  <c r="I5" i="1"/>
  <c r="I16" i="1"/>
  <c r="I12" i="1"/>
  <c r="I8" i="1"/>
  <c r="I4" i="1"/>
  <c r="I13" i="1"/>
  <c r="I15" i="1"/>
  <c r="I11" i="1"/>
  <c r="I7" i="1"/>
  <c r="I3" i="1"/>
  <c r="I18" i="1"/>
  <c r="I14" i="1"/>
  <c r="I10" i="1"/>
  <c r="I6" i="1"/>
  <c r="C6" i="1"/>
  <c r="C2" i="1"/>
  <c r="D2" i="1" s="1"/>
  <c r="E2" i="1" s="1"/>
  <c r="C4" i="1"/>
  <c r="D4" i="1" s="1"/>
  <c r="E4" i="1" s="1"/>
  <c r="C3" i="1"/>
  <c r="D3" i="1" s="1"/>
  <c r="E3" i="1" s="1"/>
  <c r="K25" i="1" l="1"/>
  <c r="K27" i="1" s="1"/>
  <c r="J4" i="1"/>
  <c r="K4" i="1" s="1"/>
  <c r="J11" i="1"/>
  <c r="K11" i="1" s="1"/>
  <c r="J17" i="1"/>
  <c r="K17" i="1" s="1"/>
  <c r="J18" i="1"/>
  <c r="K18" i="1" s="1"/>
  <c r="J15" i="1"/>
  <c r="K15" i="1" s="1"/>
  <c r="J12" i="1"/>
  <c r="K12" i="1" s="1"/>
  <c r="J2" i="1"/>
  <c r="K2" i="1" s="1"/>
  <c r="J7" i="1"/>
  <c r="K7" i="1" s="1"/>
  <c r="J14" i="1"/>
  <c r="K14" i="1" s="1"/>
  <c r="J8" i="1"/>
  <c r="K8" i="1" s="1"/>
  <c r="J6" i="1"/>
  <c r="K6" i="1" s="1"/>
  <c r="J3" i="1"/>
  <c r="K3" i="1" s="1"/>
  <c r="J13" i="1"/>
  <c r="K13" i="1" s="1"/>
  <c r="J16" i="1"/>
  <c r="K16" i="1" s="1"/>
  <c r="J10" i="1"/>
  <c r="K10" i="1" s="1"/>
  <c r="J5" i="1"/>
  <c r="K5" i="1" s="1"/>
  <c r="J9" i="1"/>
  <c r="K9" i="1" s="1"/>
  <c r="E6" i="1"/>
  <c r="E8" i="1" s="1"/>
  <c r="E9" i="1" s="1"/>
  <c r="K21" i="1" l="1"/>
  <c r="K22" i="1" s="1"/>
  <c r="K29" i="1" s="1"/>
</calcChain>
</file>

<file path=xl/sharedStrings.xml><?xml version="1.0" encoding="utf-8"?>
<sst xmlns="http://schemas.openxmlformats.org/spreadsheetml/2006/main" count="24" uniqueCount="24">
  <si>
    <t>v1</t>
  </si>
  <si>
    <t>v2</t>
  </si>
  <si>
    <t>ave</t>
    <phoneticPr fontId="1" type="noConversion"/>
  </si>
  <si>
    <t>xi-xmean</t>
    <phoneticPr fontId="1" type="noConversion"/>
  </si>
  <si>
    <t>d^2</t>
    <phoneticPr fontId="1" type="noConversion"/>
  </si>
  <si>
    <t>方差</t>
    <phoneticPr fontId="1" type="noConversion"/>
  </si>
  <si>
    <t>标准差</t>
    <phoneticPr fontId="1" type="noConversion"/>
  </si>
  <si>
    <t>sum of d^2</t>
    <phoneticPr fontId="1" type="noConversion"/>
  </si>
  <si>
    <t>N</t>
    <phoneticPr fontId="1" type="noConversion"/>
  </si>
  <si>
    <t>平均值</t>
    <phoneticPr fontId="1" type="noConversion"/>
  </si>
  <si>
    <t>标准差公式推导</t>
    <phoneticPr fontId="1" type="noConversion"/>
  </si>
  <si>
    <t>xi</t>
    <phoneticPr fontId="1" type="noConversion"/>
  </si>
  <si>
    <t>mean</t>
    <phoneticPr fontId="1" type="noConversion"/>
  </si>
  <si>
    <t>xi-mean</t>
    <phoneticPr fontId="1" type="noConversion"/>
  </si>
  <si>
    <t>(xi-mean)^2</t>
    <phoneticPr fontId="1" type="noConversion"/>
  </si>
  <si>
    <t>mean^2</t>
    <phoneticPr fontId="1" type="noConversion"/>
  </si>
  <si>
    <t>n</t>
    <phoneticPr fontId="1" type="noConversion"/>
  </si>
  <si>
    <t>sum_(xi-mean)^2</t>
    <phoneticPr fontId="1" type="noConversion"/>
  </si>
  <si>
    <t>sigma^2 (left)</t>
    <phoneticPr fontId="1" type="noConversion"/>
  </si>
  <si>
    <t>sigma^2 (right)</t>
    <phoneticPr fontId="1" type="noConversion"/>
  </si>
  <si>
    <t>sum_xi^2</t>
    <phoneticPr fontId="1" type="noConversion"/>
  </si>
  <si>
    <t>sum_xi^2/n</t>
    <phoneticPr fontId="1" type="noConversion"/>
  </si>
  <si>
    <t>xi^2</t>
    <phoneticPr fontId="1" type="noConversion"/>
  </si>
  <si>
    <t>left == 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</si>
</sst>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Segoe UI"/>
      <family val="2"/>
    </font>
    <font>
      <sz val="8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NumberFormat="1">
      <alignment vertical="center"/>
    </xf>
  </cellXfs>
  <cellStyles count="1">
    <cellStyle name="常规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6" totalsRowCount="1" headerRowDxfId="15" dataDxfId="14">
  <autoFilter ref="A1:E6"/>
  <tableColumns count="5">
    <tableColumn id="1" name="v1" dataDxfId="12" totalsRowDxfId="13"/>
    <tableColumn id="8" name="v2" totalsRowLabel="平均值" dataDxfId="10" totalsRowDxfId="11">
      <calculatedColumnFormula>表1[[#This Row],[v1]]+0</calculatedColumnFormula>
    </tableColumn>
    <tableColumn id="3" name="ave" totalsRowFunction="custom" dataDxfId="8" totalsRowDxfId="9">
      <calculatedColumnFormula>AVERAGE(表1[v2])</calculatedColumnFormula>
      <totalsRowFormula>AVERAGE(表1[v2])</totalsRowFormula>
    </tableColumn>
    <tableColumn id="4" name="xi-xmean" totalsRowLabel="sum of d^2" dataDxfId="6" totalsRowDxfId="7">
      <calculatedColumnFormula>表1[[#This Row],[v2]]-表1[[#This Row],[ave]]</calculatedColumnFormula>
    </tableColumn>
    <tableColumn id="5" name="d^2" totalsRowFunction="custom" dataDxfId="4" totalsRowDxfId="5">
      <calculatedColumnFormula>表1[[#This Row],[xi-xmean]]^2</calculatedColumnFormula>
      <totalsRowFormula>SUM(表1[d^2])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1:L18" totalsRowShown="0">
  <autoFilter ref="H1:L18"/>
  <tableColumns count="5">
    <tableColumn id="1" name="xi">
      <calculatedColumnFormula>RANDBETWEEN(1,99)</calculatedColumnFormula>
    </tableColumn>
    <tableColumn id="2" name="mean" dataDxfId="3">
      <calculatedColumnFormula>AVERAGE(表2[xi])</calculatedColumnFormula>
    </tableColumn>
    <tableColumn id="3" name="xi-mean" dataDxfId="2">
      <calculatedColumnFormula>表2[[#This Row],[xi]]-表2[[#This Row],[mean]]</calculatedColumnFormula>
    </tableColumn>
    <tableColumn id="4" name="(xi-mean)^2" dataDxfId="1">
      <calculatedColumnFormula>表2[[#This Row],[xi-mean]]^2</calculatedColumnFormula>
    </tableColumn>
    <tableColumn id="7" name="xi^2" dataDxfId="0">
      <calculatedColumnFormula>表2[xi]^2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G1" workbookViewId="0">
      <selection activeCell="Q9" sqref="Q9"/>
    </sheetView>
  </sheetViews>
  <sheetFormatPr defaultRowHeight="14.4" x14ac:dyDescent="0.25"/>
  <cols>
    <col min="5" max="5" width="9.5546875" bestFit="1" customWidth="1"/>
    <col min="7" max="7" width="17.5546875" customWidth="1"/>
    <col min="10" max="10" width="18.5546875" customWidth="1"/>
    <col min="11" max="11" width="13.6640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22</v>
      </c>
    </row>
    <row r="2" spans="1:12" x14ac:dyDescent="0.25">
      <c r="A2" s="2">
        <v>3</v>
      </c>
      <c r="B2" s="2">
        <f>表1[[#This Row],[v1]]+0</f>
        <v>3</v>
      </c>
      <c r="C2" s="2">
        <f>AVERAGE(表1[v2])</f>
        <v>5</v>
      </c>
      <c r="D2" s="2">
        <f>表1[[#This Row],[v2]]-表1[[#This Row],[ave]]</f>
        <v>-2</v>
      </c>
      <c r="E2" s="2">
        <f>表1[[#This Row],[xi-xmean]]^2</f>
        <v>4</v>
      </c>
      <c r="H2">
        <f t="shared" ref="H2:H18" ca="1" si="0">RANDBETWEEN(1,99)</f>
        <v>98</v>
      </c>
      <c r="I2">
        <f ca="1">AVERAGE(表2[xi])</f>
        <v>56.294117647058826</v>
      </c>
      <c r="J2">
        <f ca="1">表2[[#This Row],[xi]]-表2[[#This Row],[mean]]</f>
        <v>41.705882352941174</v>
      </c>
      <c r="K2">
        <f ca="1">表2[[#This Row],[xi-mean]]^2</f>
        <v>1739.3806228373701</v>
      </c>
      <c r="L2" s="5">
        <f ca="1">表2[xi]^2</f>
        <v>9604</v>
      </c>
    </row>
    <row r="3" spans="1:12" x14ac:dyDescent="0.25">
      <c r="A3" s="2">
        <v>4</v>
      </c>
      <c r="B3" s="2">
        <f>表1[[#This Row],[v1]]+0</f>
        <v>4</v>
      </c>
      <c r="C3" s="2">
        <f>AVERAGE(表1[v2])</f>
        <v>5</v>
      </c>
      <c r="D3" s="2">
        <f>表1[[#This Row],[v2]]-表1[[#This Row],[ave]]</f>
        <v>-1</v>
      </c>
      <c r="E3" s="2">
        <f>表1[[#This Row],[xi-xmean]]^2</f>
        <v>1</v>
      </c>
      <c r="H3">
        <f t="shared" ca="1" si="0"/>
        <v>44</v>
      </c>
      <c r="I3">
        <f ca="1">AVERAGE(表2[xi])</f>
        <v>56.294117647058826</v>
      </c>
      <c r="J3">
        <f ca="1">表2[[#This Row],[xi]]-表2[[#This Row],[mean]]</f>
        <v>-12.294117647058826</v>
      </c>
      <c r="K3">
        <f ca="1">表2[[#This Row],[xi-mean]]^2</f>
        <v>151.14532871972324</v>
      </c>
      <c r="L3" s="5">
        <f ca="1">表2[xi]^2</f>
        <v>1936</v>
      </c>
    </row>
    <row r="4" spans="1:12" x14ac:dyDescent="0.25">
      <c r="A4" s="2">
        <v>5</v>
      </c>
      <c r="B4" s="2">
        <f>表1[[#This Row],[v1]]+0</f>
        <v>5</v>
      </c>
      <c r="C4" s="2">
        <f>AVERAGE(表1[v2])</f>
        <v>5</v>
      </c>
      <c r="D4" s="2">
        <f>表1[[#This Row],[v2]]-表1[[#This Row],[ave]]</f>
        <v>0</v>
      </c>
      <c r="E4" s="2">
        <f>表1[[#This Row],[xi-xmean]]^2</f>
        <v>0</v>
      </c>
      <c r="H4">
        <f t="shared" ca="1" si="0"/>
        <v>86</v>
      </c>
      <c r="I4">
        <f ca="1">AVERAGE(表2[xi])</f>
        <v>56.294117647058826</v>
      </c>
      <c r="J4">
        <f ca="1">表2[[#This Row],[xi]]-表2[[#This Row],[mean]]</f>
        <v>29.705882352941174</v>
      </c>
      <c r="K4">
        <f ca="1">表2[[#This Row],[xi-mean]]^2</f>
        <v>882.43944636678191</v>
      </c>
      <c r="L4" s="5">
        <f ca="1">表2[xi]^2</f>
        <v>7396</v>
      </c>
    </row>
    <row r="5" spans="1:12" x14ac:dyDescent="0.25">
      <c r="A5" s="2">
        <v>8</v>
      </c>
      <c r="B5" s="2">
        <f>表1[[#This Row],[v1]]+0</f>
        <v>8</v>
      </c>
      <c r="C5" s="2">
        <f>AVERAGE(表1[v2])</f>
        <v>5</v>
      </c>
      <c r="D5" s="2">
        <f>表1[[#This Row],[v2]]-表1[[#This Row],[ave]]</f>
        <v>3</v>
      </c>
      <c r="E5" s="2">
        <f>表1[[#This Row],[xi-xmean]]^2</f>
        <v>9</v>
      </c>
      <c r="H5">
        <f t="shared" ca="1" si="0"/>
        <v>47</v>
      </c>
      <c r="I5">
        <f ca="1">AVERAGE(表2[xi])</f>
        <v>56.294117647058826</v>
      </c>
      <c r="J5">
        <f ca="1">表2[[#This Row],[xi]]-表2[[#This Row],[mean]]</f>
        <v>-9.294117647058826</v>
      </c>
      <c r="K5">
        <f ca="1">表2[[#This Row],[xi-mean]]^2</f>
        <v>86.380622837370282</v>
      </c>
      <c r="L5" s="5">
        <f ca="1">表2[xi]^2</f>
        <v>2209</v>
      </c>
    </row>
    <row r="6" spans="1:12" x14ac:dyDescent="0.25">
      <c r="A6" s="2"/>
      <c r="B6" s="4" t="s">
        <v>9</v>
      </c>
      <c r="C6" s="3">
        <f>AVERAGE(表1[v2])</f>
        <v>5</v>
      </c>
      <c r="D6" s="3" t="s">
        <v>7</v>
      </c>
      <c r="E6" s="3">
        <f>SUM(表1[d^2])</f>
        <v>14</v>
      </c>
      <c r="H6">
        <f t="shared" ca="1" si="0"/>
        <v>66</v>
      </c>
      <c r="I6">
        <f ca="1">AVERAGE(表2[xi])</f>
        <v>56.294117647058826</v>
      </c>
      <c r="J6">
        <f ca="1">表2[[#This Row],[xi]]-表2[[#This Row],[mean]]</f>
        <v>9.705882352941174</v>
      </c>
      <c r="K6">
        <f ca="1">表2[[#This Row],[xi-mean]]^2</f>
        <v>94.204152249134893</v>
      </c>
      <c r="L6" s="5">
        <f ca="1">表2[xi]^2</f>
        <v>4356</v>
      </c>
    </row>
    <row r="7" spans="1:12" x14ac:dyDescent="0.25">
      <c r="D7" t="s">
        <v>8</v>
      </c>
      <c r="E7">
        <f>COUNT(表1[v1])</f>
        <v>4</v>
      </c>
      <c r="H7">
        <f t="shared" ca="1" si="0"/>
        <v>87</v>
      </c>
      <c r="I7">
        <f ca="1">AVERAGE(表2[xi])</f>
        <v>56.294117647058826</v>
      </c>
      <c r="J7">
        <f ca="1">表2[[#This Row],[xi]]-表2[[#This Row],[mean]]</f>
        <v>30.705882352941174</v>
      </c>
      <c r="K7">
        <f ca="1">表2[[#This Row],[xi-mean]]^2</f>
        <v>942.85121107266423</v>
      </c>
      <c r="L7" s="5">
        <f ca="1">表2[xi]^2</f>
        <v>7569</v>
      </c>
    </row>
    <row r="8" spans="1:12" x14ac:dyDescent="0.25">
      <c r="D8" t="s">
        <v>5</v>
      </c>
      <c r="E8">
        <f>表1[[#Totals],[d^2]]/E7</f>
        <v>3.5</v>
      </c>
      <c r="H8">
        <f t="shared" ca="1" si="0"/>
        <v>28</v>
      </c>
      <c r="I8">
        <f ca="1">AVERAGE(表2[xi])</f>
        <v>56.294117647058826</v>
      </c>
      <c r="J8">
        <f ca="1">表2[[#This Row],[xi]]-表2[[#This Row],[mean]]</f>
        <v>-28.294117647058826</v>
      </c>
      <c r="K8">
        <f ca="1">表2[[#This Row],[xi-mean]]^2</f>
        <v>800.55709342560567</v>
      </c>
      <c r="L8" s="5">
        <f ca="1">表2[xi]^2</f>
        <v>784</v>
      </c>
    </row>
    <row r="9" spans="1:12" x14ac:dyDescent="0.25">
      <c r="D9" t="s">
        <v>6</v>
      </c>
      <c r="E9">
        <f>SQRT(E8)</f>
        <v>1.8708286933869707</v>
      </c>
      <c r="H9">
        <f t="shared" ca="1" si="0"/>
        <v>86</v>
      </c>
      <c r="I9">
        <f ca="1">AVERAGE(表2[xi])</f>
        <v>56.294117647058826</v>
      </c>
      <c r="J9">
        <f ca="1">表2[[#This Row],[xi]]-表2[[#This Row],[mean]]</f>
        <v>29.705882352941174</v>
      </c>
      <c r="K9">
        <f ca="1">表2[[#This Row],[xi-mean]]^2</f>
        <v>882.43944636678191</v>
      </c>
      <c r="L9" s="5">
        <f ca="1">表2[xi]^2</f>
        <v>7396</v>
      </c>
    </row>
    <row r="10" spans="1:12" x14ac:dyDescent="0.25">
      <c r="H10">
        <f t="shared" ca="1" si="0"/>
        <v>4</v>
      </c>
      <c r="I10">
        <f ca="1">AVERAGE(表2[xi])</f>
        <v>56.294117647058826</v>
      </c>
      <c r="J10">
        <f ca="1">表2[[#This Row],[xi]]-表2[[#This Row],[mean]]</f>
        <v>-52.294117647058826</v>
      </c>
      <c r="K10">
        <f ca="1">表2[[#This Row],[xi-mean]]^2</f>
        <v>2734.6747404844295</v>
      </c>
      <c r="L10" s="5">
        <f ca="1">表2[xi]^2</f>
        <v>16</v>
      </c>
    </row>
    <row r="11" spans="1:12" x14ac:dyDescent="0.25">
      <c r="H11">
        <f t="shared" ca="1" si="0"/>
        <v>16</v>
      </c>
      <c r="I11">
        <f ca="1">AVERAGE(表2[xi])</f>
        <v>56.294117647058826</v>
      </c>
      <c r="J11">
        <f ca="1">表2[[#This Row],[xi]]-表2[[#This Row],[mean]]</f>
        <v>-40.294117647058826</v>
      </c>
      <c r="K11">
        <f ca="1">表2[[#This Row],[xi-mean]]^2</f>
        <v>1623.6159169550176</v>
      </c>
      <c r="L11" s="5">
        <f ca="1">表2[xi]^2</f>
        <v>256</v>
      </c>
    </row>
    <row r="12" spans="1:12" x14ac:dyDescent="0.25">
      <c r="H12">
        <f t="shared" ca="1" si="0"/>
        <v>39</v>
      </c>
      <c r="I12">
        <f ca="1">AVERAGE(表2[xi])</f>
        <v>56.294117647058826</v>
      </c>
      <c r="J12">
        <f ca="1">表2[[#This Row],[xi]]-表2[[#This Row],[mean]]</f>
        <v>-17.294117647058826</v>
      </c>
      <c r="K12">
        <f ca="1">表2[[#This Row],[xi-mean]]^2</f>
        <v>299.08650519031153</v>
      </c>
      <c r="L12" s="5">
        <f ca="1">表2[xi]^2</f>
        <v>1521</v>
      </c>
    </row>
    <row r="13" spans="1:12" x14ac:dyDescent="0.25">
      <c r="H13">
        <f t="shared" ca="1" si="0"/>
        <v>86</v>
      </c>
      <c r="I13">
        <f ca="1">AVERAGE(表2[xi])</f>
        <v>56.294117647058826</v>
      </c>
      <c r="J13">
        <f ca="1">表2[[#This Row],[xi]]-表2[[#This Row],[mean]]</f>
        <v>29.705882352941174</v>
      </c>
      <c r="K13">
        <f ca="1">表2[[#This Row],[xi-mean]]^2</f>
        <v>882.43944636678191</v>
      </c>
      <c r="L13" s="5">
        <f ca="1">表2[xi]^2</f>
        <v>7396</v>
      </c>
    </row>
    <row r="14" spans="1:12" x14ac:dyDescent="0.25">
      <c r="H14">
        <f t="shared" ca="1" si="0"/>
        <v>96</v>
      </c>
      <c r="I14">
        <f ca="1">AVERAGE(表2[xi])</f>
        <v>56.294117647058826</v>
      </c>
      <c r="J14">
        <f ca="1">表2[[#This Row],[xi]]-表2[[#This Row],[mean]]</f>
        <v>39.705882352941174</v>
      </c>
      <c r="K14">
        <f ca="1">表2[[#This Row],[xi-mean]]^2</f>
        <v>1576.5570934256054</v>
      </c>
      <c r="L14" s="5">
        <f ca="1">表2[xi]^2</f>
        <v>9216</v>
      </c>
    </row>
    <row r="15" spans="1:12" x14ac:dyDescent="0.25">
      <c r="H15">
        <f t="shared" ca="1" si="0"/>
        <v>52</v>
      </c>
      <c r="I15">
        <f ca="1">AVERAGE(表2[xi])</f>
        <v>56.294117647058826</v>
      </c>
      <c r="J15">
        <f ca="1">表2[[#This Row],[xi]]-表2[[#This Row],[mean]]</f>
        <v>-4.294117647058826</v>
      </c>
      <c r="K15">
        <f ca="1">表2[[#This Row],[xi-mean]]^2</f>
        <v>18.439446366782029</v>
      </c>
      <c r="L15" s="5">
        <f ca="1">表2[xi]^2</f>
        <v>2704</v>
      </c>
    </row>
    <row r="16" spans="1:12" x14ac:dyDescent="0.25">
      <c r="H16">
        <f t="shared" ca="1" si="0"/>
        <v>35</v>
      </c>
      <c r="I16">
        <f ca="1">AVERAGE(表2[xi])</f>
        <v>56.294117647058826</v>
      </c>
      <c r="J16">
        <f ca="1">表2[[#This Row],[xi]]-表2[[#This Row],[mean]]</f>
        <v>-21.294117647058826</v>
      </c>
      <c r="K16">
        <f ca="1">表2[[#This Row],[xi-mean]]^2</f>
        <v>453.43944636678214</v>
      </c>
      <c r="L16" s="5">
        <f ca="1">表2[xi]^2</f>
        <v>1225</v>
      </c>
    </row>
    <row r="17" spans="8:12" x14ac:dyDescent="0.25">
      <c r="H17">
        <f t="shared" ca="1" si="0"/>
        <v>37</v>
      </c>
      <c r="I17">
        <f ca="1">AVERAGE(表2[xi])</f>
        <v>56.294117647058826</v>
      </c>
      <c r="J17">
        <f ca="1">表2[[#This Row],[xi]]-表2[[#This Row],[mean]]</f>
        <v>-19.294117647058826</v>
      </c>
      <c r="K17">
        <f ca="1">表2[[#This Row],[xi-mean]]^2</f>
        <v>372.26297577854683</v>
      </c>
      <c r="L17" s="5">
        <f ca="1">表2[xi]^2</f>
        <v>1369</v>
      </c>
    </row>
    <row r="18" spans="8:12" x14ac:dyDescent="0.25">
      <c r="H18">
        <f t="shared" ca="1" si="0"/>
        <v>50</v>
      </c>
      <c r="I18">
        <f ca="1">AVERAGE(表2[xi])</f>
        <v>56.294117647058826</v>
      </c>
      <c r="J18">
        <f ca="1">表2[[#This Row],[xi]]-表2[[#This Row],[mean]]</f>
        <v>-6.294117647058826</v>
      </c>
      <c r="K18">
        <f ca="1">表2[[#This Row],[xi-mean]]^2</f>
        <v>39.615916955017333</v>
      </c>
      <c r="L18" s="5">
        <f ca="1">表2[xi]^2</f>
        <v>2500</v>
      </c>
    </row>
    <row r="20" spans="8:12" ht="15" customHeight="1" x14ac:dyDescent="0.25">
      <c r="J20" t="s">
        <v>16</v>
      </c>
      <c r="K20">
        <f ca="1">COUNT(表2[xi])</f>
        <v>17</v>
      </c>
    </row>
    <row r="21" spans="8:12" ht="15" customHeight="1" x14ac:dyDescent="0.25">
      <c r="J21" s="1" t="s">
        <v>17</v>
      </c>
      <c r="K21">
        <f ca="1">SUM(表2[(xi-mean)^2])</f>
        <v>13579.529411764703</v>
      </c>
    </row>
    <row r="22" spans="8:12" x14ac:dyDescent="0.25">
      <c r="J22" t="s">
        <v>18</v>
      </c>
      <c r="K22">
        <f ca="1">K21/K20</f>
        <v>798.79584775086482</v>
      </c>
    </row>
    <row r="24" spans="8:12" x14ac:dyDescent="0.25">
      <c r="J24" t="s">
        <v>20</v>
      </c>
      <c r="K24">
        <f ca="1">SUM(表2[xi^2])</f>
        <v>67453</v>
      </c>
    </row>
    <row r="25" spans="8:12" x14ac:dyDescent="0.25">
      <c r="J25" t="s">
        <v>21</v>
      </c>
      <c r="K25">
        <f ca="1">K24/K20</f>
        <v>3967.8235294117649</v>
      </c>
    </row>
    <row r="26" spans="8:12" x14ac:dyDescent="0.25">
      <c r="J26" t="s">
        <v>15</v>
      </c>
      <c r="K26">
        <f ca="1">AVERAGE(表2[xi])^2</f>
        <v>3169.0276816608998</v>
      </c>
    </row>
    <row r="27" spans="8:12" x14ac:dyDescent="0.25">
      <c r="J27" t="s">
        <v>19</v>
      </c>
      <c r="K27">
        <f ca="1">K25-K26</f>
        <v>798.79584775086505</v>
      </c>
    </row>
    <row r="29" spans="8:12" x14ac:dyDescent="0.25">
      <c r="J29" t="s">
        <v>23</v>
      </c>
      <c r="K29" t="b">
        <f ca="1">IF(K22=K27,TRUE,FALSE)</f>
        <v>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平均值与标准差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2019-01-04T01:14:24Z</dcterms:created>
  <dcterms:modified xsi:type="dcterms:W3CDTF">2019-01-04T03:53:42Z</dcterms:modified>
</cp:coreProperties>
</file>