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ming zheng\CloudStation\护理学院工作\教学\spss软件实验\statisticnotes\dataset\"/>
    </mc:Choice>
  </mc:AlternateContent>
  <bookViews>
    <workbookView xWindow="0" yWindow="0" windowWidth="9996" windowHeight="6216"/>
  </bookViews>
  <sheets>
    <sheet name="chap4_1" sheetId="1" r:id="rId1"/>
  </sheets>
  <calcPr calcId="152511"/>
</workbook>
</file>

<file path=xl/calcChain.xml><?xml version="1.0" encoding="utf-8"?>
<calcChain xmlns="http://schemas.openxmlformats.org/spreadsheetml/2006/main">
  <c r="N9" i="1" l="1"/>
  <c r="N7" i="1"/>
  <c r="L14" i="1"/>
  <c r="L15" i="1"/>
  <c r="L16" i="1"/>
  <c r="L17" i="1"/>
  <c r="L18" i="1"/>
  <c r="L19" i="1"/>
  <c r="L20" i="1"/>
  <c r="L21" i="1"/>
  <c r="L22" i="1"/>
  <c r="L23" i="1"/>
  <c r="G39" i="1"/>
  <c r="M15" i="1"/>
  <c r="M19" i="1"/>
  <c r="M16" i="1"/>
  <c r="M20" i="1"/>
  <c r="M17" i="1"/>
  <c r="M21" i="1"/>
  <c r="M18" i="1"/>
  <c r="M22" i="1"/>
  <c r="M23" i="1"/>
  <c r="M14" i="1"/>
  <c r="K10" i="1" l="1"/>
  <c r="J14" i="1" s="1"/>
  <c r="K9" i="1"/>
  <c r="K7" i="1"/>
  <c r="K8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G3" i="1"/>
  <c r="H8" i="1" l="1"/>
  <c r="H12" i="1"/>
  <c r="H16" i="1"/>
  <c r="H20" i="1"/>
  <c r="H24" i="1"/>
  <c r="H28" i="1"/>
  <c r="H32" i="1"/>
  <c r="H36" i="1"/>
  <c r="H15" i="1"/>
  <c r="H23" i="1"/>
  <c r="H31" i="1"/>
  <c r="H9" i="1"/>
  <c r="H13" i="1"/>
  <c r="H17" i="1"/>
  <c r="H21" i="1"/>
  <c r="H25" i="1"/>
  <c r="H29" i="1"/>
  <c r="H33" i="1"/>
  <c r="H10" i="1"/>
  <c r="H14" i="1"/>
  <c r="H18" i="1"/>
  <c r="H22" i="1"/>
  <c r="H26" i="1"/>
  <c r="H30" i="1"/>
  <c r="H34" i="1"/>
  <c r="H11" i="1"/>
  <c r="H19" i="1"/>
  <c r="H27" i="1"/>
  <c r="H35" i="1"/>
  <c r="K11" i="1"/>
  <c r="J15" i="1" s="1"/>
  <c r="K15" i="1" l="1"/>
  <c r="J16" i="1"/>
  <c r="K14" i="1"/>
  <c r="J17" i="1" l="1"/>
  <c r="K16" i="1"/>
  <c r="J18" i="1" l="1"/>
  <c r="K17" i="1"/>
  <c r="J19" i="1" l="1"/>
  <c r="K18" i="1"/>
  <c r="J20" i="1" l="1"/>
  <c r="K19" i="1"/>
  <c r="J21" i="1" l="1"/>
  <c r="K20" i="1"/>
  <c r="J22" i="1" l="1"/>
  <c r="K21" i="1"/>
  <c r="J23" i="1" l="1"/>
  <c r="K23" i="1" s="1"/>
  <c r="K22" i="1"/>
</calcChain>
</file>

<file path=xl/sharedStrings.xml><?xml version="1.0" encoding="utf-8"?>
<sst xmlns="http://schemas.openxmlformats.org/spreadsheetml/2006/main" count="23" uniqueCount="21">
  <si>
    <t>id</t>
  </si>
  <si>
    <t>score</t>
  </si>
  <si>
    <t>gender</t>
  </si>
  <si>
    <t>IQ</t>
  </si>
  <si>
    <t>性别频数表</t>
    <phoneticPr fontId="18" type="noConversion"/>
  </si>
  <si>
    <t>gender</t>
    <phoneticPr fontId="18" type="noConversion"/>
  </si>
  <si>
    <t>freq</t>
    <phoneticPr fontId="18" type="noConversion"/>
  </si>
  <si>
    <t>score频数表</t>
    <phoneticPr fontId="18" type="noConversion"/>
  </si>
  <si>
    <t>score</t>
    <phoneticPr fontId="18" type="noConversion"/>
  </si>
  <si>
    <t>IQ区组频数表</t>
    <phoneticPr fontId="18" type="noConversion"/>
  </si>
  <si>
    <t>n</t>
    <phoneticPr fontId="18" type="noConversion"/>
  </si>
  <si>
    <t>bins</t>
    <phoneticPr fontId="18" type="noConversion"/>
  </si>
  <si>
    <t>size</t>
    <phoneticPr fontId="18" type="noConversion"/>
  </si>
  <si>
    <t>max</t>
    <phoneticPr fontId="18" type="noConversion"/>
  </si>
  <si>
    <t>min</t>
    <phoneticPr fontId="18" type="noConversion"/>
  </si>
  <si>
    <t>class</t>
    <phoneticPr fontId="18" type="noConversion"/>
  </si>
  <si>
    <t>midpoint</t>
    <phoneticPr fontId="18" type="noConversion"/>
  </si>
  <si>
    <t>medianScore</t>
    <phoneticPr fontId="18" type="noConversion"/>
  </si>
  <si>
    <t>cumFreq</t>
    <phoneticPr fontId="18" type="noConversion"/>
  </si>
  <si>
    <t>cumulative</t>
    <phoneticPr fontId="18" type="noConversion"/>
  </si>
  <si>
    <t>median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</si>
</sst>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101" totalsRowShown="0">
  <autoFilter ref="A1:D101"/>
  <tableColumns count="4">
    <tableColumn id="1" name="id"/>
    <tableColumn id="2" name="score"/>
    <tableColumn id="3" name="gender"/>
    <tableColumn id="4" name="IQ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F2:G4" totalsRowShown="0">
  <autoFilter ref="F2:G4"/>
  <tableColumns count="2">
    <tableColumn id="1" name="gender"/>
    <tableColumn id="2" name="freq">
      <calculatedColumnFormula>COUNTIF(表1[gender],F3)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F7:H36" totalsRowShown="0">
  <autoFilter ref="F7:H36"/>
  <tableColumns count="3">
    <tableColumn id="1" name="score"/>
    <tableColumn id="2" name="freq" dataDxfId="4">
      <calculatedColumnFormula>COUNTIF(表1[score],表4[[#This Row],[score]])</calculatedColumnFormula>
    </tableColumn>
    <tableColumn id="3" name="cumFreq" dataDxfId="3">
      <calculatedColumnFormula>SUMIF(表4[score],"&lt;="&amp;表4[[#This Row],[score]],表4[freq])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J13:M23" totalsRowShown="0" headerRowBorderDxfId="1" tableBorderDxfId="2">
  <autoFilter ref="J13:M23"/>
  <tableColumns count="4">
    <tableColumn id="1" name="class">
      <calculatedColumnFormula>J13+$K$11</calculatedColumnFormula>
    </tableColumn>
    <tableColumn id="2" name="midpoint">
      <calculatedColumnFormula>J14+$K$11/2</calculatedColumnFormula>
    </tableColumn>
    <tableColumn id="3" name="freq" dataDxfId="0">
      <calculatedColumnFormula>COUNTIFS(表1[IQ],"&lt;"&amp;J15,表1[IQ],"&gt;="&amp;表2[[#This Row],[class]])</calculatedColumnFormula>
    </tableColumn>
    <tableColumn id="4" name="cumulative">
      <calculatedColumnFormula>SUM($L$14:INDIRECT("r"&amp;ROW()&amp;"c"&amp;(COLUMN()-1),0))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4" workbookViewId="0">
      <selection activeCell="N9" sqref="N9"/>
    </sheetView>
  </sheetViews>
  <sheetFormatPr defaultRowHeight="14.4" x14ac:dyDescent="0.25"/>
  <cols>
    <col min="3" max="3" width="9.5546875" customWidth="1"/>
    <col min="6" max="6" width="9.5546875" customWidth="1"/>
    <col min="11" max="11" width="11.77734375" customWidth="1"/>
    <col min="13" max="13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x14ac:dyDescent="0.25">
      <c r="A2">
        <v>1</v>
      </c>
      <c r="B2">
        <v>12</v>
      </c>
      <c r="C2">
        <v>1</v>
      </c>
      <c r="D2">
        <v>89</v>
      </c>
      <c r="F2" t="s">
        <v>5</v>
      </c>
      <c r="G2" t="s">
        <v>6</v>
      </c>
    </row>
    <row r="3" spans="1:14" x14ac:dyDescent="0.25">
      <c r="A3">
        <v>2</v>
      </c>
      <c r="B3">
        <v>26</v>
      </c>
      <c r="C3">
        <v>1</v>
      </c>
      <c r="D3">
        <v>90</v>
      </c>
      <c r="F3">
        <v>1</v>
      </c>
      <c r="G3">
        <f>COUNTIF(表1[gender],F3)</f>
        <v>45</v>
      </c>
    </row>
    <row r="4" spans="1:14" x14ac:dyDescent="0.25">
      <c r="A4">
        <v>3</v>
      </c>
      <c r="B4">
        <v>23</v>
      </c>
      <c r="C4">
        <v>2</v>
      </c>
      <c r="D4">
        <v>88</v>
      </c>
      <c r="F4">
        <v>2</v>
      </c>
      <c r="G4">
        <f>COUNTIF(表1[gender],F4)</f>
        <v>55</v>
      </c>
    </row>
    <row r="5" spans="1:14" x14ac:dyDescent="0.25">
      <c r="A5">
        <v>4</v>
      </c>
      <c r="B5">
        <v>40</v>
      </c>
      <c r="C5">
        <v>2</v>
      </c>
      <c r="D5">
        <v>92</v>
      </c>
    </row>
    <row r="6" spans="1:14" x14ac:dyDescent="0.25">
      <c r="A6">
        <v>5</v>
      </c>
      <c r="B6">
        <v>33</v>
      </c>
      <c r="C6">
        <v>2</v>
      </c>
      <c r="D6">
        <v>96</v>
      </c>
      <c r="F6" t="s">
        <v>7</v>
      </c>
      <c r="J6" t="s">
        <v>9</v>
      </c>
    </row>
    <row r="7" spans="1:14" x14ac:dyDescent="0.25">
      <c r="A7">
        <v>6</v>
      </c>
      <c r="B7">
        <v>18</v>
      </c>
      <c r="C7">
        <v>1</v>
      </c>
      <c r="D7">
        <v>90</v>
      </c>
      <c r="F7" t="s">
        <v>8</v>
      </c>
      <c r="G7" t="s">
        <v>6</v>
      </c>
      <c r="H7" t="s">
        <v>18</v>
      </c>
      <c r="J7" t="s">
        <v>10</v>
      </c>
      <c r="K7">
        <f>COUNT(表1[IQ])</f>
        <v>100</v>
      </c>
      <c r="M7" t="s">
        <v>20</v>
      </c>
      <c r="N7">
        <f>MEDIAN(表1[IQ])</f>
        <v>96.5</v>
      </c>
    </row>
    <row r="8" spans="1:14" x14ac:dyDescent="0.25">
      <c r="A8">
        <v>7</v>
      </c>
      <c r="B8">
        <v>16</v>
      </c>
      <c r="C8">
        <v>1</v>
      </c>
      <c r="D8">
        <v>79</v>
      </c>
      <c r="F8">
        <v>4</v>
      </c>
      <c r="G8">
        <f>COUNTIF(表1[score],表4[[#This Row],[score]])</f>
        <v>1</v>
      </c>
      <c r="H8">
        <f>SUMIF(表4[score],"&lt;="&amp;表4[[#This Row],[score]],表4[freq])</f>
        <v>1</v>
      </c>
      <c r="J8" t="s">
        <v>11</v>
      </c>
      <c r="K8">
        <f>ROUNDUP(SQRT(K7),0)</f>
        <v>10</v>
      </c>
    </row>
    <row r="9" spans="1:14" x14ac:dyDescent="0.25">
      <c r="A9">
        <v>8</v>
      </c>
      <c r="B9">
        <v>28</v>
      </c>
      <c r="C9">
        <v>2</v>
      </c>
      <c r="D9">
        <v>81</v>
      </c>
      <c r="F9">
        <v>10</v>
      </c>
      <c r="G9">
        <f>COUNTIF(表1[score],表4[[#This Row],[score]])</f>
        <v>2</v>
      </c>
      <c r="H9">
        <f>SUMIF(表4[score],"&lt;="&amp;表4[[#This Row],[score]],表4[freq])</f>
        <v>3</v>
      </c>
      <c r="J9" t="s">
        <v>13</v>
      </c>
      <c r="K9">
        <f>MAX(表1[IQ])</f>
        <v>117</v>
      </c>
      <c r="N9">
        <f>(50-44)/20</f>
        <v>0.3</v>
      </c>
    </row>
    <row r="10" spans="1:14" x14ac:dyDescent="0.25">
      <c r="A10">
        <v>9</v>
      </c>
      <c r="B10">
        <v>23</v>
      </c>
      <c r="C10">
        <v>1</v>
      </c>
      <c r="D10">
        <v>106</v>
      </c>
      <c r="F10">
        <v>11</v>
      </c>
      <c r="G10">
        <f>COUNTIF(表1[score],表4[[#This Row],[score]])</f>
        <v>3</v>
      </c>
      <c r="H10">
        <f>SUMIF(表4[score],"&lt;="&amp;表4[[#This Row],[score]],表4[freq])</f>
        <v>6</v>
      </c>
      <c r="J10" t="s">
        <v>14</v>
      </c>
      <c r="K10">
        <f>MIN(表1[IQ])</f>
        <v>70</v>
      </c>
    </row>
    <row r="11" spans="1:14" x14ac:dyDescent="0.25">
      <c r="A11">
        <v>10</v>
      </c>
      <c r="B11">
        <v>16</v>
      </c>
      <c r="C11">
        <v>2</v>
      </c>
      <c r="D11">
        <v>99</v>
      </c>
      <c r="F11">
        <v>12</v>
      </c>
      <c r="G11">
        <f>COUNTIF(表1[score],表4[[#This Row],[score]])</f>
        <v>2</v>
      </c>
      <c r="H11">
        <f>SUMIF(表4[score],"&lt;="&amp;表4[[#This Row],[score]],表4[freq])</f>
        <v>8</v>
      </c>
      <c r="J11" t="s">
        <v>12</v>
      </c>
      <c r="K11">
        <f>ROUNDUP((K9-K10)/K8,0)</f>
        <v>5</v>
      </c>
    </row>
    <row r="12" spans="1:14" x14ac:dyDescent="0.25">
      <c r="A12">
        <v>11</v>
      </c>
      <c r="B12">
        <v>16</v>
      </c>
      <c r="C12">
        <v>1</v>
      </c>
      <c r="D12">
        <v>104</v>
      </c>
      <c r="F12">
        <v>14</v>
      </c>
      <c r="G12">
        <f>COUNTIF(表1[score],表4[[#This Row],[score]])</f>
        <v>4</v>
      </c>
      <c r="H12">
        <f>SUMIF(表4[score],"&lt;="&amp;表4[[#This Row],[score]],表4[freq])</f>
        <v>12</v>
      </c>
    </row>
    <row r="13" spans="1:14" x14ac:dyDescent="0.25">
      <c r="A13">
        <v>12</v>
      </c>
      <c r="B13">
        <v>24</v>
      </c>
      <c r="C13">
        <v>2</v>
      </c>
      <c r="D13">
        <v>98</v>
      </c>
      <c r="F13">
        <v>15</v>
      </c>
      <c r="G13">
        <f>COUNTIF(表1[score],表4[[#This Row],[score]])</f>
        <v>4</v>
      </c>
      <c r="H13">
        <f>SUMIF(表4[score],"&lt;="&amp;表4[[#This Row],[score]],表4[freq])</f>
        <v>16</v>
      </c>
      <c r="J13" s="1" t="s">
        <v>15</v>
      </c>
      <c r="K13" s="1" t="s">
        <v>16</v>
      </c>
      <c r="L13" s="1" t="s">
        <v>6</v>
      </c>
      <c r="M13" s="1" t="s">
        <v>19</v>
      </c>
    </row>
    <row r="14" spans="1:14" x14ac:dyDescent="0.25">
      <c r="A14">
        <v>13</v>
      </c>
      <c r="B14">
        <v>14</v>
      </c>
      <c r="C14">
        <v>1</v>
      </c>
      <c r="D14">
        <v>95</v>
      </c>
      <c r="F14">
        <v>16</v>
      </c>
      <c r="G14">
        <f>COUNTIF(表1[score],表4[[#This Row],[score]])</f>
        <v>4</v>
      </c>
      <c r="H14">
        <f>SUMIF(表4[score],"&lt;="&amp;表4[[#This Row],[score]],表4[freq])</f>
        <v>20</v>
      </c>
      <c r="J14">
        <f>K10</f>
        <v>70</v>
      </c>
      <c r="K14">
        <f>J14+$K$11/2</f>
        <v>72.5</v>
      </c>
      <c r="L14">
        <f>COUNTIFS(表1[IQ],"&lt;"&amp;J15,表1[IQ],"&gt;="&amp;表2[[#This Row],[class]])</f>
        <v>1</v>
      </c>
      <c r="M14">
        <f ca="1">SUM($L$14:INDIRECT("r"&amp;ROW()&amp;"c"&amp;(COLUMN()-1),0))</f>
        <v>1</v>
      </c>
    </row>
    <row r="15" spans="1:14" x14ac:dyDescent="0.25">
      <c r="A15">
        <v>14</v>
      </c>
      <c r="B15">
        <v>15</v>
      </c>
      <c r="C15">
        <v>1</v>
      </c>
      <c r="D15">
        <v>85</v>
      </c>
      <c r="F15">
        <v>17</v>
      </c>
      <c r="G15">
        <f>COUNTIF(表1[score],表4[[#This Row],[score]])</f>
        <v>1</v>
      </c>
      <c r="H15">
        <f>SUMIF(表4[score],"&lt;="&amp;表4[[#This Row],[score]],表4[freq])</f>
        <v>21</v>
      </c>
      <c r="J15">
        <f>J14+$K$11</f>
        <v>75</v>
      </c>
      <c r="K15">
        <f t="shared" ref="K15:K23" si="0">J15+$K$11/2</f>
        <v>77.5</v>
      </c>
      <c r="L15">
        <f>COUNTIFS(表1[IQ],"&lt;"&amp;J16,表1[IQ],"&gt;="&amp;表2[[#This Row],[class]])</f>
        <v>4</v>
      </c>
      <c r="M15">
        <f ca="1">SUM($L$14:INDIRECT("r"&amp;ROW()&amp;"c"&amp;(COLUMN()-1),0))</f>
        <v>5</v>
      </c>
    </row>
    <row r="16" spans="1:14" x14ac:dyDescent="0.25">
      <c r="A16">
        <v>15</v>
      </c>
      <c r="B16">
        <v>15</v>
      </c>
      <c r="C16">
        <v>2</v>
      </c>
      <c r="D16">
        <v>115</v>
      </c>
      <c r="F16">
        <v>18</v>
      </c>
      <c r="G16">
        <f>COUNTIF(表1[score],表4[[#This Row],[score]])</f>
        <v>1</v>
      </c>
      <c r="H16">
        <f>SUMIF(表4[score],"&lt;="&amp;表4[[#This Row],[score]],表4[freq])</f>
        <v>22</v>
      </c>
      <c r="J16">
        <f t="shared" ref="J16:J23" si="1">J15+$K$11</f>
        <v>80</v>
      </c>
      <c r="K16">
        <f t="shared" si="0"/>
        <v>82.5</v>
      </c>
      <c r="L16">
        <f>COUNTIFS(表1[IQ],"&lt;"&amp;J17,表1[IQ],"&gt;="&amp;表2[[#This Row],[class]])</f>
        <v>5</v>
      </c>
      <c r="M16">
        <f ca="1">SUM($L$14:INDIRECT("r"&amp;ROW()&amp;"c"&amp;(COLUMN()-1),0))</f>
        <v>10</v>
      </c>
    </row>
    <row r="17" spans="1:13" x14ac:dyDescent="0.25">
      <c r="A17">
        <v>16</v>
      </c>
      <c r="B17">
        <v>33</v>
      </c>
      <c r="C17">
        <v>1</v>
      </c>
      <c r="D17">
        <v>103</v>
      </c>
      <c r="F17">
        <v>19</v>
      </c>
      <c r="G17">
        <f>COUNTIF(表1[score],表4[[#This Row],[score]])</f>
        <v>4</v>
      </c>
      <c r="H17">
        <f>SUMIF(表4[score],"&lt;="&amp;表4[[#This Row],[score]],表4[freq])</f>
        <v>26</v>
      </c>
      <c r="J17">
        <f t="shared" si="1"/>
        <v>85</v>
      </c>
      <c r="K17">
        <f t="shared" si="0"/>
        <v>87.5</v>
      </c>
      <c r="L17">
        <f>COUNTIFS(表1[IQ],"&lt;"&amp;J18,表1[IQ],"&gt;="&amp;表2[[#This Row],[class]])</f>
        <v>11</v>
      </c>
      <c r="M17">
        <f ca="1">SUM($L$14:INDIRECT("r"&amp;ROW()&amp;"c"&amp;(COLUMN()-1),0))</f>
        <v>21</v>
      </c>
    </row>
    <row r="18" spans="1:13" x14ac:dyDescent="0.25">
      <c r="A18">
        <v>17</v>
      </c>
      <c r="B18">
        <v>20</v>
      </c>
      <c r="C18">
        <v>2</v>
      </c>
      <c r="D18">
        <v>103</v>
      </c>
      <c r="F18">
        <v>20</v>
      </c>
      <c r="G18">
        <f>COUNTIF(表1[score],表4[[#This Row],[score]])</f>
        <v>3</v>
      </c>
      <c r="H18">
        <f>SUMIF(表4[score],"&lt;="&amp;表4[[#This Row],[score]],表4[freq])</f>
        <v>29</v>
      </c>
      <c r="J18">
        <f t="shared" si="1"/>
        <v>90</v>
      </c>
      <c r="K18">
        <f t="shared" si="0"/>
        <v>92.5</v>
      </c>
      <c r="L18">
        <f>COUNTIFS(表1[IQ],"&lt;"&amp;J19,表1[IQ],"&gt;="&amp;表2[[#This Row],[class]])</f>
        <v>23</v>
      </c>
      <c r="M18">
        <f ca="1">SUM($L$14:INDIRECT("r"&amp;ROW()&amp;"c"&amp;(COLUMN()-1),0))</f>
        <v>44</v>
      </c>
    </row>
    <row r="19" spans="1:13" x14ac:dyDescent="0.25">
      <c r="A19">
        <v>18</v>
      </c>
      <c r="B19">
        <v>22</v>
      </c>
      <c r="C19">
        <v>2</v>
      </c>
      <c r="D19">
        <v>93</v>
      </c>
      <c r="F19">
        <v>21</v>
      </c>
      <c r="G19">
        <f>COUNTIF(表1[score],表4[[#This Row],[score]])</f>
        <v>4</v>
      </c>
      <c r="H19">
        <f>SUMIF(表4[score],"&lt;="&amp;表4[[#This Row],[score]],表4[freq])</f>
        <v>33</v>
      </c>
      <c r="J19">
        <f t="shared" si="1"/>
        <v>95</v>
      </c>
      <c r="K19">
        <f t="shared" si="0"/>
        <v>97.5</v>
      </c>
      <c r="L19">
        <f>COUNTIFS(表1[IQ],"&lt;"&amp;J20,表1[IQ],"&gt;="&amp;表2[[#This Row],[class]])</f>
        <v>20</v>
      </c>
      <c r="M19">
        <f ca="1">SUM($L$14:INDIRECT("r"&amp;ROW()&amp;"c"&amp;(COLUMN()-1),0))</f>
        <v>64</v>
      </c>
    </row>
    <row r="20" spans="1:13" x14ac:dyDescent="0.25">
      <c r="A20">
        <v>19</v>
      </c>
      <c r="B20">
        <v>22</v>
      </c>
      <c r="C20">
        <v>2</v>
      </c>
      <c r="D20">
        <v>96</v>
      </c>
      <c r="F20">
        <v>22</v>
      </c>
      <c r="G20">
        <f>COUNTIF(表1[score],表4[[#This Row],[score]])</f>
        <v>4</v>
      </c>
      <c r="H20">
        <f>SUMIF(表4[score],"&lt;="&amp;表4[[#This Row],[score]],表4[freq])</f>
        <v>37</v>
      </c>
      <c r="J20">
        <f t="shared" si="1"/>
        <v>100</v>
      </c>
      <c r="K20">
        <f t="shared" si="0"/>
        <v>102.5</v>
      </c>
      <c r="L20">
        <f>COUNTIFS(表1[IQ],"&lt;"&amp;J21,表1[IQ],"&gt;="&amp;表2[[#This Row],[class]])</f>
        <v>20</v>
      </c>
      <c r="M20">
        <f ca="1">SUM($L$14:INDIRECT("r"&amp;ROW()&amp;"c"&amp;(COLUMN()-1),0))</f>
        <v>84</v>
      </c>
    </row>
    <row r="21" spans="1:13" x14ac:dyDescent="0.25">
      <c r="A21">
        <v>20</v>
      </c>
      <c r="B21">
        <v>23</v>
      </c>
      <c r="C21">
        <v>2</v>
      </c>
      <c r="D21">
        <v>100</v>
      </c>
      <c r="F21">
        <v>23</v>
      </c>
      <c r="G21">
        <f>COUNTIF(表1[score],表4[[#This Row],[score]])</f>
        <v>10</v>
      </c>
      <c r="H21">
        <f>SUMIF(表4[score],"&lt;="&amp;表4[[#This Row],[score]],表4[freq])</f>
        <v>47</v>
      </c>
      <c r="J21">
        <f t="shared" si="1"/>
        <v>105</v>
      </c>
      <c r="K21">
        <f t="shared" si="0"/>
        <v>107.5</v>
      </c>
      <c r="L21">
        <f>COUNTIFS(表1[IQ],"&lt;"&amp;J22,表1[IQ],"&gt;="&amp;表2[[#This Row],[class]])</f>
        <v>8</v>
      </c>
      <c r="M21">
        <f ca="1">SUM($L$14:INDIRECT("r"&amp;ROW()&amp;"c"&amp;(COLUMN()-1),0))</f>
        <v>92</v>
      </c>
    </row>
    <row r="22" spans="1:13" x14ac:dyDescent="0.25">
      <c r="A22">
        <v>21</v>
      </c>
      <c r="B22">
        <v>20</v>
      </c>
      <c r="C22">
        <v>1</v>
      </c>
      <c r="D22">
        <v>84</v>
      </c>
      <c r="F22">
        <v>24</v>
      </c>
      <c r="G22">
        <f>COUNTIF(表1[score],表4[[#This Row],[score]])</f>
        <v>3</v>
      </c>
      <c r="H22">
        <f>SUMIF(表4[score],"&lt;="&amp;表4[[#This Row],[score]],表4[freq])</f>
        <v>50</v>
      </c>
      <c r="J22">
        <f t="shared" si="1"/>
        <v>110</v>
      </c>
      <c r="K22">
        <f t="shared" si="0"/>
        <v>112.5</v>
      </c>
      <c r="L22">
        <f>COUNTIFS(表1[IQ],"&lt;"&amp;J23,表1[IQ],"&gt;="&amp;表2[[#This Row],[class]])</f>
        <v>6</v>
      </c>
      <c r="M22">
        <f ca="1">SUM($L$14:INDIRECT("r"&amp;ROW()&amp;"c"&amp;(COLUMN()-1),0))</f>
        <v>98</v>
      </c>
    </row>
    <row r="23" spans="1:13" x14ac:dyDescent="0.25">
      <c r="A23">
        <v>22</v>
      </c>
      <c r="B23">
        <v>26</v>
      </c>
      <c r="C23">
        <v>1</v>
      </c>
      <c r="D23">
        <v>101</v>
      </c>
      <c r="F23">
        <v>25</v>
      </c>
      <c r="G23">
        <f>COUNTIF(表1[score],表4[[#This Row],[score]])</f>
        <v>3</v>
      </c>
      <c r="H23">
        <f>SUMIF(表4[score],"&lt;="&amp;表4[[#This Row],[score]],表4[freq])</f>
        <v>53</v>
      </c>
      <c r="J23" s="2">
        <f t="shared" si="1"/>
        <v>115</v>
      </c>
      <c r="K23" s="2">
        <f t="shared" si="0"/>
        <v>117.5</v>
      </c>
      <c r="L23" s="2">
        <f>COUNTIFS(表1[IQ],"&lt;"&amp;J24,表1[IQ],"&gt;="&amp;表2[[#This Row],[class]])</f>
        <v>2</v>
      </c>
      <c r="M23" s="2">
        <f ca="1">SUM($L$14:INDIRECT("r"&amp;ROW()&amp;"c"&amp;(COLUMN()-1),0))</f>
        <v>100</v>
      </c>
    </row>
    <row r="24" spans="1:13" x14ac:dyDescent="0.25">
      <c r="A24">
        <v>23</v>
      </c>
      <c r="B24">
        <v>23</v>
      </c>
      <c r="C24">
        <v>1</v>
      </c>
      <c r="D24">
        <v>107</v>
      </c>
      <c r="F24">
        <v>26</v>
      </c>
      <c r="G24">
        <f>COUNTIF(表1[score],表4[[#This Row],[score]])</f>
        <v>8</v>
      </c>
      <c r="H24">
        <f>SUMIF(表4[score],"&lt;="&amp;表4[[#This Row],[score]],表4[freq])</f>
        <v>61</v>
      </c>
      <c r="J24">
        <v>120</v>
      </c>
    </row>
    <row r="25" spans="1:13" x14ac:dyDescent="0.25">
      <c r="A25">
        <v>24</v>
      </c>
      <c r="B25">
        <v>32</v>
      </c>
      <c r="C25">
        <v>2</v>
      </c>
      <c r="D25">
        <v>97</v>
      </c>
      <c r="F25">
        <v>27</v>
      </c>
      <c r="G25">
        <f>COUNTIF(表1[score],表4[[#This Row],[score]])</f>
        <v>5</v>
      </c>
      <c r="H25">
        <f>SUMIF(表4[score],"&lt;="&amp;表4[[#This Row],[score]],表4[freq])</f>
        <v>66</v>
      </c>
    </row>
    <row r="26" spans="1:13" x14ac:dyDescent="0.25">
      <c r="A26">
        <v>25</v>
      </c>
      <c r="B26">
        <v>26</v>
      </c>
      <c r="C26">
        <v>2</v>
      </c>
      <c r="D26">
        <v>101</v>
      </c>
      <c r="F26">
        <v>28</v>
      </c>
      <c r="G26">
        <f>COUNTIF(表1[score],表4[[#This Row],[score]])</f>
        <v>6</v>
      </c>
      <c r="H26">
        <f>SUMIF(表4[score],"&lt;="&amp;表4[[#This Row],[score]],表4[freq])</f>
        <v>72</v>
      </c>
    </row>
    <row r="27" spans="1:13" x14ac:dyDescent="0.25">
      <c r="A27">
        <v>26</v>
      </c>
      <c r="B27">
        <v>28</v>
      </c>
      <c r="C27">
        <v>2</v>
      </c>
      <c r="D27">
        <v>101</v>
      </c>
      <c r="F27">
        <v>29</v>
      </c>
      <c r="G27">
        <f>COUNTIF(表1[score],表4[[#This Row],[score]])</f>
        <v>5</v>
      </c>
      <c r="H27">
        <f>SUMIF(表4[score],"&lt;="&amp;表4[[#This Row],[score]],表4[freq])</f>
        <v>77</v>
      </c>
    </row>
    <row r="28" spans="1:13" x14ac:dyDescent="0.25">
      <c r="A28">
        <v>27</v>
      </c>
      <c r="B28">
        <v>32</v>
      </c>
      <c r="C28">
        <v>1</v>
      </c>
      <c r="D28">
        <v>102</v>
      </c>
      <c r="F28">
        <v>30</v>
      </c>
      <c r="G28">
        <f>COUNTIF(表1[score],表4[[#This Row],[score]])</f>
        <v>3</v>
      </c>
      <c r="H28">
        <f>SUMIF(表4[score],"&lt;="&amp;表4[[#This Row],[score]],表4[freq])</f>
        <v>80</v>
      </c>
    </row>
    <row r="29" spans="1:13" x14ac:dyDescent="0.25">
      <c r="A29">
        <v>28</v>
      </c>
      <c r="B29">
        <v>16</v>
      </c>
      <c r="C29">
        <v>2</v>
      </c>
      <c r="D29">
        <v>87</v>
      </c>
      <c r="F29">
        <v>31</v>
      </c>
      <c r="G29">
        <f>COUNTIF(表1[score],表4[[#This Row],[score]])</f>
        <v>3</v>
      </c>
      <c r="H29">
        <f>SUMIF(表4[score],"&lt;="&amp;表4[[#This Row],[score]],表4[freq])</f>
        <v>83</v>
      </c>
    </row>
    <row r="30" spans="1:13" x14ac:dyDescent="0.25">
      <c r="A30">
        <v>29</v>
      </c>
      <c r="B30">
        <v>19</v>
      </c>
      <c r="C30">
        <v>2</v>
      </c>
      <c r="D30">
        <v>103</v>
      </c>
      <c r="F30">
        <v>32</v>
      </c>
      <c r="G30">
        <f>COUNTIF(表1[score],表4[[#This Row],[score]])</f>
        <v>2</v>
      </c>
      <c r="H30">
        <f>SUMIF(表4[score],"&lt;="&amp;表4[[#This Row],[score]],表4[freq])</f>
        <v>85</v>
      </c>
    </row>
    <row r="31" spans="1:13" x14ac:dyDescent="0.25">
      <c r="A31">
        <v>30</v>
      </c>
      <c r="B31">
        <v>23</v>
      </c>
      <c r="C31">
        <v>1</v>
      </c>
      <c r="D31">
        <v>104</v>
      </c>
      <c r="F31">
        <v>33</v>
      </c>
      <c r="G31">
        <f>COUNTIF(表1[score],表4[[#This Row],[score]])</f>
        <v>2</v>
      </c>
      <c r="H31">
        <f>SUMIF(表4[score],"&lt;="&amp;表4[[#This Row],[score]],表4[freq])</f>
        <v>87</v>
      </c>
    </row>
    <row r="32" spans="1:13" x14ac:dyDescent="0.25">
      <c r="A32">
        <v>31</v>
      </c>
      <c r="B32">
        <v>28</v>
      </c>
      <c r="C32">
        <v>1</v>
      </c>
      <c r="D32">
        <v>103</v>
      </c>
      <c r="F32">
        <v>35</v>
      </c>
      <c r="G32">
        <f>COUNTIF(表1[score],表4[[#This Row],[score]])</f>
        <v>3</v>
      </c>
      <c r="H32">
        <f>SUMIF(表4[score],"&lt;="&amp;表4[[#This Row],[score]],表4[freq])</f>
        <v>90</v>
      </c>
    </row>
    <row r="33" spans="1:8" x14ac:dyDescent="0.25">
      <c r="A33">
        <v>32</v>
      </c>
      <c r="B33">
        <v>19</v>
      </c>
      <c r="C33">
        <v>2</v>
      </c>
      <c r="D33">
        <v>84</v>
      </c>
      <c r="F33">
        <v>36</v>
      </c>
      <c r="G33">
        <f>COUNTIF(表1[score],表4[[#This Row],[score]])</f>
        <v>6</v>
      </c>
      <c r="H33">
        <f>SUMIF(表4[score],"&lt;="&amp;表4[[#This Row],[score]],表4[freq])</f>
        <v>96</v>
      </c>
    </row>
    <row r="34" spans="1:8" x14ac:dyDescent="0.25">
      <c r="A34">
        <v>33</v>
      </c>
      <c r="B34">
        <v>27</v>
      </c>
      <c r="C34">
        <v>2</v>
      </c>
      <c r="D34">
        <v>113</v>
      </c>
      <c r="F34">
        <v>38</v>
      </c>
      <c r="G34">
        <f>COUNTIF(表1[score],表4[[#This Row],[score]])</f>
        <v>2</v>
      </c>
      <c r="H34">
        <f>SUMIF(表4[score],"&lt;="&amp;表4[[#This Row],[score]],表4[freq])</f>
        <v>98</v>
      </c>
    </row>
    <row r="35" spans="1:8" x14ac:dyDescent="0.25">
      <c r="A35">
        <v>34</v>
      </c>
      <c r="B35">
        <v>25</v>
      </c>
      <c r="C35">
        <v>1</v>
      </c>
      <c r="D35">
        <v>107</v>
      </c>
      <c r="F35">
        <v>39</v>
      </c>
      <c r="G35">
        <f>COUNTIF(表1[score],表4[[#This Row],[score]])</f>
        <v>1</v>
      </c>
      <c r="H35">
        <f>SUMIF(表4[score],"&lt;="&amp;表4[[#This Row],[score]],表4[freq])</f>
        <v>99</v>
      </c>
    </row>
    <row r="36" spans="1:8" x14ac:dyDescent="0.25">
      <c r="A36">
        <v>35</v>
      </c>
      <c r="B36">
        <v>21</v>
      </c>
      <c r="C36">
        <v>1</v>
      </c>
      <c r="D36">
        <v>101</v>
      </c>
      <c r="F36">
        <v>40</v>
      </c>
      <c r="G36">
        <f>COUNTIF(表1[score],表4[[#This Row],[score]])</f>
        <v>1</v>
      </c>
      <c r="H36">
        <f>SUMIF(表4[score],"&lt;="&amp;表4[[#This Row],[score]],表4[freq])</f>
        <v>100</v>
      </c>
    </row>
    <row r="37" spans="1:8" x14ac:dyDescent="0.25">
      <c r="A37">
        <v>36</v>
      </c>
      <c r="B37">
        <v>20</v>
      </c>
      <c r="C37">
        <v>2</v>
      </c>
      <c r="D37">
        <v>105</v>
      </c>
    </row>
    <row r="38" spans="1:8" x14ac:dyDescent="0.25">
      <c r="A38">
        <v>37</v>
      </c>
      <c r="B38">
        <v>35</v>
      </c>
      <c r="C38">
        <v>1</v>
      </c>
      <c r="D38">
        <v>91</v>
      </c>
    </row>
    <row r="39" spans="1:8" x14ac:dyDescent="0.25">
      <c r="A39">
        <v>38</v>
      </c>
      <c r="B39">
        <v>29</v>
      </c>
      <c r="C39">
        <v>1</v>
      </c>
      <c r="D39">
        <v>100</v>
      </c>
      <c r="F39" t="s">
        <v>17</v>
      </c>
      <c r="G39">
        <f>MEDIAN(表1[score])</f>
        <v>24.5</v>
      </c>
    </row>
    <row r="40" spans="1:8" x14ac:dyDescent="0.25">
      <c r="A40">
        <v>39</v>
      </c>
      <c r="B40">
        <v>15</v>
      </c>
      <c r="C40">
        <v>2</v>
      </c>
      <c r="D40">
        <v>94</v>
      </c>
    </row>
    <row r="41" spans="1:8" x14ac:dyDescent="0.25">
      <c r="A41">
        <v>40</v>
      </c>
      <c r="B41">
        <v>11</v>
      </c>
      <c r="C41">
        <v>2</v>
      </c>
      <c r="D41">
        <v>91</v>
      </c>
    </row>
    <row r="42" spans="1:8" x14ac:dyDescent="0.25">
      <c r="A42">
        <v>41</v>
      </c>
      <c r="B42">
        <v>31</v>
      </c>
      <c r="C42">
        <v>1</v>
      </c>
      <c r="D42">
        <v>101</v>
      </c>
    </row>
    <row r="43" spans="1:8" x14ac:dyDescent="0.25">
      <c r="A43">
        <v>42</v>
      </c>
      <c r="B43">
        <v>38</v>
      </c>
      <c r="C43">
        <v>1</v>
      </c>
      <c r="D43">
        <v>93</v>
      </c>
    </row>
    <row r="44" spans="1:8" x14ac:dyDescent="0.25">
      <c r="A44">
        <v>43</v>
      </c>
      <c r="B44">
        <v>21</v>
      </c>
      <c r="C44">
        <v>2</v>
      </c>
      <c r="D44">
        <v>107</v>
      </c>
    </row>
    <row r="45" spans="1:8" x14ac:dyDescent="0.25">
      <c r="A45">
        <v>44</v>
      </c>
      <c r="B45">
        <v>27</v>
      </c>
      <c r="C45">
        <v>1</v>
      </c>
      <c r="D45">
        <v>86</v>
      </c>
    </row>
    <row r="46" spans="1:8" x14ac:dyDescent="0.25">
      <c r="A46">
        <v>45</v>
      </c>
      <c r="B46">
        <v>15</v>
      </c>
      <c r="C46">
        <v>2</v>
      </c>
      <c r="D46">
        <v>79</v>
      </c>
    </row>
    <row r="47" spans="1:8" x14ac:dyDescent="0.25">
      <c r="A47">
        <v>46</v>
      </c>
      <c r="B47">
        <v>19</v>
      </c>
      <c r="C47">
        <v>2</v>
      </c>
      <c r="D47">
        <v>98</v>
      </c>
    </row>
    <row r="48" spans="1:8" x14ac:dyDescent="0.25">
      <c r="A48">
        <v>47</v>
      </c>
      <c r="B48">
        <v>35</v>
      </c>
      <c r="C48">
        <v>2</v>
      </c>
      <c r="D48">
        <v>97</v>
      </c>
    </row>
    <row r="49" spans="1:4" x14ac:dyDescent="0.25">
      <c r="A49">
        <v>48</v>
      </c>
      <c r="B49">
        <v>23</v>
      </c>
      <c r="C49">
        <v>1</v>
      </c>
      <c r="D49">
        <v>97</v>
      </c>
    </row>
    <row r="50" spans="1:4" x14ac:dyDescent="0.25">
      <c r="A50">
        <v>49</v>
      </c>
      <c r="B50">
        <v>17</v>
      </c>
      <c r="C50">
        <v>2</v>
      </c>
      <c r="D50">
        <v>96</v>
      </c>
    </row>
    <row r="51" spans="1:4" x14ac:dyDescent="0.25">
      <c r="A51">
        <v>50</v>
      </c>
      <c r="B51">
        <v>29</v>
      </c>
      <c r="C51">
        <v>1</v>
      </c>
      <c r="D51">
        <v>81</v>
      </c>
    </row>
    <row r="52" spans="1:4" x14ac:dyDescent="0.25">
      <c r="A52">
        <v>51</v>
      </c>
      <c r="B52">
        <v>22</v>
      </c>
      <c r="C52">
        <v>2</v>
      </c>
      <c r="D52">
        <v>100</v>
      </c>
    </row>
    <row r="53" spans="1:4" x14ac:dyDescent="0.25">
      <c r="A53">
        <v>52</v>
      </c>
      <c r="B53">
        <v>28</v>
      </c>
      <c r="C53">
        <v>1</v>
      </c>
      <c r="D53">
        <v>91</v>
      </c>
    </row>
    <row r="54" spans="1:4" x14ac:dyDescent="0.25">
      <c r="A54">
        <v>53</v>
      </c>
      <c r="B54">
        <v>27</v>
      </c>
      <c r="C54">
        <v>1</v>
      </c>
      <c r="D54">
        <v>97</v>
      </c>
    </row>
    <row r="55" spans="1:4" x14ac:dyDescent="0.25">
      <c r="A55">
        <v>54</v>
      </c>
      <c r="B55">
        <v>35</v>
      </c>
      <c r="C55">
        <v>2</v>
      </c>
      <c r="D55">
        <v>93</v>
      </c>
    </row>
    <row r="56" spans="1:4" x14ac:dyDescent="0.25">
      <c r="A56">
        <v>55</v>
      </c>
      <c r="B56">
        <v>14</v>
      </c>
      <c r="C56">
        <v>2</v>
      </c>
      <c r="D56">
        <v>94</v>
      </c>
    </row>
    <row r="57" spans="1:4" x14ac:dyDescent="0.25">
      <c r="A57">
        <v>56</v>
      </c>
      <c r="B57">
        <v>10</v>
      </c>
      <c r="C57">
        <v>1</v>
      </c>
      <c r="D57">
        <v>111</v>
      </c>
    </row>
    <row r="58" spans="1:4" x14ac:dyDescent="0.25">
      <c r="A58">
        <v>57</v>
      </c>
      <c r="B58">
        <v>36</v>
      </c>
      <c r="C58">
        <v>1</v>
      </c>
      <c r="D58">
        <v>77</v>
      </c>
    </row>
    <row r="59" spans="1:4" x14ac:dyDescent="0.25">
      <c r="A59">
        <v>58</v>
      </c>
      <c r="B59">
        <v>23</v>
      </c>
      <c r="C59">
        <v>2</v>
      </c>
      <c r="D59">
        <v>99</v>
      </c>
    </row>
    <row r="60" spans="1:4" x14ac:dyDescent="0.25">
      <c r="A60">
        <v>59</v>
      </c>
      <c r="B60">
        <v>10</v>
      </c>
      <c r="C60">
        <v>1</v>
      </c>
      <c r="D60">
        <v>95</v>
      </c>
    </row>
    <row r="61" spans="1:4" x14ac:dyDescent="0.25">
      <c r="A61">
        <v>60</v>
      </c>
      <c r="B61">
        <v>28</v>
      </c>
      <c r="C61">
        <v>2</v>
      </c>
      <c r="D61">
        <v>109</v>
      </c>
    </row>
    <row r="62" spans="1:4" x14ac:dyDescent="0.25">
      <c r="A62">
        <v>61</v>
      </c>
      <c r="B62">
        <v>22</v>
      </c>
      <c r="C62">
        <v>2</v>
      </c>
      <c r="D62">
        <v>89</v>
      </c>
    </row>
    <row r="63" spans="1:4" x14ac:dyDescent="0.25">
      <c r="A63">
        <v>62</v>
      </c>
      <c r="B63">
        <v>30</v>
      </c>
      <c r="C63">
        <v>1</v>
      </c>
      <c r="D63">
        <v>88</v>
      </c>
    </row>
    <row r="64" spans="1:4" x14ac:dyDescent="0.25">
      <c r="A64">
        <v>63</v>
      </c>
      <c r="B64">
        <v>12</v>
      </c>
      <c r="C64">
        <v>2</v>
      </c>
      <c r="D64">
        <v>75</v>
      </c>
    </row>
    <row r="65" spans="1:4" x14ac:dyDescent="0.25">
      <c r="A65">
        <v>64</v>
      </c>
      <c r="B65">
        <v>36</v>
      </c>
      <c r="C65">
        <v>1</v>
      </c>
      <c r="D65">
        <v>96</v>
      </c>
    </row>
    <row r="66" spans="1:4" x14ac:dyDescent="0.25">
      <c r="A66">
        <v>65</v>
      </c>
      <c r="B66">
        <v>14</v>
      </c>
      <c r="C66">
        <v>2</v>
      </c>
      <c r="D66">
        <v>94</v>
      </c>
    </row>
    <row r="67" spans="1:4" x14ac:dyDescent="0.25">
      <c r="A67">
        <v>66</v>
      </c>
      <c r="B67">
        <v>24</v>
      </c>
      <c r="C67">
        <v>2</v>
      </c>
      <c r="D67">
        <v>99</v>
      </c>
    </row>
    <row r="68" spans="1:4" x14ac:dyDescent="0.25">
      <c r="A68">
        <v>67</v>
      </c>
      <c r="B68">
        <v>11</v>
      </c>
      <c r="C68">
        <v>2</v>
      </c>
      <c r="D68">
        <v>94</v>
      </c>
    </row>
    <row r="69" spans="1:4" x14ac:dyDescent="0.25">
      <c r="A69">
        <v>68</v>
      </c>
      <c r="B69">
        <v>26</v>
      </c>
      <c r="C69">
        <v>1</v>
      </c>
      <c r="D69">
        <v>113</v>
      </c>
    </row>
    <row r="70" spans="1:4" x14ac:dyDescent="0.25">
      <c r="A70">
        <v>69</v>
      </c>
      <c r="B70">
        <v>26</v>
      </c>
      <c r="C70">
        <v>2</v>
      </c>
      <c r="D70">
        <v>87</v>
      </c>
    </row>
    <row r="71" spans="1:4" x14ac:dyDescent="0.25">
      <c r="A71">
        <v>70</v>
      </c>
      <c r="B71">
        <v>27</v>
      </c>
      <c r="C71">
        <v>2</v>
      </c>
      <c r="D71">
        <v>104</v>
      </c>
    </row>
    <row r="72" spans="1:4" x14ac:dyDescent="0.25">
      <c r="A72">
        <v>71</v>
      </c>
      <c r="B72">
        <v>29</v>
      </c>
      <c r="C72">
        <v>1</v>
      </c>
      <c r="D72">
        <v>103</v>
      </c>
    </row>
    <row r="73" spans="1:4" x14ac:dyDescent="0.25">
      <c r="A73">
        <v>72</v>
      </c>
      <c r="B73">
        <v>36</v>
      </c>
      <c r="C73">
        <v>1</v>
      </c>
      <c r="D73">
        <v>89</v>
      </c>
    </row>
    <row r="74" spans="1:4" x14ac:dyDescent="0.25">
      <c r="A74">
        <v>73</v>
      </c>
      <c r="B74">
        <v>21</v>
      </c>
      <c r="C74">
        <v>1</v>
      </c>
      <c r="D74">
        <v>85</v>
      </c>
    </row>
    <row r="75" spans="1:4" x14ac:dyDescent="0.25">
      <c r="A75">
        <v>74</v>
      </c>
      <c r="B75">
        <v>29</v>
      </c>
      <c r="C75">
        <v>2</v>
      </c>
      <c r="D75">
        <v>90</v>
      </c>
    </row>
    <row r="76" spans="1:4" x14ac:dyDescent="0.25">
      <c r="A76">
        <v>75</v>
      </c>
      <c r="B76">
        <v>31</v>
      </c>
      <c r="C76">
        <v>2</v>
      </c>
      <c r="D76">
        <v>92</v>
      </c>
    </row>
    <row r="77" spans="1:4" x14ac:dyDescent="0.25">
      <c r="A77">
        <v>76</v>
      </c>
      <c r="B77">
        <v>30</v>
      </c>
      <c r="C77">
        <v>2</v>
      </c>
      <c r="D77">
        <v>90</v>
      </c>
    </row>
    <row r="78" spans="1:4" x14ac:dyDescent="0.25">
      <c r="A78">
        <v>77</v>
      </c>
      <c r="B78">
        <v>23</v>
      </c>
      <c r="C78">
        <v>1</v>
      </c>
      <c r="D78">
        <v>97</v>
      </c>
    </row>
    <row r="79" spans="1:4" x14ac:dyDescent="0.25">
      <c r="A79">
        <v>78</v>
      </c>
      <c r="B79">
        <v>36</v>
      </c>
      <c r="C79">
        <v>2</v>
      </c>
      <c r="D79">
        <v>110</v>
      </c>
    </row>
    <row r="80" spans="1:4" x14ac:dyDescent="0.25">
      <c r="A80">
        <v>79</v>
      </c>
      <c r="B80">
        <v>31</v>
      </c>
      <c r="C80">
        <v>1</v>
      </c>
      <c r="D80">
        <v>97</v>
      </c>
    </row>
    <row r="81" spans="1:4" x14ac:dyDescent="0.25">
      <c r="A81">
        <v>80</v>
      </c>
      <c r="B81">
        <v>26</v>
      </c>
      <c r="C81">
        <v>1</v>
      </c>
      <c r="D81">
        <v>93</v>
      </c>
    </row>
    <row r="82" spans="1:4" x14ac:dyDescent="0.25">
      <c r="A82">
        <v>81</v>
      </c>
      <c r="B82">
        <v>26</v>
      </c>
      <c r="C82">
        <v>1</v>
      </c>
      <c r="D82">
        <v>112</v>
      </c>
    </row>
    <row r="83" spans="1:4" x14ac:dyDescent="0.25">
      <c r="A83">
        <v>82</v>
      </c>
      <c r="B83">
        <v>14</v>
      </c>
      <c r="C83">
        <v>2</v>
      </c>
      <c r="D83">
        <v>113</v>
      </c>
    </row>
    <row r="84" spans="1:4" x14ac:dyDescent="0.25">
      <c r="A84">
        <v>83</v>
      </c>
      <c r="B84">
        <v>25</v>
      </c>
      <c r="C84">
        <v>1</v>
      </c>
      <c r="D84">
        <v>117</v>
      </c>
    </row>
    <row r="85" spans="1:4" x14ac:dyDescent="0.25">
      <c r="A85">
        <v>84</v>
      </c>
      <c r="B85">
        <v>36</v>
      </c>
      <c r="C85">
        <v>1</v>
      </c>
      <c r="D85">
        <v>80</v>
      </c>
    </row>
    <row r="86" spans="1:4" x14ac:dyDescent="0.25">
      <c r="A86">
        <v>85</v>
      </c>
      <c r="B86">
        <v>23</v>
      </c>
      <c r="C86">
        <v>2</v>
      </c>
      <c r="D86">
        <v>103</v>
      </c>
    </row>
    <row r="87" spans="1:4" x14ac:dyDescent="0.25">
      <c r="A87">
        <v>86</v>
      </c>
      <c r="B87">
        <v>4</v>
      </c>
      <c r="C87">
        <v>2</v>
      </c>
      <c r="D87">
        <v>108</v>
      </c>
    </row>
    <row r="88" spans="1:4" x14ac:dyDescent="0.25">
      <c r="A88">
        <v>87</v>
      </c>
      <c r="B88">
        <v>28</v>
      </c>
      <c r="C88">
        <v>2</v>
      </c>
      <c r="D88">
        <v>99</v>
      </c>
    </row>
    <row r="89" spans="1:4" x14ac:dyDescent="0.25">
      <c r="A89">
        <v>88</v>
      </c>
      <c r="B89">
        <v>27</v>
      </c>
      <c r="C89">
        <v>2</v>
      </c>
      <c r="D89">
        <v>93</v>
      </c>
    </row>
    <row r="90" spans="1:4" x14ac:dyDescent="0.25">
      <c r="A90">
        <v>89</v>
      </c>
      <c r="B90">
        <v>30</v>
      </c>
      <c r="C90">
        <v>2</v>
      </c>
      <c r="D90">
        <v>90</v>
      </c>
    </row>
    <row r="91" spans="1:4" x14ac:dyDescent="0.25">
      <c r="A91">
        <v>90</v>
      </c>
      <c r="B91">
        <v>24</v>
      </c>
      <c r="C91">
        <v>2</v>
      </c>
      <c r="D91">
        <v>98</v>
      </c>
    </row>
    <row r="92" spans="1:4" x14ac:dyDescent="0.25">
      <c r="A92">
        <v>91</v>
      </c>
      <c r="B92">
        <v>39</v>
      </c>
      <c r="C92">
        <v>2</v>
      </c>
      <c r="D92">
        <v>94</v>
      </c>
    </row>
    <row r="93" spans="1:4" x14ac:dyDescent="0.25">
      <c r="A93">
        <v>92</v>
      </c>
      <c r="B93">
        <v>25</v>
      </c>
      <c r="C93">
        <v>1</v>
      </c>
      <c r="D93">
        <v>102</v>
      </c>
    </row>
    <row r="94" spans="1:4" x14ac:dyDescent="0.25">
      <c r="A94">
        <v>93</v>
      </c>
      <c r="B94">
        <v>36</v>
      </c>
      <c r="C94">
        <v>2</v>
      </c>
      <c r="D94">
        <v>101</v>
      </c>
    </row>
    <row r="95" spans="1:4" x14ac:dyDescent="0.25">
      <c r="A95">
        <v>94</v>
      </c>
      <c r="B95">
        <v>29</v>
      </c>
      <c r="C95">
        <v>2</v>
      </c>
      <c r="D95">
        <v>106</v>
      </c>
    </row>
    <row r="96" spans="1:4" x14ac:dyDescent="0.25">
      <c r="A96">
        <v>95</v>
      </c>
      <c r="B96">
        <v>26</v>
      </c>
      <c r="C96">
        <v>2</v>
      </c>
      <c r="D96">
        <v>92</v>
      </c>
    </row>
    <row r="97" spans="1:4" x14ac:dyDescent="0.25">
      <c r="A97">
        <v>96</v>
      </c>
      <c r="B97">
        <v>11</v>
      </c>
      <c r="C97">
        <v>2</v>
      </c>
      <c r="D97">
        <v>90</v>
      </c>
    </row>
    <row r="98" spans="1:4" x14ac:dyDescent="0.25">
      <c r="A98">
        <v>97</v>
      </c>
      <c r="B98">
        <v>23</v>
      </c>
      <c r="C98">
        <v>1</v>
      </c>
      <c r="D98">
        <v>85</v>
      </c>
    </row>
    <row r="99" spans="1:4" x14ac:dyDescent="0.25">
      <c r="A99">
        <v>98</v>
      </c>
      <c r="B99">
        <v>19</v>
      </c>
      <c r="C99">
        <v>1</v>
      </c>
      <c r="D99">
        <v>97</v>
      </c>
    </row>
    <row r="100" spans="1:4" x14ac:dyDescent="0.25">
      <c r="A100">
        <v>99</v>
      </c>
      <c r="B100">
        <v>38</v>
      </c>
      <c r="C100">
        <v>1</v>
      </c>
      <c r="D100">
        <v>90</v>
      </c>
    </row>
    <row r="101" spans="1:4" x14ac:dyDescent="0.25">
      <c r="A101">
        <v>100</v>
      </c>
      <c r="B101">
        <v>21</v>
      </c>
      <c r="C101">
        <v>2</v>
      </c>
      <c r="D101">
        <v>70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chap4_1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kyk</dc:creator>
  <cp:lastModifiedBy>ben</cp:lastModifiedBy>
  <dcterms:created xsi:type="dcterms:W3CDTF">2019-03-22T03:00:10Z</dcterms:created>
  <dcterms:modified xsi:type="dcterms:W3CDTF">2019-03-22T04:34:50Z</dcterms:modified>
</cp:coreProperties>
</file>