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2355" tabRatio="648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</sheets>
  <calcPr calcId="124519"/>
</workbook>
</file>

<file path=xl/calcChain.xml><?xml version="1.0" encoding="utf-8"?>
<calcChain xmlns="http://schemas.openxmlformats.org/spreadsheetml/2006/main">
  <c r="C19" i="10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F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1"/>
  <c r="F2"/>
  <c r="G2" s="1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H15" s="1"/>
  <c r="F16"/>
  <c r="G16" s="1"/>
  <c r="H16" s="1"/>
  <c r="F17"/>
  <c r="G17" s="1"/>
  <c r="H17" s="1"/>
  <c r="F18"/>
  <c r="G18" s="1"/>
  <c r="H18" s="1"/>
  <c r="F19"/>
  <c r="G19" s="1"/>
  <c r="H19" s="1"/>
  <c r="F20"/>
  <c r="G20" s="1"/>
  <c r="H20" s="1"/>
  <c r="F21"/>
  <c r="G21" s="1"/>
  <c r="H21" s="1"/>
  <c r="F22"/>
  <c r="G22" s="1"/>
  <c r="H22" s="1"/>
  <c r="F23"/>
  <c r="G23" s="1"/>
  <c r="H23" s="1"/>
  <c r="F24"/>
  <c r="G24" s="1"/>
  <c r="H24" s="1"/>
  <c r="F25"/>
  <c r="G25" s="1"/>
  <c r="H25" s="1"/>
  <c r="F26"/>
  <c r="G26" s="1"/>
  <c r="H26" s="1"/>
  <c r="F27"/>
  <c r="G27" s="1"/>
  <c r="H27" s="1"/>
  <c r="I27" s="1"/>
  <c r="F28"/>
  <c r="G28" s="1"/>
  <c r="H28" s="1"/>
  <c r="I28" s="1"/>
  <c r="F29"/>
  <c r="G29" s="1"/>
  <c r="H29" s="1"/>
  <c r="F30"/>
  <c r="G30" s="1"/>
  <c r="H30" s="1"/>
  <c r="I30" s="1"/>
  <c r="F31"/>
  <c r="G31" s="1"/>
  <c r="H31" s="1"/>
  <c r="I31" s="1"/>
  <c r="F32"/>
  <c r="G32" s="1"/>
  <c r="H32" s="1"/>
  <c r="F33"/>
  <c r="G33" s="1"/>
  <c r="H33" s="1"/>
  <c r="F34"/>
  <c r="G34" s="1"/>
  <c r="H34" s="1"/>
  <c r="I34" s="1"/>
  <c r="F35"/>
  <c r="G35" s="1"/>
  <c r="H35" s="1"/>
  <c r="I35" s="1"/>
  <c r="F36"/>
  <c r="G36" s="1"/>
  <c r="H36" s="1"/>
  <c r="I36" s="1"/>
  <c r="F37"/>
  <c r="G37" s="1"/>
  <c r="H37" s="1"/>
  <c r="I37" s="1"/>
  <c r="F38"/>
  <c r="G38" s="1"/>
  <c r="H38" s="1"/>
  <c r="I38" s="1"/>
  <c r="F39"/>
  <c r="G39" s="1"/>
  <c r="H39" s="1"/>
  <c r="I39" s="1"/>
  <c r="F40"/>
  <c r="G40" s="1"/>
  <c r="H40" s="1"/>
  <c r="I40" s="1"/>
  <c r="F41"/>
  <c r="G41" s="1"/>
  <c r="H41" s="1"/>
  <c r="I41" s="1"/>
  <c r="F42"/>
  <c r="G42" s="1"/>
  <c r="H42" s="1"/>
  <c r="I42" s="1"/>
  <c r="F43"/>
  <c r="G43" s="1"/>
  <c r="H43" s="1"/>
  <c r="I43" s="1"/>
  <c r="F44"/>
  <c r="G44" s="1"/>
  <c r="H44" s="1"/>
  <c r="I44" s="1"/>
  <c r="F45"/>
  <c r="G45" s="1"/>
  <c r="H45" s="1"/>
  <c r="I45" s="1"/>
  <c r="F46"/>
  <c r="G46" s="1"/>
  <c r="H46" s="1"/>
  <c r="F47"/>
  <c r="G47" s="1"/>
  <c r="H47" s="1"/>
  <c r="I47" s="1"/>
  <c r="F48"/>
  <c r="G48" s="1"/>
  <c r="H48" s="1"/>
  <c r="I48" s="1"/>
  <c r="F49"/>
  <c r="G49" s="1"/>
  <c r="H49" s="1"/>
  <c r="F50"/>
  <c r="G50" s="1"/>
  <c r="H50" s="1"/>
  <c r="I50" s="1"/>
  <c r="F51"/>
  <c r="G51" s="1"/>
  <c r="H51" s="1"/>
  <c r="I51" s="1"/>
  <c r="F52"/>
  <c r="G52" s="1"/>
  <c r="H52" s="1"/>
  <c r="I52" s="1"/>
  <c r="F53"/>
  <c r="G53" s="1"/>
  <c r="H53" s="1"/>
  <c r="I53" s="1"/>
  <c r="F54"/>
  <c r="G54" s="1"/>
  <c r="H54" s="1"/>
  <c r="I54" s="1"/>
  <c r="F55"/>
  <c r="G55" s="1"/>
  <c r="H55" s="1"/>
  <c r="F56"/>
  <c r="G56" s="1"/>
  <c r="H56" s="1"/>
  <c r="F57"/>
  <c r="G57" s="1"/>
  <c r="H57" s="1"/>
  <c r="F58"/>
  <c r="G58" s="1"/>
  <c r="H58" s="1"/>
  <c r="F59"/>
  <c r="G59" s="1"/>
  <c r="H59" s="1"/>
  <c r="F60"/>
  <c r="G60" s="1"/>
  <c r="H60" s="1"/>
  <c r="F61"/>
  <c r="G61" s="1"/>
  <c r="H61" s="1"/>
  <c r="F62"/>
  <c r="G62" s="1"/>
  <c r="H62" s="1"/>
  <c r="F63"/>
  <c r="G63" s="1"/>
  <c r="H63" s="1"/>
  <c r="F64"/>
  <c r="G64" s="1"/>
  <c r="H64" s="1"/>
  <c r="F65"/>
  <c r="G65" s="1"/>
  <c r="H65" s="1"/>
  <c r="F66"/>
  <c r="G66" s="1"/>
  <c r="H66" s="1"/>
  <c r="F67"/>
  <c r="G67" s="1"/>
  <c r="H67" s="1"/>
  <c r="F68"/>
  <c r="G68" s="1"/>
  <c r="H68" s="1"/>
  <c r="F69"/>
  <c r="G69" s="1"/>
  <c r="H69" s="1"/>
  <c r="F70"/>
  <c r="G70" s="1"/>
  <c r="H70" s="1"/>
  <c r="F71"/>
  <c r="G71" s="1"/>
  <c r="H71" s="1"/>
  <c r="F72"/>
  <c r="G72" s="1"/>
  <c r="H72" s="1"/>
  <c r="F73"/>
  <c r="G73" s="1"/>
  <c r="H73" s="1"/>
  <c r="F74"/>
  <c r="G74" s="1"/>
  <c r="H74" s="1"/>
  <c r="F75"/>
  <c r="G75" s="1"/>
  <c r="H75" s="1"/>
  <c r="F76"/>
  <c r="G76" s="1"/>
  <c r="H76" s="1"/>
  <c r="F77"/>
  <c r="G77" s="1"/>
  <c r="H77" s="1"/>
  <c r="F78"/>
  <c r="G78" s="1"/>
  <c r="H78" s="1"/>
  <c r="F79"/>
  <c r="G79" s="1"/>
  <c r="H79" s="1"/>
  <c r="G1"/>
  <c r="H1" s="1"/>
  <c r="L79"/>
  <c r="L78"/>
  <c r="M79" s="1"/>
  <c r="L76"/>
  <c r="L77"/>
  <c r="M78" s="1"/>
  <c r="M77"/>
  <c r="L75"/>
  <c r="M76" s="1"/>
  <c r="L74"/>
  <c r="M75" s="1"/>
  <c r="L73"/>
  <c r="M74" s="1"/>
  <c r="L72"/>
  <c r="M73" s="1"/>
  <c r="L67"/>
  <c r="L68"/>
  <c r="M68"/>
  <c r="L69"/>
  <c r="M69"/>
  <c r="L70"/>
  <c r="M70"/>
  <c r="L71"/>
  <c r="M72" s="1"/>
  <c r="M71"/>
  <c r="L61"/>
  <c r="L62"/>
  <c r="M62"/>
  <c r="L63"/>
  <c r="M63"/>
  <c r="L64"/>
  <c r="M64"/>
  <c r="L65"/>
  <c r="M65"/>
  <c r="L66"/>
  <c r="M67" s="1"/>
  <c r="M66"/>
  <c r="L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1" s="1"/>
  <c r="M60"/>
  <c r="L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9" s="1"/>
  <c r="M48"/>
  <c r="L32"/>
  <c r="M33" s="1"/>
  <c r="B2" i="3"/>
  <c r="B3"/>
  <c r="B4"/>
  <c r="B5"/>
  <c r="L29" i="10"/>
  <c r="L30"/>
  <c r="M30"/>
  <c r="L31"/>
  <c r="M32" s="1"/>
  <c r="M31"/>
  <c r="L26"/>
  <c r="L27"/>
  <c r="M27"/>
  <c r="L28"/>
  <c r="M29" s="1"/>
  <c r="M28"/>
  <c r="L25"/>
  <c r="M26" s="1"/>
  <c r="L23"/>
  <c r="L24"/>
  <c r="M25" s="1"/>
  <c r="M24"/>
  <c r="L21"/>
  <c r="L22"/>
  <c r="M23" s="1"/>
  <c r="M22"/>
  <c r="L18"/>
  <c r="L19"/>
  <c r="M19"/>
  <c r="L20"/>
  <c r="M21" s="1"/>
  <c r="M20"/>
  <c r="L16"/>
  <c r="L17"/>
  <c r="M18" s="1"/>
  <c r="M17"/>
  <c r="L15"/>
  <c r="M16" s="1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I78" i="10" l="1"/>
  <c r="I77"/>
  <c r="I79"/>
  <c r="I76"/>
  <c r="I75"/>
  <c r="I71"/>
  <c r="I70"/>
  <c r="I69"/>
  <c r="I68"/>
  <c r="I66"/>
  <c r="I65"/>
  <c r="I64"/>
  <c r="I63"/>
  <c r="I62"/>
  <c r="I60"/>
  <c r="I59"/>
  <c r="I58"/>
  <c r="I57"/>
  <c r="I56"/>
  <c r="I26"/>
  <c r="I25"/>
  <c r="I23"/>
  <c r="I21"/>
  <c r="I18"/>
  <c r="I16"/>
  <c r="I46"/>
  <c r="I55"/>
  <c r="I61"/>
  <c r="I67"/>
  <c r="I72"/>
  <c r="I49"/>
  <c r="I33"/>
  <c r="I32"/>
  <c r="I29"/>
  <c r="I73"/>
  <c r="I74"/>
  <c r="I24"/>
  <c r="I22"/>
  <c r="I20"/>
  <c r="I19"/>
  <c r="I17"/>
  <c r="L1"/>
  <c r="H3"/>
  <c r="H2"/>
  <c r="I3" s="1"/>
  <c r="H14"/>
  <c r="I15" s="1"/>
  <c r="H13"/>
  <c r="I14" s="1"/>
  <c r="H12"/>
  <c r="I13" s="1"/>
  <c r="H11"/>
  <c r="I12" s="1"/>
  <c r="H10"/>
  <c r="I11" s="1"/>
  <c r="H9"/>
  <c r="I10" s="1"/>
  <c r="H8"/>
  <c r="I9" s="1"/>
  <c r="H7"/>
  <c r="I8" s="1"/>
  <c r="H6"/>
  <c r="I7" s="1"/>
  <c r="H5"/>
  <c r="H4"/>
  <c r="L14"/>
  <c r="L13"/>
  <c r="L12"/>
  <c r="L11"/>
  <c r="L10"/>
  <c r="L9"/>
  <c r="L8"/>
  <c r="L7"/>
  <c r="L6"/>
  <c r="L5"/>
  <c r="L4"/>
  <c r="L3"/>
  <c r="L2"/>
  <c r="M2" s="1"/>
  <c r="I5" l="1"/>
  <c r="I6"/>
  <c r="I4"/>
  <c r="I2"/>
  <c r="M3"/>
  <c r="M4"/>
  <c r="M5"/>
  <c r="M6"/>
  <c r="M7"/>
  <c r="M8"/>
  <c r="M9"/>
  <c r="M10"/>
  <c r="M11"/>
  <c r="M12"/>
  <c r="M13"/>
  <c r="M14"/>
  <c r="M15"/>
  <c r="N5" i="3" l="1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<sst xmlns="http://schemas.openxmlformats.org/spreadsheetml/2006/main" count="681" uniqueCount="184">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</sst>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2" fontId="3" fillId="0" borderId="0" xfId="3" applyNumberFormat="1" applyFont="1" applyBorder="1" applyAlignment="1"/>
    <xf numFmtId="167" fontId="1" fillId="0" borderId="0" xfId="2" applyNumberFormat="1" applyFont="1"/>
    <xf numFmtId="0" fontId="1" fillId="3" borderId="0" xfId="0" applyFont="1" applyFill="1"/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K95" headerRowDxfId="348" dataDxfId="347" totalsRowDxfId="346">
  <autoFilter ref="A1:AK95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0" totalsRowDxfId="160">
      <calculatedColumnFormula>450</calculatedColumnFormula>
    </tableColumn>
    <tableColumn id="2" name="EXERCÍCIO" dataDxfId="159" totalsRowDxfId="158"/>
    <tableColumn id="3" name="PREÇO OPÇÃO" dataDxfId="157" totalsRowDxfId="156"/>
    <tableColumn id="4" name="PREÇO AÇÃO" dataDxfId="155" totalsRowDxfId="154"/>
    <tableColumn id="11" name="QTDE TMP" dataDxfId="153" totalsRowDxfId="152">
      <calculatedColumnFormula>ROUNDDOWN([APLICAÇÃO]/[PREÇO OPÇÃO], 0)</calculatedColumnFormula>
    </tableColumn>
    <tableColumn id="14" name="QTDE" dataDxfId="151" totalsRowDxfId="150">
      <calculatedColumnFormula>[QTDE TMP] - MOD([QTDE TMP], 100)</calculatedColumnFormula>
    </tableColumn>
    <tableColumn id="5" name="TARGET 100%" dataDxfId="149" totalsRowDxfId="148" dataCellStyle="Moeda">
      <calculatedColumnFormula>[EXERCÍCIO] + ([PREÇO OPÇÃO] * 2)</calculatedColumnFormula>
    </tableColumn>
    <tableColumn id="6" name="ALTA 100%" dataDxfId="147" totalsRowDxfId="146">
      <calculatedColumnFormula>[TARGET 100%] / [PREÇO AÇÃO] - 1</calculatedColumnFormula>
    </tableColumn>
    <tableColumn id="12" name="LUCRO* 100%" dataDxfId="145" totalsRowDxfId="144">
      <calculatedColumnFormula>[PREÇO OPÇÃO] * [QTDE]</calculatedColumnFormula>
    </tableColumn>
    <tableColumn id="7" name="GORDURA" dataDxfId="143" totalsRowDxfId="142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1" dataDxfId="140">
  <autoFilter ref="A1:P4"/>
  <tableColumns count="16">
    <tableColumn id="1" name="PAPEL" totalsRowLabel="Total" dataDxfId="139" totalsRowDxfId="138"/>
    <tableColumn id="10" name="RISCO" dataDxfId="137" totalsRowDxfId="136"/>
    <tableColumn id="20" name="PREÇO AÇÃO" dataDxfId="135" totalsRowDxfId="134"/>
    <tableColumn id="7" name="EXERC. VENDA" dataDxfId="133" totalsRowDxfId="132"/>
    <tableColumn id="8" name="PREÇO VENDA" dataDxfId="131" totalsRowDxfId="130"/>
    <tableColumn id="2" name="EXERC. COMPRA" dataDxfId="129" totalsRowDxfId="128"/>
    <tableColumn id="3" name="PREÇO COMPRA" dataDxfId="127" totalsRowDxfId="126"/>
    <tableColumn id="4" name="VOLUME" dataDxfId="125" totalsRowDxfId="124">
      <calculatedColumnFormula>([QTDE] * [PREÇO COMPRA]) + ([QTDE] * [PREÇO VENDA])</calculatedColumnFormula>
    </tableColumn>
    <tableColumn id="18" name="LUCRO P/ OPÇÃO" dataDxfId="123" totalsRowDxfId="122">
      <calculatedColumnFormula>[PREÇO VENDA]-[PREÇO COMPRA]</calculatedColumnFormula>
    </tableColumn>
    <tableColumn id="19" name="PERDA P/ OPÇÃO" dataDxfId="121" totalsRowDxfId="120">
      <calculatedColumnFormula>(0.01 - [PREÇO COMPRA]) + ([PREÇO VENDA] - ([EXERC. COMPRA]-[EXERC. VENDA]+0.01))</calculatedColumnFormula>
    </tableColumn>
    <tableColumn id="11" name="QTDE TMP" dataDxfId="119" totalsRowDxfId="118">
      <calculatedColumnFormula>ROUNDDOWN([RISCO]/ABS([PERDA P/ OPÇÃO]), 0)</calculatedColumnFormula>
    </tableColumn>
    <tableColumn id="14" name="QTDE" dataDxfId="117" totalsRowDxfId="116">
      <calculatedColumnFormula>[QTDE TMP] - MOD([QTDE TMP], 100)</calculatedColumnFormula>
    </tableColumn>
    <tableColumn id="5" name="LUCRO*" dataDxfId="115" totalsRowDxfId="114">
      <calculatedColumnFormula>([QTDE]*[LUCRO P/ OPÇÃO])-32</calculatedColumnFormula>
    </tableColumn>
    <tableColumn id="6" name="PERDA*" dataDxfId="113" totalsRowDxfId="112">
      <calculatedColumnFormula>[QTDE]*[PERDA P/ OPÇÃO]-32</calculatedColumnFormula>
    </tableColumn>
    <tableColumn id="21" name="% QUEDA" dataDxfId="111" totalsRowDxfId="110">
      <calculatedColumnFormula>[EXERC. VENDA]/[PREÇO AÇÃO]-1</calculatedColumnFormula>
    </tableColumn>
    <tableColumn id="22" name="RISCO : 1" dataDxfId="109" totalsRowDxfId="108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07" dataDxfId="106">
  <autoFilter ref="A1:O3"/>
  <tableColumns count="15">
    <tableColumn id="1" name="PAPEL" totalsRowLabel="Total" dataDxfId="105" totalsRowDxfId="104"/>
    <tableColumn id="10" name="RISCO" dataDxfId="103" totalsRowDxfId="102"/>
    <tableColumn id="20" name="PREÇO AÇÃO" dataDxfId="101" totalsRowDxfId="100"/>
    <tableColumn id="7" name="EX. VENDA" dataDxfId="99" totalsRowDxfId="98"/>
    <tableColumn id="2" name="EX. COMPRA" dataDxfId="97" totalsRowDxfId="96" dataCellStyle="Moeda"/>
    <tableColumn id="3" name="PR Venda" dataDxfId="95" totalsRowDxfId="94" dataCellStyle="Moeda"/>
    <tableColumn id="16" name="QTDE" dataDxfId="93" totalsRowDxfId="92"/>
    <tableColumn id="13" name="PERDA P/ OPÇÃO" dataDxfId="91" totalsRowDxfId="90">
      <calculatedColumnFormula>([RISCO])/[QTDE]</calculatedColumnFormula>
    </tableColumn>
    <tableColumn id="14" name="Volume" dataDxfId="89" totalsRowDxfId="88">
      <calculatedColumnFormula>[PR Venda] * [QTDE]+[QTDE]*[PR Compra]</calculatedColumnFormula>
    </tableColumn>
    <tableColumn id="15" name="LUCRO UNI" dataDxfId="87" totalsRowDxfId="86">
      <calculatedColumnFormula>[PR Venda]-[PR Compra]</calculatedColumnFormula>
    </tableColumn>
    <tableColumn id="8" name="PR Compra" dataDxfId="85" totalsRowDxfId="84">
      <calculatedColumnFormula>(-[PERDA P/ OPÇÃO] + ([EX. COMPRA] - [EX. VENDA] + 0.01) - 0.01 -[PR Venda])*-1</calculatedColumnFormula>
    </tableColumn>
    <tableColumn id="5" name="LUCRO" dataDxfId="83" totalsRowDxfId="82">
      <calculatedColumnFormula>([QTDE]*[LUCRO UNI])-64</calculatedColumnFormula>
    </tableColumn>
    <tableColumn id="6" name="PERDA" dataDxfId="81" totalsRowDxfId="80">
      <calculatedColumnFormula>-[PERDA P/ OPÇÃO]*[QTDE]-64</calculatedColumnFormula>
    </tableColumn>
    <tableColumn id="21" name="% QUEDA" dataDxfId="79" totalsRowDxfId="78">
      <calculatedColumnFormula>[EX. VENDA]/[PREÇO AÇÃO]-1</calculatedColumnFormula>
    </tableColumn>
    <tableColumn id="22" name="RISCO : 1" dataDxfId="77" totalsRowDxfId="76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5" dataDxfId="74">
  <autoFilter ref="A1:U2"/>
  <tableColumns count="21">
    <tableColumn id="1" name="PAPEL" totalsRowLabel="Total" dataDxfId="73" totalsRowDxfId="72"/>
    <tableColumn id="10" name="BASE" dataDxfId="71" totalsRowDxfId="70"/>
    <tableColumn id="20" name="PR. AÇÃO" dataDxfId="69" totalsRowDxfId="68"/>
    <tableColumn id="2" name="EX. CP 1" dataDxfId="67" totalsRowDxfId="66"/>
    <tableColumn id="3" name="PR CP 1" dataDxfId="65" totalsRowDxfId="64"/>
    <tableColumn id="12" name="EX. VD" dataDxfId="63" totalsRowDxfId="62"/>
    <tableColumn id="13" name="PR VD" dataDxfId="61" totalsRowDxfId="60"/>
    <tableColumn id="8" name="EX. CP 2" dataDxfId="59" totalsRowDxfId="58"/>
    <tableColumn id="7" name="PR CP 2" dataDxfId="57" totalsRowDxfId="56"/>
    <tableColumn id="18" name="LUCRO UNI." dataDxfId="55" totalsRowDxfId="54">
      <calculatedColumnFormula>(([PR VD] - 0.01) * 2) + (([EX. VD] - [EX. CP 1] + 0.01) - [PR CP 1]) + (0.01 - [PR CP 2])</calculatedColumnFormula>
    </tableColumn>
    <tableColumn id="19" name="PERDA 1" dataDxfId="53" totalsRowDxfId="52">
      <calculatedColumnFormula>(0.01 - [PR CP 1]) + (([PR VD] - 0.01) * 2) + (0.01 - [PR CP 2])</calculatedColumnFormula>
    </tableColumn>
    <tableColumn id="15" name="PERDA 2" dataDxfId="51" totalsRowDxfId="50">
      <calculatedColumnFormula>(([EX. CP 2] - [EX. CP 1] + 0.01) - [PR CP 1]) + (([PR VD] - ([EX. CP 2] - [EX. VD] + 0.01)) * 2) + (0.01 - [PR CP 2])</calculatedColumnFormula>
    </tableColumn>
    <tableColumn id="16" name="PERDA" dataDxfId="49" totalsRowDxfId="48">
      <calculatedColumnFormula>IF([PERDA 1] &gt; [PERDA 2], [PERDA 2], [PERDA 1])</calculatedColumnFormula>
    </tableColumn>
    <tableColumn id="11" name="QTDE TMP" dataDxfId="47" totalsRowDxfId="46">
      <calculatedColumnFormula>ROUNDDOWN([BASE]/ABS([PERDA]), 0)</calculatedColumnFormula>
    </tableColumn>
    <tableColumn id="14" name="QTDE" dataDxfId="45" totalsRowDxfId="44">
      <calculatedColumnFormula>[QTDE TMP] - MOD([QTDE TMP], 100)</calculatedColumnFormula>
    </tableColumn>
    <tableColumn id="4" name="QTDE VD" dataDxfId="43" totalsRowDxfId="42">
      <calculatedColumnFormula>Tabela245[[#This Row],[QTDE]]*2</calculatedColumnFormula>
    </tableColumn>
    <tableColumn id="17" name="VOLUME" dataDxfId="41" totalsRowDxfId="40">
      <calculatedColumnFormula>([QTDE]*[PR CP 1] + [QTDE]*[PR CP 2])+[QTDE]*[PR VD] * 2</calculatedColumnFormula>
    </tableColumn>
    <tableColumn id="5" name="LUCRO" dataDxfId="39" totalsRowDxfId="38">
      <calculatedColumnFormula>([QTDE]*[LUCRO UNI.])-48</calculatedColumnFormula>
    </tableColumn>
    <tableColumn id="6" name="PERDA2" dataDxfId="37" totalsRowDxfId="36">
      <calculatedColumnFormula>[QTDE]*[PERDA]-48</calculatedColumnFormula>
    </tableColumn>
    <tableColumn id="21" name="% VAR" dataDxfId="35" totalsRowDxfId="34">
      <calculatedColumnFormula>[EX. VD] / [PR. AÇÃO] - 1</calculatedColumnFormula>
    </tableColumn>
    <tableColumn id="22" name="RISCO : 1" dataDxfId="33" totalsRowDxfId="32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1" dataDxfId="30">
  <autoFilter ref="A1:O5"/>
  <tableColumns count="15">
    <tableColumn id="1" name="PAPEL" totalsRowLabel="Total" dataDxfId="29" totalsRowDxfId="28"/>
    <tableColumn id="10" name="RISCO" dataDxfId="27" totalsRowDxfId="26"/>
    <tableColumn id="20" name="PREÇO AÇÃO" dataDxfId="25" totalsRowDxfId="24"/>
    <tableColumn id="7" name="EX. VENDA" dataDxfId="23" totalsRowDxfId="22"/>
    <tableColumn id="2" name="EX. COMPRA" dataDxfId="21" totalsRowDxfId="20"/>
    <tableColumn id="9" name="PR VENDA" totalsRowDxfId="19"/>
    <tableColumn id="3" name="PR COMPRA" dataDxfId="18" totalsRowDxfId="17"/>
    <tableColumn id="16" name="QTDE" dataDxfId="16" totalsRowDxfId="15"/>
    <tableColumn id="13" name="PERDA P/ OPÇÃO" dataDxfId="14" totalsRowDxfId="13">
      <calculatedColumnFormula>([PR VENDA] - ([EX. COMPRA] - [EX. VENDA] + 0.01)) + (0.01 - ([PR COMPRA]))</calculatedColumnFormula>
    </tableColumn>
    <tableColumn id="14" name="VOLUME" dataDxfId="12" totalsRowDxfId="11">
      <calculatedColumnFormula>[PR COMPRA] * [QTDE]</calculatedColumnFormula>
    </tableColumn>
    <tableColumn id="15" name="LUCRO UNI" dataDxfId="10" totalsRowDxfId="9">
      <calculatedColumnFormula>[PR VENDA]-[PR COMPRA]</calculatedColumnFormula>
    </tableColumn>
    <tableColumn id="5" name="LUCRO*" dataDxfId="8" totalsRowDxfId="7">
      <calculatedColumnFormula>([QTDE]*[LUCRO UNI])</calculatedColumnFormula>
    </tableColumn>
    <tableColumn id="6" name="PERDA*" dataDxfId="6" totalsRowDxfId="5">
      <calculatedColumnFormula>[PERDA P/ OPÇÃO]*[QTDE]</calculatedColumnFormula>
    </tableColumn>
    <tableColumn id="21" name="% QUEDA" dataDxfId="4" totalsRowDxfId="3">
      <calculatedColumnFormula>[EX. VENDA]/[PREÇO AÇÃO]-1</calculatedColumnFormula>
    </tableColumn>
    <tableColumn id="22" name="RISCO : 1" dataDxfId="2" totalsRowDxfId="1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G100" sqref="G10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800</v>
      </c>
      <c r="G94" s="136">
        <v>0.61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488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-488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-504.40999999999997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-504.40999999999997</v>
      </c>
      <c r="Z94" s="136">
        <f>[LÍQUIDO]-SUMPRODUCT(N([DATA]=NC[[#This Row],[DATA]]),N([ID]=(NC[[#This Row],[ID]]-1)),[LÍQUIDO])</f>
        <v>-504.40999999999997</v>
      </c>
      <c r="AA94" s="136">
        <f>IF([T] = "VC", ABS([VALOR OP]) / [QTDE], [VALOR OP]/[QTDE])</f>
        <v>-0.63051249999999992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0.63051249999999992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7">
        <f>NC[[#This Row],[LÍQUIDO]]/NC[[#This Row],[QTDE]]</f>
        <v>-0.63051249999999992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600</v>
      </c>
      <c r="G95" s="136">
        <v>0.86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516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516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0.14000000000000001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499.54999999999995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499.54999999999995</v>
      </c>
      <c r="Z95" s="136">
        <f>[LÍQUIDO]-SUMPRODUCT(N([DATA]=NC[[#This Row],[DATA]]),N([ID]=(NC[[#This Row],[ID]]-1)),[LÍQUIDO])</f>
        <v>499.54999999999995</v>
      </c>
      <c r="AA95" s="136">
        <f>IF([T] = "VC", ABS([VALOR OP]) / [QTDE], [VALOR OP]/[QTDE])</f>
        <v>0.83258333333333323</v>
      </c>
      <c r="AB95" s="136">
        <f>TRUNC(IF(OR([T]="CV",[T]="VV"),     N95*SETUP!$H$3,     0),2)</f>
        <v>0.02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0.63051249999999992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0.83258333333333323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121.24249999999999</v>
      </c>
      <c r="AG95" s="136">
        <f>IF([LUCRO TMP] &lt;&gt; 0, [LUCRO TMP] - SUMPRODUCT(N([ATIVO]=NC[[#This Row],[ATIVO]]),N(['[D/N']]="N"),N([ID]&lt;NC[[#This Row],[ID]]),N([PAR]=NC[[#This Row],[PAR]]), [LUCRO TMP]), 0)</f>
        <v>121.24249999999999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7">
        <f>NC[[#This Row],[LÍQUIDO]]/NC[[#This Row],[QTDE]]</f>
        <v>0.83258333333333323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M88"/>
  <sheetViews>
    <sheetView tabSelected="1" workbookViewId="0">
      <selection activeCell="F17" sqref="F17"/>
    </sheetView>
  </sheetViews>
  <sheetFormatPr defaultRowHeight="11.25"/>
  <cols>
    <col min="1" max="4" width="9.140625" style="1"/>
    <col min="5" max="5" width="9.140625" style="5"/>
    <col min="6" max="6" width="9.140625" style="1"/>
    <col min="7" max="7" width="9.140625" style="5"/>
    <col min="8" max="8" width="10.42578125" style="104" bestFit="1" customWidth="1"/>
    <col min="9" max="16384" width="9.140625" style="1"/>
  </cols>
  <sheetData>
    <row r="1" spans="3:13">
      <c r="C1" s="1">
        <v>29.47</v>
      </c>
      <c r="F1" s="1">
        <f>IF(COUNTBLANK(C1:C9)&gt;0,"",AVERAGE(C1:C9))</f>
        <v>29.725555555555552</v>
      </c>
      <c r="G1" s="1">
        <f>IF(F1="","",STDEV(C1:C9))</f>
        <v>0.2308197950302221</v>
      </c>
      <c r="H1" s="158">
        <f>G1/F1</f>
        <v>7.7650288015250592E-3</v>
      </c>
      <c r="J1" s="5"/>
      <c r="K1" s="1">
        <f>VAR(C1:C9)</f>
        <v>5.3277777777793744E-2</v>
      </c>
      <c r="L1" s="158">
        <f>K1/F1</f>
        <v>1.7923223563717854E-3</v>
      </c>
      <c r="M1" s="104"/>
    </row>
    <row r="2" spans="3:13">
      <c r="C2" s="1">
        <v>29.55</v>
      </c>
      <c r="F2" s="1">
        <f t="shared" ref="F2:F65" si="0">IF(COUNTBLANK(C2:C10)&gt;0,"",AVERAGE(C2:C10))</f>
        <v>29.789999999999996</v>
      </c>
      <c r="G2" s="1">
        <f t="shared" ref="G2:G65" si="1">IF(F2="","",STDEV(C2:C10))</f>
        <v>0.23151673805670098</v>
      </c>
      <c r="H2" s="158">
        <f t="shared" ref="H2:H14" si="2">G2/F2</f>
        <v>7.771625983776469E-3</v>
      </c>
      <c r="I2" s="5">
        <f>H2/H1</f>
        <v>1.0008496017748336</v>
      </c>
      <c r="J2" s="5"/>
      <c r="K2" s="1">
        <f t="shared" ref="K2:K65" si="3">VAR(C2:C10)</f>
        <v>5.3600000000415093E-2</v>
      </c>
      <c r="L2" s="158">
        <f>K2/F2</f>
        <v>1.7992614971606277E-3</v>
      </c>
      <c r="M2" s="104">
        <f>L2/L1</f>
        <v>1.0038715919400176</v>
      </c>
    </row>
    <row r="3" spans="3:13">
      <c r="C3" s="1">
        <v>29.82</v>
      </c>
      <c r="F3" s="1">
        <f t="shared" si="0"/>
        <v>29.923333333333339</v>
      </c>
      <c r="G3" s="1">
        <f t="shared" si="1"/>
        <v>0.37629775444383273</v>
      </c>
      <c r="H3" s="158">
        <f t="shared" si="2"/>
        <v>1.2575395603559072E-2</v>
      </c>
      <c r="I3" s="5">
        <f t="shared" ref="I3:I66" si="4">H3/H2</f>
        <v>1.6181164185989694</v>
      </c>
      <c r="J3" s="5"/>
      <c r="K3" s="1">
        <f t="shared" si="3"/>
        <v>0.14159999999947104</v>
      </c>
      <c r="L3" s="158">
        <f>K3/F3</f>
        <v>4.7320931268621256E-3</v>
      </c>
      <c r="M3" s="104">
        <f t="shared" ref="M3:M67" si="5">L3/L2</f>
        <v>2.6300196688084143</v>
      </c>
    </row>
    <row r="4" spans="3:13">
      <c r="C4" s="1">
        <v>29.88</v>
      </c>
      <c r="F4" s="1">
        <f t="shared" si="0"/>
        <v>29.98</v>
      </c>
      <c r="G4" s="1">
        <f t="shared" si="1"/>
        <v>0.39664215610549314</v>
      </c>
      <c r="H4" s="158">
        <f t="shared" si="2"/>
        <v>1.3230225353752272E-2</v>
      </c>
      <c r="I4" s="5">
        <f t="shared" si="4"/>
        <v>1.0520722982271724</v>
      </c>
      <c r="J4" s="5"/>
      <c r="K4" s="1">
        <f t="shared" si="3"/>
        <v>0.15732500000001437</v>
      </c>
      <c r="L4" s="158">
        <f>K4/F4</f>
        <v>5.2476651100738618E-3</v>
      </c>
      <c r="M4" s="104">
        <f t="shared" si="5"/>
        <v>1.1089522055863712</v>
      </c>
    </row>
    <row r="5" spans="3:13">
      <c r="C5" s="1">
        <v>29.49</v>
      </c>
      <c r="F5" s="1">
        <f t="shared" si="0"/>
        <v>29.99666666666667</v>
      </c>
      <c r="G5" s="1">
        <f t="shared" si="1"/>
        <v>0.3950632860692998</v>
      </c>
      <c r="H5" s="158">
        <f t="shared" si="2"/>
        <v>1.3170239562261354E-2</v>
      </c>
      <c r="I5" s="5">
        <f t="shared" si="4"/>
        <v>0.99546600379910344</v>
      </c>
      <c r="J5" s="5"/>
      <c r="K5" s="1">
        <f t="shared" si="3"/>
        <v>0.1560749999998734</v>
      </c>
      <c r="L5" s="158">
        <f>K5/F5</f>
        <v>5.2030781197868669E-3</v>
      </c>
      <c r="M5" s="104">
        <f t="shared" si="5"/>
        <v>0.99150346118669008</v>
      </c>
    </row>
    <row r="6" spans="3:13">
      <c r="C6" s="1">
        <v>29.48</v>
      </c>
      <c r="F6" s="1">
        <f t="shared" si="0"/>
        <v>30.062222222222221</v>
      </c>
      <c r="G6" s="1">
        <f t="shared" si="1"/>
        <v>0.34643822601486129</v>
      </c>
      <c r="H6" s="158">
        <f t="shared" si="2"/>
        <v>1.1524039156319308E-2</v>
      </c>
      <c r="I6" s="5">
        <f t="shared" si="4"/>
        <v>0.8750060393237532</v>
      </c>
      <c r="J6" s="5"/>
      <c r="K6" s="1">
        <f t="shared" si="3"/>
        <v>0.12001944444432411</v>
      </c>
      <c r="L6" s="158">
        <f>K6/F6</f>
        <v>3.9923676818410594E-3</v>
      </c>
      <c r="M6" s="104">
        <f t="shared" si="5"/>
        <v>0.76730881027106279</v>
      </c>
    </row>
    <row r="7" spans="3:13">
      <c r="C7" s="1">
        <v>29.92</v>
      </c>
      <c r="F7" s="1">
        <f t="shared" si="0"/>
        <v>30.111111111111111</v>
      </c>
      <c r="G7" s="1">
        <f t="shared" si="1"/>
        <v>0.27836327184305482</v>
      </c>
      <c r="H7" s="158">
        <f t="shared" si="2"/>
        <v>9.2445367032748839E-3</v>
      </c>
      <c r="I7" s="5">
        <f t="shared" si="4"/>
        <v>0.80219587749366172</v>
      </c>
      <c r="J7" s="5"/>
      <c r="K7" s="1">
        <f t="shared" si="3"/>
        <v>7.748611111117043E-2</v>
      </c>
      <c r="L7" s="158">
        <f>K7/F7</f>
        <v>2.5733394833968039E-3</v>
      </c>
      <c r="M7" s="104">
        <f t="shared" si="5"/>
        <v>0.64456475166388527</v>
      </c>
    </row>
    <row r="8" spans="3:13">
      <c r="C8" s="1">
        <v>29.83</v>
      </c>
      <c r="F8" s="1">
        <f t="shared" si="0"/>
        <v>30.113333333333337</v>
      </c>
      <c r="G8" s="1">
        <f t="shared" si="1"/>
        <v>0.27672188204011017</v>
      </c>
      <c r="H8" s="158">
        <f t="shared" si="2"/>
        <v>9.1893474221865223E-3</v>
      </c>
      <c r="I8" s="5">
        <f t="shared" si="4"/>
        <v>0.99403006523098003</v>
      </c>
      <c r="J8" s="5"/>
      <c r="K8" s="1">
        <f t="shared" si="3"/>
        <v>7.6574999999820648E-2</v>
      </c>
      <c r="L8" s="158">
        <f>K8/F8</f>
        <v>2.5428935133878891E-3</v>
      </c>
      <c r="M8" s="104">
        <f t="shared" si="5"/>
        <v>0.9881686927801977</v>
      </c>
    </row>
    <row r="9" spans="3:13">
      <c r="C9" s="1">
        <v>30.09</v>
      </c>
      <c r="F9" s="1">
        <f t="shared" si="0"/>
        <v>30.11</v>
      </c>
      <c r="G9" s="1">
        <f t="shared" si="1"/>
        <v>0.28071337695216342</v>
      </c>
      <c r="H9" s="158">
        <f t="shared" si="2"/>
        <v>9.3229284939277124E-3</v>
      </c>
      <c r="I9" s="5">
        <f t="shared" si="4"/>
        <v>1.0145365133783792</v>
      </c>
      <c r="J9" s="5"/>
      <c r="K9" s="1">
        <f t="shared" si="3"/>
        <v>7.8799999999887405E-2</v>
      </c>
      <c r="L9" s="158">
        <f>K9/F9</f>
        <v>2.6170707406139955E-3</v>
      </c>
      <c r="M9" s="104">
        <f t="shared" si="5"/>
        <v>1.0291704024708768</v>
      </c>
    </row>
    <row r="10" spans="3:13">
      <c r="C10" s="1">
        <v>30.05</v>
      </c>
      <c r="F10" s="1">
        <f t="shared" si="0"/>
        <v>30.094444444444449</v>
      </c>
      <c r="G10" s="1">
        <f t="shared" si="1"/>
        <v>0.28579324305798354</v>
      </c>
      <c r="H10" s="158">
        <f t="shared" si="2"/>
        <v>9.4965449050096046E-3</v>
      </c>
      <c r="I10" s="5">
        <f t="shared" si="4"/>
        <v>1.0186225187927778</v>
      </c>
      <c r="J10" s="5"/>
      <c r="K10" s="1">
        <f t="shared" si="3"/>
        <v>8.1677777777599658E-2</v>
      </c>
      <c r="L10" s="158">
        <f>K10/F10</f>
        <v>2.7140483662484653E-3</v>
      </c>
      <c r="M10" s="104">
        <f t="shared" si="5"/>
        <v>1.0370557907088587</v>
      </c>
    </row>
    <row r="11" spans="3:13">
      <c r="C11" s="1">
        <v>30.75</v>
      </c>
      <c r="F11" s="1" t="str">
        <f t="shared" si="0"/>
        <v/>
      </c>
      <c r="G11" s="1" t="str">
        <f t="shared" si="1"/>
        <v/>
      </c>
      <c r="H11" s="158" t="e">
        <f t="shared" si="2"/>
        <v>#VALUE!</v>
      </c>
      <c r="I11" s="5" t="e">
        <f t="shared" si="4"/>
        <v>#VALUE!</v>
      </c>
      <c r="J11" s="5"/>
      <c r="K11" s="1">
        <f t="shared" si="3"/>
        <v>9.3028571428476425E-2</v>
      </c>
      <c r="L11" s="158" t="e">
        <f>K11/F11</f>
        <v>#VALUE!</v>
      </c>
      <c r="M11" s="104" t="e">
        <f t="shared" si="5"/>
        <v>#VALUE!</v>
      </c>
    </row>
    <row r="12" spans="3:13">
      <c r="C12" s="1">
        <v>30.33</v>
      </c>
      <c r="F12" s="1" t="str">
        <f t="shared" si="0"/>
        <v/>
      </c>
      <c r="G12" s="1" t="str">
        <f t="shared" si="1"/>
        <v/>
      </c>
      <c r="H12" s="158" t="e">
        <f t="shared" si="2"/>
        <v>#VALUE!</v>
      </c>
      <c r="I12" s="5" t="e">
        <f t="shared" si="4"/>
        <v>#VALUE!</v>
      </c>
      <c r="J12" s="5"/>
      <c r="K12" s="1">
        <f t="shared" si="3"/>
        <v>2.8057142857142527E-2</v>
      </c>
      <c r="L12" s="158" t="e">
        <f>K12/F12</f>
        <v>#VALUE!</v>
      </c>
      <c r="M12" s="104" t="e">
        <f t="shared" si="5"/>
        <v>#VALUE!</v>
      </c>
    </row>
    <row r="13" spans="3:13">
      <c r="C13" s="1">
        <v>30.03</v>
      </c>
      <c r="F13" s="1" t="str">
        <f t="shared" si="0"/>
        <v/>
      </c>
      <c r="G13" s="1" t="str">
        <f t="shared" si="1"/>
        <v/>
      </c>
      <c r="H13" s="158" t="e">
        <f t="shared" si="2"/>
        <v>#VALUE!</v>
      </c>
      <c r="I13" s="5" t="e">
        <f t="shared" si="4"/>
        <v>#VALUE!</v>
      </c>
      <c r="J13" s="5"/>
      <c r="K13" s="1">
        <f t="shared" si="3"/>
        <v>9.3466666666665414E-3</v>
      </c>
      <c r="L13" s="158" t="e">
        <f>K13/F13</f>
        <v>#VALUE!</v>
      </c>
      <c r="M13" s="104" t="e">
        <f t="shared" si="5"/>
        <v>#VALUE!</v>
      </c>
    </row>
    <row r="14" spans="3:13">
      <c r="C14" s="1">
        <v>30.08</v>
      </c>
      <c r="F14" s="1" t="str">
        <f t="shared" si="0"/>
        <v/>
      </c>
      <c r="G14" s="1" t="str">
        <f t="shared" si="1"/>
        <v/>
      </c>
      <c r="H14" s="158" t="e">
        <f t="shared" si="2"/>
        <v>#VALUE!</v>
      </c>
      <c r="I14" s="5" t="e">
        <f t="shared" si="4"/>
        <v>#VALUE!</v>
      </c>
      <c r="J14" s="5"/>
      <c r="K14" s="1">
        <f t="shared" si="3"/>
        <v>9.9199999999998126E-3</v>
      </c>
      <c r="L14" s="158" t="e">
        <f>K14/F14</f>
        <v>#VALUE!</v>
      </c>
      <c r="M14" s="104" t="e">
        <f t="shared" si="5"/>
        <v>#VALUE!</v>
      </c>
    </row>
    <row r="15" spans="3:13">
      <c r="C15" s="1">
        <v>29.92</v>
      </c>
      <c r="F15" s="1" t="str">
        <f t="shared" si="0"/>
        <v/>
      </c>
      <c r="G15" s="1" t="str">
        <f t="shared" si="1"/>
        <v/>
      </c>
      <c r="H15" s="158" t="e">
        <f t="shared" ref="H15" si="6">G15/F15</f>
        <v>#VALUE!</v>
      </c>
      <c r="I15" s="5" t="e">
        <f t="shared" si="4"/>
        <v>#VALUE!</v>
      </c>
      <c r="J15" s="5"/>
      <c r="K15" s="1">
        <f t="shared" si="3"/>
        <v>4.8249999999999812E-3</v>
      </c>
      <c r="L15" s="158" t="e">
        <f>K15/F15</f>
        <v>#VALUE!</v>
      </c>
      <c r="M15" s="104" t="e">
        <f t="shared" si="5"/>
        <v>#VALUE!</v>
      </c>
    </row>
    <row r="16" spans="3:13">
      <c r="C16" s="1">
        <v>29.94</v>
      </c>
      <c r="F16" s="1" t="str">
        <f t="shared" si="0"/>
        <v/>
      </c>
      <c r="G16" s="1" t="str">
        <f t="shared" si="1"/>
        <v/>
      </c>
      <c r="H16" s="158" t="e">
        <f t="shared" ref="H16:H17" si="7">G16/F16</f>
        <v>#VALUE!</v>
      </c>
      <c r="I16" s="5" t="e">
        <f t="shared" si="4"/>
        <v>#VALUE!</v>
      </c>
      <c r="J16" s="5"/>
      <c r="K16" s="1">
        <f t="shared" si="3"/>
        <v>7.0333333333332821E-3</v>
      </c>
      <c r="L16" s="158" t="e">
        <f>K16/F16</f>
        <v>#VALUE!</v>
      </c>
      <c r="M16" s="104" t="e">
        <f t="shared" si="5"/>
        <v>#VALUE!</v>
      </c>
    </row>
    <row r="17" spans="1:13">
      <c r="A17" s="159"/>
      <c r="C17" s="1">
        <v>29.8</v>
      </c>
      <c r="F17" s="1" t="str">
        <f t="shared" si="0"/>
        <v/>
      </c>
      <c r="G17" s="1" t="str">
        <f t="shared" si="1"/>
        <v/>
      </c>
      <c r="H17" s="158" t="e">
        <f t="shared" si="7"/>
        <v>#VALUE!</v>
      </c>
      <c r="I17" s="5" t="e">
        <f t="shared" si="4"/>
        <v>#VALUE!</v>
      </c>
      <c r="J17" s="5"/>
      <c r="K17" s="1">
        <f t="shared" si="3"/>
        <v>1.1249999999999786E-2</v>
      </c>
      <c r="L17" s="158" t="e">
        <f>K17/F17</f>
        <v>#VALUE!</v>
      </c>
      <c r="M17" s="104" t="e">
        <f t="shared" si="5"/>
        <v>#VALUE!</v>
      </c>
    </row>
    <row r="18" spans="1:13">
      <c r="C18" s="1">
        <v>29.95</v>
      </c>
      <c r="F18" s="1" t="str">
        <f t="shared" si="0"/>
        <v/>
      </c>
      <c r="G18" s="1" t="str">
        <f t="shared" si="1"/>
        <v/>
      </c>
      <c r="H18" s="158" t="e">
        <f t="shared" ref="H18:H20" si="8">G18/F18</f>
        <v>#VALUE!</v>
      </c>
      <c r="I18" s="5" t="e">
        <f t="shared" si="4"/>
        <v>#VALUE!</v>
      </c>
      <c r="J18" s="5"/>
      <c r="K18" s="1" t="e">
        <f t="shared" si="3"/>
        <v>#DIV/0!</v>
      </c>
      <c r="L18" s="158" t="e">
        <f>K18/F18</f>
        <v>#DIV/0!</v>
      </c>
      <c r="M18" s="104" t="e">
        <f t="shared" si="5"/>
        <v>#DIV/0!</v>
      </c>
    </row>
    <row r="19" spans="1:13">
      <c r="C19" s="1" t="str">
        <f>IF(A19&gt;0,(A19+B19)/2,"")</f>
        <v/>
      </c>
      <c r="F19" s="1" t="str">
        <f t="shared" si="0"/>
        <v/>
      </c>
      <c r="G19" s="1" t="str">
        <f t="shared" si="1"/>
        <v/>
      </c>
      <c r="H19" s="158" t="e">
        <f t="shared" si="8"/>
        <v>#VALUE!</v>
      </c>
      <c r="I19" s="5" t="e">
        <f t="shared" si="4"/>
        <v>#VALUE!</v>
      </c>
      <c r="J19" s="5"/>
      <c r="K19" s="1" t="e">
        <f t="shared" si="3"/>
        <v>#DIV/0!</v>
      </c>
      <c r="L19" s="158" t="e">
        <f>K19/F19</f>
        <v>#DIV/0!</v>
      </c>
      <c r="M19" s="104" t="e">
        <f t="shared" si="5"/>
        <v>#DIV/0!</v>
      </c>
    </row>
    <row r="20" spans="1:13">
      <c r="C20" s="1" t="str">
        <f>IF(A20&gt;0,(A20+B20)/2,"")</f>
        <v/>
      </c>
      <c r="F20" s="1" t="str">
        <f t="shared" si="0"/>
        <v/>
      </c>
      <c r="G20" s="1" t="str">
        <f t="shared" si="1"/>
        <v/>
      </c>
      <c r="H20" s="158" t="e">
        <f t="shared" si="8"/>
        <v>#VALUE!</v>
      </c>
      <c r="I20" s="5" t="e">
        <f t="shared" si="4"/>
        <v>#VALUE!</v>
      </c>
      <c r="J20" s="5"/>
      <c r="K20" s="1" t="e">
        <f t="shared" si="3"/>
        <v>#DIV/0!</v>
      </c>
      <c r="L20" s="158" t="e">
        <f>K20/F20</f>
        <v>#DIV/0!</v>
      </c>
      <c r="M20" s="104" t="e">
        <f t="shared" si="5"/>
        <v>#DIV/0!</v>
      </c>
    </row>
    <row r="21" spans="1:13">
      <c r="C21" s="1" t="str">
        <f>IF(A21&gt;0,(A21+B21)/2,"")</f>
        <v/>
      </c>
      <c r="F21" s="1" t="str">
        <f t="shared" si="0"/>
        <v/>
      </c>
      <c r="G21" s="1" t="str">
        <f t="shared" si="1"/>
        <v/>
      </c>
      <c r="H21" s="158" t="e">
        <f t="shared" ref="H21:H22" si="9">G21/F21</f>
        <v>#VALUE!</v>
      </c>
      <c r="I21" s="5" t="e">
        <f t="shared" si="4"/>
        <v>#VALUE!</v>
      </c>
      <c r="J21" s="5"/>
      <c r="K21" s="1" t="e">
        <f t="shared" si="3"/>
        <v>#DIV/0!</v>
      </c>
      <c r="L21" s="158" t="e">
        <f>K21/F21</f>
        <v>#DIV/0!</v>
      </c>
      <c r="M21" s="104" t="e">
        <f t="shared" si="5"/>
        <v>#DIV/0!</v>
      </c>
    </row>
    <row r="22" spans="1:13">
      <c r="C22" s="1" t="str">
        <f>IF(A22&gt;0,(A22+B22)/2,"")</f>
        <v/>
      </c>
      <c r="F22" s="1" t="str">
        <f t="shared" si="0"/>
        <v/>
      </c>
      <c r="G22" s="1" t="str">
        <f t="shared" si="1"/>
        <v/>
      </c>
      <c r="H22" s="158" t="e">
        <f t="shared" si="9"/>
        <v>#VALUE!</v>
      </c>
      <c r="I22" s="5" t="e">
        <f t="shared" si="4"/>
        <v>#VALUE!</v>
      </c>
      <c r="J22" s="5"/>
      <c r="K22" s="1" t="e">
        <f t="shared" si="3"/>
        <v>#DIV/0!</v>
      </c>
      <c r="L22" s="158" t="e">
        <f>K22/F22</f>
        <v>#DIV/0!</v>
      </c>
      <c r="M22" s="104" t="e">
        <f t="shared" si="5"/>
        <v>#DIV/0!</v>
      </c>
    </row>
    <row r="23" spans="1:13">
      <c r="C23" s="1" t="str">
        <f>IF(A23&gt;0,(A23+B23)/2,"")</f>
        <v/>
      </c>
      <c r="F23" s="1" t="str">
        <f t="shared" si="0"/>
        <v/>
      </c>
      <c r="G23" s="1" t="str">
        <f t="shared" si="1"/>
        <v/>
      </c>
      <c r="H23" s="158" t="e">
        <f t="shared" ref="H23:H24" si="10">G23/F23</f>
        <v>#VALUE!</v>
      </c>
      <c r="I23" s="5" t="e">
        <f t="shared" si="4"/>
        <v>#VALUE!</v>
      </c>
      <c r="J23" s="5"/>
      <c r="K23" s="1" t="e">
        <f t="shared" si="3"/>
        <v>#DIV/0!</v>
      </c>
      <c r="L23" s="158" t="e">
        <f>K23/F23</f>
        <v>#DIV/0!</v>
      </c>
      <c r="M23" s="104" t="e">
        <f t="shared" si="5"/>
        <v>#DIV/0!</v>
      </c>
    </row>
    <row r="24" spans="1:13">
      <c r="C24" s="1" t="str">
        <f>IF(A24&gt;0,(A24+B24)/2,"")</f>
        <v/>
      </c>
      <c r="F24" s="1" t="str">
        <f t="shared" si="0"/>
        <v/>
      </c>
      <c r="G24" s="1" t="str">
        <f t="shared" si="1"/>
        <v/>
      </c>
      <c r="H24" s="158" t="e">
        <f t="shared" si="10"/>
        <v>#VALUE!</v>
      </c>
      <c r="I24" s="5" t="e">
        <f t="shared" si="4"/>
        <v>#VALUE!</v>
      </c>
      <c r="J24" s="5"/>
      <c r="K24" s="1" t="e">
        <f t="shared" si="3"/>
        <v>#DIV/0!</v>
      </c>
      <c r="L24" s="158" t="e">
        <f>K24/F24</f>
        <v>#DIV/0!</v>
      </c>
      <c r="M24" s="104" t="e">
        <f t="shared" si="5"/>
        <v>#DIV/0!</v>
      </c>
    </row>
    <row r="25" spans="1:13">
      <c r="C25" s="1" t="str">
        <f>IF(A25&gt;0,(A25+B25)/2,"")</f>
        <v/>
      </c>
      <c r="F25" s="1" t="str">
        <f t="shared" si="0"/>
        <v/>
      </c>
      <c r="G25" s="1" t="str">
        <f t="shared" si="1"/>
        <v/>
      </c>
      <c r="H25" s="158" t="e">
        <f t="shared" ref="H25" si="11">G25/F25</f>
        <v>#VALUE!</v>
      </c>
      <c r="I25" s="5" t="e">
        <f t="shared" si="4"/>
        <v>#VALUE!</v>
      </c>
      <c r="J25" s="5"/>
      <c r="K25" s="1" t="e">
        <f t="shared" si="3"/>
        <v>#DIV/0!</v>
      </c>
      <c r="L25" s="158" t="e">
        <f>K25/F25</f>
        <v>#DIV/0!</v>
      </c>
      <c r="M25" s="104" t="e">
        <f t="shared" si="5"/>
        <v>#DIV/0!</v>
      </c>
    </row>
    <row r="26" spans="1:13">
      <c r="C26" s="1" t="str">
        <f>IF(A26&gt;0,(A26+B26)/2,"")</f>
        <v/>
      </c>
      <c r="F26" s="1" t="str">
        <f t="shared" si="0"/>
        <v/>
      </c>
      <c r="G26" s="1" t="str">
        <f t="shared" si="1"/>
        <v/>
      </c>
      <c r="H26" s="158" t="e">
        <f t="shared" ref="H26:H28" si="12">G26/F26</f>
        <v>#VALUE!</v>
      </c>
      <c r="I26" s="5" t="e">
        <f t="shared" si="4"/>
        <v>#VALUE!</v>
      </c>
      <c r="J26" s="5"/>
      <c r="K26" s="1" t="e">
        <f t="shared" si="3"/>
        <v>#DIV/0!</v>
      </c>
      <c r="L26" s="158" t="e">
        <f>K26/F26</f>
        <v>#DIV/0!</v>
      </c>
      <c r="M26" s="104" t="e">
        <f t="shared" si="5"/>
        <v>#DIV/0!</v>
      </c>
    </row>
    <row r="27" spans="1:13">
      <c r="C27" s="1" t="str">
        <f>IF(A27&gt;0,(A27+B27)/2,"")</f>
        <v/>
      </c>
      <c r="F27" s="1" t="str">
        <f t="shared" si="0"/>
        <v/>
      </c>
      <c r="G27" s="1" t="str">
        <f t="shared" si="1"/>
        <v/>
      </c>
      <c r="H27" s="158" t="e">
        <f t="shared" si="12"/>
        <v>#VALUE!</v>
      </c>
      <c r="I27" s="5" t="e">
        <f t="shared" si="4"/>
        <v>#VALUE!</v>
      </c>
      <c r="J27" s="5"/>
      <c r="K27" s="1" t="e">
        <f t="shared" si="3"/>
        <v>#DIV/0!</v>
      </c>
      <c r="L27" s="158" t="e">
        <f>K27/F27</f>
        <v>#DIV/0!</v>
      </c>
      <c r="M27" s="104" t="e">
        <f t="shared" si="5"/>
        <v>#DIV/0!</v>
      </c>
    </row>
    <row r="28" spans="1:13">
      <c r="C28" s="1" t="str">
        <f>IF(A28&gt;0,(A28+B28)/2,"")</f>
        <v/>
      </c>
      <c r="F28" s="1" t="str">
        <f t="shared" si="0"/>
        <v/>
      </c>
      <c r="G28" s="1" t="str">
        <f t="shared" si="1"/>
        <v/>
      </c>
      <c r="H28" s="158" t="e">
        <f t="shared" si="12"/>
        <v>#VALUE!</v>
      </c>
      <c r="I28" s="5" t="e">
        <f t="shared" si="4"/>
        <v>#VALUE!</v>
      </c>
      <c r="J28" s="5"/>
      <c r="K28" s="1" t="e">
        <f t="shared" si="3"/>
        <v>#DIV/0!</v>
      </c>
      <c r="L28" s="158" t="e">
        <f>K28/F28</f>
        <v>#DIV/0!</v>
      </c>
      <c r="M28" s="104" t="e">
        <f t="shared" si="5"/>
        <v>#DIV/0!</v>
      </c>
    </row>
    <row r="29" spans="1:13">
      <c r="C29" s="1" t="str">
        <f>IF(A29&gt;0,(A29+B29)/2,"")</f>
        <v/>
      </c>
      <c r="F29" s="1" t="str">
        <f t="shared" si="0"/>
        <v/>
      </c>
      <c r="G29" s="1" t="str">
        <f t="shared" si="1"/>
        <v/>
      </c>
      <c r="H29" s="158" t="e">
        <f t="shared" ref="H29:H31" si="13">G29/F29</f>
        <v>#VALUE!</v>
      </c>
      <c r="I29" s="5" t="e">
        <f t="shared" si="4"/>
        <v>#VALUE!</v>
      </c>
      <c r="J29" s="5"/>
      <c r="K29" s="1" t="e">
        <f t="shared" si="3"/>
        <v>#DIV/0!</v>
      </c>
      <c r="L29" s="158" t="e">
        <f>K29/F29</f>
        <v>#DIV/0!</v>
      </c>
      <c r="M29" s="104" t="e">
        <f t="shared" si="5"/>
        <v>#DIV/0!</v>
      </c>
    </row>
    <row r="30" spans="1:13">
      <c r="C30" s="1" t="str">
        <f>IF(A30&gt;0,(A30+B30)/2,"")</f>
        <v/>
      </c>
      <c r="F30" s="1" t="str">
        <f t="shared" si="0"/>
        <v/>
      </c>
      <c r="G30" s="1" t="str">
        <f t="shared" si="1"/>
        <v/>
      </c>
      <c r="H30" s="158" t="e">
        <f t="shared" si="13"/>
        <v>#VALUE!</v>
      </c>
      <c r="I30" s="5" t="e">
        <f t="shared" si="4"/>
        <v>#VALUE!</v>
      </c>
      <c r="J30" s="5"/>
      <c r="K30" s="1" t="e">
        <f t="shared" si="3"/>
        <v>#DIV/0!</v>
      </c>
      <c r="L30" s="158" t="e">
        <f>K30/F30</f>
        <v>#DIV/0!</v>
      </c>
      <c r="M30" s="104" t="e">
        <f t="shared" si="5"/>
        <v>#DIV/0!</v>
      </c>
    </row>
    <row r="31" spans="1:13">
      <c r="C31" s="1" t="str">
        <f>IF(A31&gt;0,(A31+B31)/2,"")</f>
        <v/>
      </c>
      <c r="F31" s="1" t="str">
        <f t="shared" si="0"/>
        <v/>
      </c>
      <c r="G31" s="1" t="str">
        <f t="shared" si="1"/>
        <v/>
      </c>
      <c r="H31" s="158" t="e">
        <f t="shared" si="13"/>
        <v>#VALUE!</v>
      </c>
      <c r="I31" s="5" t="e">
        <f t="shared" si="4"/>
        <v>#VALUE!</v>
      </c>
      <c r="J31" s="5"/>
      <c r="K31" s="1" t="e">
        <f t="shared" si="3"/>
        <v>#DIV/0!</v>
      </c>
      <c r="L31" s="158" t="e">
        <f>K31/F31</f>
        <v>#DIV/0!</v>
      </c>
      <c r="M31" s="104" t="e">
        <f t="shared" si="5"/>
        <v>#DIV/0!</v>
      </c>
    </row>
    <row r="32" spans="1:13">
      <c r="C32" s="1" t="str">
        <f>IF(A32&gt;0,(A32+B32)/2,"")</f>
        <v/>
      </c>
      <c r="F32" s="1" t="str">
        <f t="shared" si="0"/>
        <v/>
      </c>
      <c r="G32" s="1" t="str">
        <f t="shared" si="1"/>
        <v/>
      </c>
      <c r="H32" s="158" t="e">
        <f t="shared" ref="H32" si="14">G32/F32</f>
        <v>#VALUE!</v>
      </c>
      <c r="I32" s="5" t="e">
        <f t="shared" si="4"/>
        <v>#VALUE!</v>
      </c>
      <c r="J32" s="5"/>
      <c r="K32" s="1" t="e">
        <f t="shared" si="3"/>
        <v>#DIV/0!</v>
      </c>
      <c r="L32" s="158" t="e">
        <f>K32/F32</f>
        <v>#DIV/0!</v>
      </c>
      <c r="M32" s="104" t="e">
        <f t="shared" si="5"/>
        <v>#DIV/0!</v>
      </c>
    </row>
    <row r="33" spans="1:13">
      <c r="C33" s="1" t="str">
        <f>IF(A33&gt;0,(A33+B33)/2,"")</f>
        <v/>
      </c>
      <c r="F33" s="1" t="str">
        <f t="shared" si="0"/>
        <v/>
      </c>
      <c r="G33" s="1" t="str">
        <f t="shared" si="1"/>
        <v/>
      </c>
      <c r="H33" s="158" t="e">
        <f t="shared" ref="H33:H48" si="15">G33/F33</f>
        <v>#VALUE!</v>
      </c>
      <c r="I33" s="5" t="e">
        <f t="shared" si="4"/>
        <v>#VALUE!</v>
      </c>
      <c r="J33" s="5"/>
      <c r="K33" s="1" t="e">
        <f t="shared" si="3"/>
        <v>#DIV/0!</v>
      </c>
      <c r="L33" s="158" t="e">
        <f>K33/F33</f>
        <v>#DIV/0!</v>
      </c>
      <c r="M33" s="104" t="e">
        <f t="shared" si="5"/>
        <v>#DIV/0!</v>
      </c>
    </row>
    <row r="34" spans="1:13">
      <c r="C34" s="1" t="str">
        <f>IF(A34&gt;0,(A34+B34)/2,"")</f>
        <v/>
      </c>
      <c r="F34" s="1" t="str">
        <f t="shared" si="0"/>
        <v/>
      </c>
      <c r="G34" s="1" t="str">
        <f t="shared" si="1"/>
        <v/>
      </c>
      <c r="H34" s="158" t="e">
        <f t="shared" si="15"/>
        <v>#VALUE!</v>
      </c>
      <c r="I34" s="5" t="e">
        <f t="shared" si="4"/>
        <v>#VALUE!</v>
      </c>
      <c r="J34" s="5"/>
      <c r="K34" s="1" t="e">
        <f t="shared" si="3"/>
        <v>#DIV/0!</v>
      </c>
      <c r="L34" s="158" t="e">
        <f>K34/F34</f>
        <v>#DIV/0!</v>
      </c>
      <c r="M34" s="104" t="e">
        <f t="shared" si="5"/>
        <v>#DIV/0!</v>
      </c>
    </row>
    <row r="35" spans="1:13">
      <c r="C35" s="1" t="str">
        <f>IF(A35&gt;0,(A35+B35)/2,"")</f>
        <v/>
      </c>
      <c r="F35" s="1" t="str">
        <f t="shared" si="0"/>
        <v/>
      </c>
      <c r="G35" s="1" t="str">
        <f t="shared" si="1"/>
        <v/>
      </c>
      <c r="H35" s="158" t="e">
        <f t="shared" si="15"/>
        <v>#VALUE!</v>
      </c>
      <c r="I35" s="5" t="e">
        <f t="shared" si="4"/>
        <v>#VALUE!</v>
      </c>
      <c r="J35" s="5"/>
      <c r="K35" s="1" t="e">
        <f t="shared" si="3"/>
        <v>#DIV/0!</v>
      </c>
      <c r="L35" s="158" t="e">
        <f>K35/F35</f>
        <v>#DIV/0!</v>
      </c>
      <c r="M35" s="104" t="e">
        <f t="shared" si="5"/>
        <v>#DIV/0!</v>
      </c>
    </row>
    <row r="36" spans="1:13">
      <c r="C36" s="1" t="str">
        <f>IF(A36&gt;0,(A36+B36)/2,"")</f>
        <v/>
      </c>
      <c r="F36" s="1" t="str">
        <f t="shared" si="0"/>
        <v/>
      </c>
      <c r="G36" s="1" t="str">
        <f t="shared" si="1"/>
        <v/>
      </c>
      <c r="H36" s="158" t="e">
        <f t="shared" si="15"/>
        <v>#VALUE!</v>
      </c>
      <c r="I36" s="5" t="e">
        <f t="shared" si="4"/>
        <v>#VALUE!</v>
      </c>
      <c r="J36" s="5"/>
      <c r="K36" s="1" t="e">
        <f t="shared" si="3"/>
        <v>#DIV/0!</v>
      </c>
      <c r="L36" s="158" t="e">
        <f>K36/F36</f>
        <v>#DIV/0!</v>
      </c>
      <c r="M36" s="104" t="e">
        <f t="shared" si="5"/>
        <v>#DIV/0!</v>
      </c>
    </row>
    <row r="37" spans="1:13">
      <c r="A37" s="18"/>
      <c r="C37" s="1" t="str">
        <f>IF(A37&gt;0,(A37+B37)/2,"")</f>
        <v/>
      </c>
      <c r="F37" s="1" t="str">
        <f t="shared" si="0"/>
        <v/>
      </c>
      <c r="G37" s="1" t="str">
        <f t="shared" si="1"/>
        <v/>
      </c>
      <c r="H37" s="158" t="e">
        <f t="shared" si="15"/>
        <v>#VALUE!</v>
      </c>
      <c r="I37" s="5" t="e">
        <f t="shared" si="4"/>
        <v>#VALUE!</v>
      </c>
      <c r="J37" s="5"/>
      <c r="K37" s="1" t="e">
        <f t="shared" si="3"/>
        <v>#DIV/0!</v>
      </c>
      <c r="L37" s="158" t="e">
        <f>K37/F37</f>
        <v>#DIV/0!</v>
      </c>
      <c r="M37" s="104" t="e">
        <f t="shared" si="5"/>
        <v>#DIV/0!</v>
      </c>
    </row>
    <row r="38" spans="1:13">
      <c r="C38" s="1" t="str">
        <f>IF(A38&gt;0,(A38+B38)/2,"")</f>
        <v/>
      </c>
      <c r="F38" s="1" t="str">
        <f t="shared" si="0"/>
        <v/>
      </c>
      <c r="G38" s="1" t="str">
        <f t="shared" si="1"/>
        <v/>
      </c>
      <c r="H38" s="158" t="e">
        <f t="shared" si="15"/>
        <v>#VALUE!</v>
      </c>
      <c r="I38" s="5" t="e">
        <f t="shared" si="4"/>
        <v>#VALUE!</v>
      </c>
      <c r="J38" s="5"/>
      <c r="K38" s="1" t="e">
        <f t="shared" si="3"/>
        <v>#DIV/0!</v>
      </c>
      <c r="L38" s="158" t="e">
        <f>K38/F38</f>
        <v>#DIV/0!</v>
      </c>
      <c r="M38" s="104" t="e">
        <f t="shared" si="5"/>
        <v>#DIV/0!</v>
      </c>
    </row>
    <row r="39" spans="1:13">
      <c r="C39" s="1" t="str">
        <f>IF(A39&gt;0,(A39+B39)/2,"")</f>
        <v/>
      </c>
      <c r="F39" s="1" t="str">
        <f t="shared" si="0"/>
        <v/>
      </c>
      <c r="G39" s="1" t="str">
        <f t="shared" si="1"/>
        <v/>
      </c>
      <c r="H39" s="158" t="e">
        <f t="shared" si="15"/>
        <v>#VALUE!</v>
      </c>
      <c r="I39" s="5" t="e">
        <f t="shared" si="4"/>
        <v>#VALUE!</v>
      </c>
      <c r="J39" s="5"/>
      <c r="K39" s="1" t="e">
        <f t="shared" si="3"/>
        <v>#DIV/0!</v>
      </c>
      <c r="L39" s="158" t="e">
        <f>K39/F39</f>
        <v>#DIV/0!</v>
      </c>
      <c r="M39" s="104" t="e">
        <f t="shared" si="5"/>
        <v>#DIV/0!</v>
      </c>
    </row>
    <row r="40" spans="1:13">
      <c r="C40" s="1" t="str">
        <f>IF(A40&gt;0,(A40+B40)/2,"")</f>
        <v/>
      </c>
      <c r="F40" s="1" t="str">
        <f t="shared" si="0"/>
        <v/>
      </c>
      <c r="G40" s="1" t="str">
        <f t="shared" si="1"/>
        <v/>
      </c>
      <c r="H40" s="158" t="e">
        <f t="shared" si="15"/>
        <v>#VALUE!</v>
      </c>
      <c r="I40" s="5" t="e">
        <f t="shared" si="4"/>
        <v>#VALUE!</v>
      </c>
      <c r="J40" s="5"/>
      <c r="K40" s="1" t="e">
        <f t="shared" si="3"/>
        <v>#DIV/0!</v>
      </c>
      <c r="L40" s="158" t="e">
        <f>K40/F40</f>
        <v>#DIV/0!</v>
      </c>
      <c r="M40" s="104" t="e">
        <f t="shared" si="5"/>
        <v>#DIV/0!</v>
      </c>
    </row>
    <row r="41" spans="1:13">
      <c r="C41" s="1" t="str">
        <f>IF(A41&gt;0,(A41+B41)/2,"")</f>
        <v/>
      </c>
      <c r="F41" s="1" t="str">
        <f t="shared" si="0"/>
        <v/>
      </c>
      <c r="G41" s="1" t="str">
        <f t="shared" si="1"/>
        <v/>
      </c>
      <c r="H41" s="158" t="e">
        <f t="shared" si="15"/>
        <v>#VALUE!</v>
      </c>
      <c r="I41" s="5" t="e">
        <f t="shared" si="4"/>
        <v>#VALUE!</v>
      </c>
      <c r="J41" s="5"/>
      <c r="K41" s="1" t="e">
        <f t="shared" si="3"/>
        <v>#DIV/0!</v>
      </c>
      <c r="L41" s="158" t="e">
        <f>K41/F41</f>
        <v>#DIV/0!</v>
      </c>
      <c r="M41" s="104" t="e">
        <f t="shared" si="5"/>
        <v>#DIV/0!</v>
      </c>
    </row>
    <row r="42" spans="1:13">
      <c r="C42" s="1" t="str">
        <f>IF(A42&gt;0,(A42+B42)/2,"")</f>
        <v/>
      </c>
      <c r="F42" s="1" t="str">
        <f t="shared" si="0"/>
        <v/>
      </c>
      <c r="G42" s="1" t="str">
        <f t="shared" si="1"/>
        <v/>
      </c>
      <c r="H42" s="158" t="e">
        <f t="shared" si="15"/>
        <v>#VALUE!</v>
      </c>
      <c r="I42" s="5" t="e">
        <f t="shared" si="4"/>
        <v>#VALUE!</v>
      </c>
      <c r="J42" s="5"/>
      <c r="K42" s="1" t="e">
        <f t="shared" si="3"/>
        <v>#DIV/0!</v>
      </c>
      <c r="L42" s="158" t="e">
        <f>K42/F42</f>
        <v>#DIV/0!</v>
      </c>
      <c r="M42" s="104" t="e">
        <f t="shared" si="5"/>
        <v>#DIV/0!</v>
      </c>
    </row>
    <row r="43" spans="1:13">
      <c r="C43" s="1" t="str">
        <f>IF(A43&gt;0,(A43+B43)/2,"")</f>
        <v/>
      </c>
      <c r="F43" s="1" t="str">
        <f t="shared" si="0"/>
        <v/>
      </c>
      <c r="G43" s="1" t="str">
        <f t="shared" si="1"/>
        <v/>
      </c>
      <c r="H43" s="158" t="e">
        <f t="shared" si="15"/>
        <v>#VALUE!</v>
      </c>
      <c r="I43" s="5" t="e">
        <f t="shared" si="4"/>
        <v>#VALUE!</v>
      </c>
      <c r="J43" s="5"/>
      <c r="K43" s="1" t="e">
        <f t="shared" si="3"/>
        <v>#DIV/0!</v>
      </c>
      <c r="L43" s="158" t="e">
        <f>K43/F43</f>
        <v>#DIV/0!</v>
      </c>
      <c r="M43" s="104" t="e">
        <f t="shared" si="5"/>
        <v>#DIV/0!</v>
      </c>
    </row>
    <row r="44" spans="1:13">
      <c r="C44" s="1" t="str">
        <f>IF(A44&gt;0,(A44+B44)/2,"")</f>
        <v/>
      </c>
      <c r="F44" s="1" t="str">
        <f t="shared" si="0"/>
        <v/>
      </c>
      <c r="G44" s="1" t="str">
        <f t="shared" si="1"/>
        <v/>
      </c>
      <c r="H44" s="158" t="e">
        <f t="shared" si="15"/>
        <v>#VALUE!</v>
      </c>
      <c r="I44" s="5" t="e">
        <f t="shared" si="4"/>
        <v>#VALUE!</v>
      </c>
      <c r="J44" s="5"/>
      <c r="K44" s="1" t="e">
        <f t="shared" si="3"/>
        <v>#DIV/0!</v>
      </c>
      <c r="L44" s="158" t="e">
        <f>K44/F44</f>
        <v>#DIV/0!</v>
      </c>
      <c r="M44" s="104" t="e">
        <f t="shared" si="5"/>
        <v>#DIV/0!</v>
      </c>
    </row>
    <row r="45" spans="1:13">
      <c r="C45" s="1" t="str">
        <f>IF(A45&gt;0,(A45+B45)/2,"")</f>
        <v/>
      </c>
      <c r="F45" s="1" t="str">
        <f t="shared" si="0"/>
        <v/>
      </c>
      <c r="G45" s="1" t="str">
        <f t="shared" si="1"/>
        <v/>
      </c>
      <c r="H45" s="158" t="e">
        <f t="shared" si="15"/>
        <v>#VALUE!</v>
      </c>
      <c r="I45" s="5" t="e">
        <f t="shared" si="4"/>
        <v>#VALUE!</v>
      </c>
      <c r="J45" s="5"/>
      <c r="K45" s="1" t="e">
        <f t="shared" si="3"/>
        <v>#DIV/0!</v>
      </c>
      <c r="L45" s="158" t="e">
        <f>K45/F45</f>
        <v>#DIV/0!</v>
      </c>
      <c r="M45" s="104" t="e">
        <f t="shared" si="5"/>
        <v>#DIV/0!</v>
      </c>
    </row>
    <row r="46" spans="1:13">
      <c r="C46" s="1" t="str">
        <f>IF(A46&gt;0,(A46+B46)/2,"")</f>
        <v/>
      </c>
      <c r="F46" s="1" t="str">
        <f t="shared" si="0"/>
        <v/>
      </c>
      <c r="G46" s="1" t="str">
        <f t="shared" si="1"/>
        <v/>
      </c>
      <c r="H46" s="158" t="e">
        <f t="shared" si="15"/>
        <v>#VALUE!</v>
      </c>
      <c r="I46" s="5" t="e">
        <f t="shared" si="4"/>
        <v>#VALUE!</v>
      </c>
      <c r="J46" s="5"/>
      <c r="K46" s="1" t="e">
        <f t="shared" si="3"/>
        <v>#DIV/0!</v>
      </c>
      <c r="L46" s="158" t="e">
        <f>K46/F46</f>
        <v>#DIV/0!</v>
      </c>
      <c r="M46" s="104" t="e">
        <f t="shared" si="5"/>
        <v>#DIV/0!</v>
      </c>
    </row>
    <row r="47" spans="1:13">
      <c r="C47" s="1" t="str">
        <f>IF(A47&gt;0,(A47+B47)/2,"")</f>
        <v/>
      </c>
      <c r="F47" s="1" t="str">
        <f t="shared" si="0"/>
        <v/>
      </c>
      <c r="G47" s="1" t="str">
        <f t="shared" si="1"/>
        <v/>
      </c>
      <c r="H47" s="158" t="e">
        <f t="shared" si="15"/>
        <v>#VALUE!</v>
      </c>
      <c r="I47" s="5" t="e">
        <f t="shared" si="4"/>
        <v>#VALUE!</v>
      </c>
      <c r="J47" s="5"/>
      <c r="K47" s="1" t="e">
        <f t="shared" si="3"/>
        <v>#DIV/0!</v>
      </c>
      <c r="L47" s="158" t="e">
        <f>K47/F47</f>
        <v>#DIV/0!</v>
      </c>
      <c r="M47" s="104" t="e">
        <f t="shared" si="5"/>
        <v>#DIV/0!</v>
      </c>
    </row>
    <row r="48" spans="1:13">
      <c r="C48" s="1" t="str">
        <f>IF(A48&gt;0,(A48+B48)/2,"")</f>
        <v/>
      </c>
      <c r="F48" s="1" t="str">
        <f t="shared" si="0"/>
        <v/>
      </c>
      <c r="G48" s="1" t="str">
        <f t="shared" si="1"/>
        <v/>
      </c>
      <c r="H48" s="158" t="e">
        <f t="shared" si="15"/>
        <v>#VALUE!</v>
      </c>
      <c r="I48" s="5" t="e">
        <f t="shared" si="4"/>
        <v>#VALUE!</v>
      </c>
      <c r="J48" s="5"/>
      <c r="K48" s="1" t="e">
        <f t="shared" si="3"/>
        <v>#DIV/0!</v>
      </c>
      <c r="L48" s="158" t="e">
        <f>K48/F48</f>
        <v>#DIV/0!</v>
      </c>
      <c r="M48" s="104" t="e">
        <f t="shared" si="5"/>
        <v>#DIV/0!</v>
      </c>
    </row>
    <row r="49" spans="3:13">
      <c r="C49" s="1" t="str">
        <f>IF(A49&gt;0,(A49+B49)/2,"")</f>
        <v/>
      </c>
      <c r="F49" s="1" t="str">
        <f t="shared" si="0"/>
        <v/>
      </c>
      <c r="G49" s="1" t="str">
        <f t="shared" si="1"/>
        <v/>
      </c>
      <c r="H49" s="158" t="e">
        <f t="shared" ref="H49:H60" si="16">G49/F49</f>
        <v>#VALUE!</v>
      </c>
      <c r="I49" s="5" t="e">
        <f t="shared" si="4"/>
        <v>#VALUE!</v>
      </c>
      <c r="J49" s="5"/>
      <c r="K49" s="1" t="e">
        <f t="shared" si="3"/>
        <v>#DIV/0!</v>
      </c>
      <c r="L49" s="158" t="e">
        <f>K49/F49</f>
        <v>#DIV/0!</v>
      </c>
      <c r="M49" s="104" t="e">
        <f t="shared" si="5"/>
        <v>#DIV/0!</v>
      </c>
    </row>
    <row r="50" spans="3:13">
      <c r="C50" s="1" t="str">
        <f>IF(A50&gt;0,(A50+B50)/2,"")</f>
        <v/>
      </c>
      <c r="F50" s="1" t="str">
        <f t="shared" si="0"/>
        <v/>
      </c>
      <c r="G50" s="1" t="str">
        <f t="shared" si="1"/>
        <v/>
      </c>
      <c r="H50" s="158" t="e">
        <f t="shared" si="16"/>
        <v>#VALUE!</v>
      </c>
      <c r="I50" s="5" t="e">
        <f t="shared" si="4"/>
        <v>#VALUE!</v>
      </c>
      <c r="J50" s="5"/>
      <c r="K50" s="1" t="e">
        <f t="shared" si="3"/>
        <v>#DIV/0!</v>
      </c>
      <c r="L50" s="158" t="e">
        <f>K50/F50</f>
        <v>#DIV/0!</v>
      </c>
      <c r="M50" s="104" t="e">
        <f t="shared" si="5"/>
        <v>#DIV/0!</v>
      </c>
    </row>
    <row r="51" spans="3:13">
      <c r="C51" s="1" t="str">
        <f>IF(A51&gt;0,(A51+B51)/2,"")</f>
        <v/>
      </c>
      <c r="F51" s="1" t="str">
        <f t="shared" si="0"/>
        <v/>
      </c>
      <c r="G51" s="1" t="str">
        <f t="shared" si="1"/>
        <v/>
      </c>
      <c r="H51" s="158" t="e">
        <f t="shared" si="16"/>
        <v>#VALUE!</v>
      </c>
      <c r="I51" s="5" t="e">
        <f t="shared" si="4"/>
        <v>#VALUE!</v>
      </c>
      <c r="J51" s="5"/>
      <c r="K51" s="1" t="e">
        <f t="shared" si="3"/>
        <v>#DIV/0!</v>
      </c>
      <c r="L51" s="158" t="e">
        <f>K51/F51</f>
        <v>#DIV/0!</v>
      </c>
      <c r="M51" s="104" t="e">
        <f t="shared" si="5"/>
        <v>#DIV/0!</v>
      </c>
    </row>
    <row r="52" spans="3:13">
      <c r="C52" s="1" t="str">
        <f>IF(A52&gt;0,(A52+B52)/2,"")</f>
        <v/>
      </c>
      <c r="F52" s="1" t="str">
        <f t="shared" si="0"/>
        <v/>
      </c>
      <c r="G52" s="1" t="str">
        <f t="shared" si="1"/>
        <v/>
      </c>
      <c r="H52" s="158" t="e">
        <f t="shared" si="16"/>
        <v>#VALUE!</v>
      </c>
      <c r="I52" s="5" t="e">
        <f t="shared" si="4"/>
        <v>#VALUE!</v>
      </c>
      <c r="J52" s="5"/>
      <c r="K52" s="1" t="e">
        <f t="shared" si="3"/>
        <v>#DIV/0!</v>
      </c>
      <c r="L52" s="158" t="e">
        <f>K52/F52</f>
        <v>#DIV/0!</v>
      </c>
      <c r="M52" s="104" t="e">
        <f t="shared" si="5"/>
        <v>#DIV/0!</v>
      </c>
    </row>
    <row r="53" spans="3:13">
      <c r="C53" s="1" t="str">
        <f>IF(A53&gt;0,(A53+B53)/2,"")</f>
        <v/>
      </c>
      <c r="F53" s="1" t="str">
        <f t="shared" si="0"/>
        <v/>
      </c>
      <c r="G53" s="1" t="str">
        <f t="shared" si="1"/>
        <v/>
      </c>
      <c r="H53" s="158" t="e">
        <f t="shared" si="16"/>
        <v>#VALUE!</v>
      </c>
      <c r="I53" s="5" t="e">
        <f t="shared" si="4"/>
        <v>#VALUE!</v>
      </c>
      <c r="J53" s="5"/>
      <c r="K53" s="1" t="e">
        <f t="shared" si="3"/>
        <v>#DIV/0!</v>
      </c>
      <c r="L53" s="158" t="e">
        <f>K53/F53</f>
        <v>#DIV/0!</v>
      </c>
      <c r="M53" s="104" t="e">
        <f t="shared" si="5"/>
        <v>#DIV/0!</v>
      </c>
    </row>
    <row r="54" spans="3:13">
      <c r="C54" s="1" t="str">
        <f>IF(A54&gt;0,(A54+B54)/2,"")</f>
        <v/>
      </c>
      <c r="F54" s="1" t="str">
        <f t="shared" si="0"/>
        <v/>
      </c>
      <c r="G54" s="1" t="str">
        <f t="shared" si="1"/>
        <v/>
      </c>
      <c r="H54" s="158" t="e">
        <f t="shared" si="16"/>
        <v>#VALUE!</v>
      </c>
      <c r="I54" s="5" t="e">
        <f t="shared" si="4"/>
        <v>#VALUE!</v>
      </c>
      <c r="J54" s="5"/>
      <c r="K54" s="1" t="e">
        <f t="shared" si="3"/>
        <v>#DIV/0!</v>
      </c>
      <c r="L54" s="158" t="e">
        <f>K54/F54</f>
        <v>#DIV/0!</v>
      </c>
      <c r="M54" s="104" t="e">
        <f t="shared" si="5"/>
        <v>#DIV/0!</v>
      </c>
    </row>
    <row r="55" spans="3:13">
      <c r="C55" s="1" t="str">
        <f>IF(A55&gt;0,(A55+B55)/2,"")</f>
        <v/>
      </c>
      <c r="F55" s="1" t="str">
        <f t="shared" si="0"/>
        <v/>
      </c>
      <c r="G55" s="1" t="str">
        <f t="shared" si="1"/>
        <v/>
      </c>
      <c r="H55" s="158" t="e">
        <f t="shared" si="16"/>
        <v>#VALUE!</v>
      </c>
      <c r="I55" s="5" t="e">
        <f t="shared" si="4"/>
        <v>#VALUE!</v>
      </c>
      <c r="J55" s="5"/>
      <c r="K55" s="1" t="e">
        <f t="shared" si="3"/>
        <v>#DIV/0!</v>
      </c>
      <c r="L55" s="158" t="e">
        <f>K55/F55</f>
        <v>#DIV/0!</v>
      </c>
      <c r="M55" s="104" t="e">
        <f t="shared" si="5"/>
        <v>#DIV/0!</v>
      </c>
    </row>
    <row r="56" spans="3:13">
      <c r="C56" s="1" t="str">
        <f>IF(A56&gt;0,(A56+B56)/2,"")</f>
        <v/>
      </c>
      <c r="F56" s="1" t="str">
        <f t="shared" si="0"/>
        <v/>
      </c>
      <c r="G56" s="1" t="str">
        <f t="shared" si="1"/>
        <v/>
      </c>
      <c r="H56" s="158" t="e">
        <f t="shared" si="16"/>
        <v>#VALUE!</v>
      </c>
      <c r="I56" s="5" t="e">
        <f t="shared" si="4"/>
        <v>#VALUE!</v>
      </c>
      <c r="J56" s="5"/>
      <c r="K56" s="1" t="e">
        <f t="shared" si="3"/>
        <v>#DIV/0!</v>
      </c>
      <c r="L56" s="158" t="e">
        <f>K56/F56</f>
        <v>#DIV/0!</v>
      </c>
      <c r="M56" s="104" t="e">
        <f t="shared" si="5"/>
        <v>#DIV/0!</v>
      </c>
    </row>
    <row r="57" spans="3:13">
      <c r="C57" s="1" t="str">
        <f>IF(A57&gt;0,(A57+B57)/2,"")</f>
        <v/>
      </c>
      <c r="F57" s="1" t="str">
        <f t="shared" si="0"/>
        <v/>
      </c>
      <c r="G57" s="1" t="str">
        <f t="shared" si="1"/>
        <v/>
      </c>
      <c r="H57" s="158" t="e">
        <f t="shared" si="16"/>
        <v>#VALUE!</v>
      </c>
      <c r="I57" s="5" t="e">
        <f t="shared" si="4"/>
        <v>#VALUE!</v>
      </c>
      <c r="J57" s="5"/>
      <c r="K57" s="1" t="e">
        <f t="shared" si="3"/>
        <v>#DIV/0!</v>
      </c>
      <c r="L57" s="158" t="e">
        <f>K57/F57</f>
        <v>#DIV/0!</v>
      </c>
      <c r="M57" s="104" t="e">
        <f t="shared" si="5"/>
        <v>#DIV/0!</v>
      </c>
    </row>
    <row r="58" spans="3:13">
      <c r="C58" s="1" t="str">
        <f>IF(A58&gt;0,(A58+B58)/2,"")</f>
        <v/>
      </c>
      <c r="F58" s="1" t="str">
        <f t="shared" si="0"/>
        <v/>
      </c>
      <c r="G58" s="1" t="str">
        <f t="shared" si="1"/>
        <v/>
      </c>
      <c r="H58" s="158" t="e">
        <f t="shared" si="16"/>
        <v>#VALUE!</v>
      </c>
      <c r="I58" s="5" t="e">
        <f t="shared" si="4"/>
        <v>#VALUE!</v>
      </c>
      <c r="J58" s="5"/>
      <c r="K58" s="1" t="e">
        <f t="shared" si="3"/>
        <v>#DIV/0!</v>
      </c>
      <c r="L58" s="158" t="e">
        <f>K58/F58</f>
        <v>#DIV/0!</v>
      </c>
      <c r="M58" s="104" t="e">
        <f t="shared" si="5"/>
        <v>#DIV/0!</v>
      </c>
    </row>
    <row r="59" spans="3:13">
      <c r="C59" s="1" t="str">
        <f>IF(A59&gt;0,(A59+B59)/2,"")</f>
        <v/>
      </c>
      <c r="F59" s="1" t="str">
        <f t="shared" si="0"/>
        <v/>
      </c>
      <c r="G59" s="1" t="str">
        <f t="shared" si="1"/>
        <v/>
      </c>
      <c r="H59" s="158" t="e">
        <f t="shared" si="16"/>
        <v>#VALUE!</v>
      </c>
      <c r="I59" s="5" t="e">
        <f t="shared" si="4"/>
        <v>#VALUE!</v>
      </c>
      <c r="J59" s="5"/>
      <c r="K59" s="1" t="e">
        <f t="shared" si="3"/>
        <v>#DIV/0!</v>
      </c>
      <c r="L59" s="158" t="e">
        <f>K59/F59</f>
        <v>#DIV/0!</v>
      </c>
      <c r="M59" s="104" t="e">
        <f t="shared" si="5"/>
        <v>#DIV/0!</v>
      </c>
    </row>
    <row r="60" spans="3:13">
      <c r="C60" s="1" t="str">
        <f>IF(A60&gt;0,(A60+B60)/2,"")</f>
        <v/>
      </c>
      <c r="F60" s="1" t="str">
        <f t="shared" si="0"/>
        <v/>
      </c>
      <c r="G60" s="1" t="str">
        <f t="shared" si="1"/>
        <v/>
      </c>
      <c r="H60" s="158" t="e">
        <f t="shared" si="16"/>
        <v>#VALUE!</v>
      </c>
      <c r="I60" s="5" t="e">
        <f t="shared" si="4"/>
        <v>#VALUE!</v>
      </c>
      <c r="J60" s="5"/>
      <c r="K60" s="1" t="e">
        <f t="shared" si="3"/>
        <v>#DIV/0!</v>
      </c>
      <c r="L60" s="158" t="e">
        <f>K60/F60</f>
        <v>#DIV/0!</v>
      </c>
      <c r="M60" s="104" t="e">
        <f t="shared" si="5"/>
        <v>#DIV/0!</v>
      </c>
    </row>
    <row r="61" spans="3:13">
      <c r="C61" s="1" t="str">
        <f>IF(A61&gt;0,(A61+B61)/2,"")</f>
        <v/>
      </c>
      <c r="F61" s="1" t="str">
        <f t="shared" si="0"/>
        <v/>
      </c>
      <c r="G61" s="1" t="str">
        <f t="shared" si="1"/>
        <v/>
      </c>
      <c r="H61" s="158" t="e">
        <f t="shared" ref="H61:H66" si="17">G61/F61</f>
        <v>#VALUE!</v>
      </c>
      <c r="I61" s="5" t="e">
        <f t="shared" si="4"/>
        <v>#VALUE!</v>
      </c>
      <c r="J61" s="5"/>
      <c r="K61" s="1" t="e">
        <f t="shared" si="3"/>
        <v>#DIV/0!</v>
      </c>
      <c r="L61" s="158" t="e">
        <f>K61/F61</f>
        <v>#DIV/0!</v>
      </c>
      <c r="M61" s="104" t="e">
        <f t="shared" si="5"/>
        <v>#DIV/0!</v>
      </c>
    </row>
    <row r="62" spans="3:13">
      <c r="C62" s="1" t="str">
        <f>IF(A62&gt;0,(A62+B62)/2,"")</f>
        <v/>
      </c>
      <c r="F62" s="1" t="str">
        <f t="shared" si="0"/>
        <v/>
      </c>
      <c r="G62" s="1" t="str">
        <f t="shared" si="1"/>
        <v/>
      </c>
      <c r="H62" s="158" t="e">
        <f t="shared" si="17"/>
        <v>#VALUE!</v>
      </c>
      <c r="I62" s="5" t="e">
        <f t="shared" si="4"/>
        <v>#VALUE!</v>
      </c>
      <c r="J62" s="5"/>
      <c r="K62" s="1" t="e">
        <f t="shared" si="3"/>
        <v>#DIV/0!</v>
      </c>
      <c r="L62" s="158" t="e">
        <f>K62/F62</f>
        <v>#DIV/0!</v>
      </c>
      <c r="M62" s="104" t="e">
        <f t="shared" si="5"/>
        <v>#DIV/0!</v>
      </c>
    </row>
    <row r="63" spans="3:13">
      <c r="C63" s="1" t="str">
        <f>IF(A63&gt;0,(A63+B63)/2,"")</f>
        <v/>
      </c>
      <c r="F63" s="1" t="str">
        <f t="shared" si="0"/>
        <v/>
      </c>
      <c r="G63" s="1" t="str">
        <f t="shared" si="1"/>
        <v/>
      </c>
      <c r="H63" s="158" t="e">
        <f t="shared" si="17"/>
        <v>#VALUE!</v>
      </c>
      <c r="I63" s="5" t="e">
        <f t="shared" si="4"/>
        <v>#VALUE!</v>
      </c>
      <c r="J63" s="5"/>
      <c r="K63" s="1" t="e">
        <f t="shared" si="3"/>
        <v>#DIV/0!</v>
      </c>
      <c r="L63" s="158" t="e">
        <f>K63/F63</f>
        <v>#DIV/0!</v>
      </c>
      <c r="M63" s="104" t="e">
        <f t="shared" si="5"/>
        <v>#DIV/0!</v>
      </c>
    </row>
    <row r="64" spans="3:13">
      <c r="C64" s="1" t="str">
        <f>IF(A64&gt;0,(A64+B64)/2,"")</f>
        <v/>
      </c>
      <c r="F64" s="1" t="str">
        <f t="shared" si="0"/>
        <v/>
      </c>
      <c r="G64" s="1" t="str">
        <f t="shared" si="1"/>
        <v/>
      </c>
      <c r="H64" s="158" t="e">
        <f t="shared" si="17"/>
        <v>#VALUE!</v>
      </c>
      <c r="I64" s="5" t="e">
        <f t="shared" si="4"/>
        <v>#VALUE!</v>
      </c>
      <c r="J64" s="5"/>
      <c r="K64" s="1" t="e">
        <f t="shared" si="3"/>
        <v>#DIV/0!</v>
      </c>
      <c r="L64" s="158" t="e">
        <f>K64/F64</f>
        <v>#DIV/0!</v>
      </c>
      <c r="M64" s="104" t="e">
        <f t="shared" si="5"/>
        <v>#DIV/0!</v>
      </c>
    </row>
    <row r="65" spans="3:13">
      <c r="C65" s="1" t="str">
        <f>IF(A65&gt;0,(A65+B65)/2,"")</f>
        <v/>
      </c>
      <c r="F65" s="1" t="str">
        <f t="shared" si="0"/>
        <v/>
      </c>
      <c r="G65" s="1" t="str">
        <f t="shared" si="1"/>
        <v/>
      </c>
      <c r="H65" s="158" t="e">
        <f t="shared" si="17"/>
        <v>#VALUE!</v>
      </c>
      <c r="I65" s="5" t="e">
        <f t="shared" si="4"/>
        <v>#VALUE!</v>
      </c>
      <c r="J65" s="5"/>
      <c r="K65" s="1" t="e">
        <f t="shared" si="3"/>
        <v>#DIV/0!</v>
      </c>
      <c r="L65" s="158" t="e">
        <f>K65/F65</f>
        <v>#DIV/0!</v>
      </c>
      <c r="M65" s="104" t="e">
        <f t="shared" si="5"/>
        <v>#DIV/0!</v>
      </c>
    </row>
    <row r="66" spans="3:13">
      <c r="C66" s="1" t="str">
        <f>IF(A66&gt;0,(A66+B66)/2,"")</f>
        <v/>
      </c>
      <c r="F66" s="1" t="str">
        <f t="shared" ref="F66:F79" si="18">IF(COUNTBLANK(C66:C74)&gt;0,"",AVERAGE(C66:C74))</f>
        <v/>
      </c>
      <c r="G66" s="1" t="str">
        <f t="shared" ref="G66:G79" si="19">IF(F66="","",STDEV(C66:C74))</f>
        <v/>
      </c>
      <c r="H66" s="158" t="e">
        <f t="shared" si="17"/>
        <v>#VALUE!</v>
      </c>
      <c r="I66" s="5" t="e">
        <f t="shared" si="4"/>
        <v>#VALUE!</v>
      </c>
      <c r="J66" s="5"/>
      <c r="K66" s="1" t="e">
        <f t="shared" ref="K66:K79" si="20">VAR(C66:C74)</f>
        <v>#DIV/0!</v>
      </c>
      <c r="L66" s="158" t="e">
        <f>K66/F66</f>
        <v>#DIV/0!</v>
      </c>
      <c r="M66" s="104" t="e">
        <f t="shared" si="5"/>
        <v>#DIV/0!</v>
      </c>
    </row>
    <row r="67" spans="3:13">
      <c r="C67" s="1" t="str">
        <f>IF(A67&gt;0,(A67+B67)/2,"")</f>
        <v/>
      </c>
      <c r="F67" s="1" t="str">
        <f t="shared" si="18"/>
        <v/>
      </c>
      <c r="G67" s="1" t="str">
        <f t="shared" si="19"/>
        <v/>
      </c>
      <c r="H67" s="158" t="e">
        <f t="shared" ref="H67:H71" si="21">G67/F67</f>
        <v>#VALUE!</v>
      </c>
      <c r="I67" s="5" t="e">
        <f t="shared" ref="I67:I79" si="22">H67/H66</f>
        <v>#VALUE!</v>
      </c>
      <c r="J67" s="5"/>
      <c r="K67" s="1" t="e">
        <f t="shared" si="20"/>
        <v>#DIV/0!</v>
      </c>
      <c r="L67" s="158" t="e">
        <f>K67/F67</f>
        <v>#DIV/0!</v>
      </c>
      <c r="M67" s="104" t="e">
        <f t="shared" si="5"/>
        <v>#DIV/0!</v>
      </c>
    </row>
    <row r="68" spans="3:13">
      <c r="C68" s="1" t="str">
        <f>IF(A68&gt;0,(A68+B68)/2,"")</f>
        <v/>
      </c>
      <c r="F68" s="1" t="str">
        <f t="shared" si="18"/>
        <v/>
      </c>
      <c r="G68" s="1" t="str">
        <f t="shared" si="19"/>
        <v/>
      </c>
      <c r="H68" s="158" t="e">
        <f t="shared" si="21"/>
        <v>#VALUE!</v>
      </c>
      <c r="I68" s="5" t="e">
        <f t="shared" si="22"/>
        <v>#VALUE!</v>
      </c>
      <c r="J68" s="5"/>
      <c r="K68" s="1" t="e">
        <f t="shared" si="20"/>
        <v>#DIV/0!</v>
      </c>
      <c r="L68" s="158" t="e">
        <f>K68/F68</f>
        <v>#DIV/0!</v>
      </c>
      <c r="M68" s="104" t="e">
        <f t="shared" ref="M68:M79" si="23">L68/L67</f>
        <v>#DIV/0!</v>
      </c>
    </row>
    <row r="69" spans="3:13">
      <c r="C69" s="1" t="str">
        <f>IF(A69&gt;0,(A69+B69)/2,"")</f>
        <v/>
      </c>
      <c r="F69" s="1" t="str">
        <f t="shared" si="18"/>
        <v/>
      </c>
      <c r="G69" s="1" t="str">
        <f t="shared" si="19"/>
        <v/>
      </c>
      <c r="H69" s="158" t="e">
        <f t="shared" si="21"/>
        <v>#VALUE!</v>
      </c>
      <c r="I69" s="5" t="e">
        <f t="shared" si="22"/>
        <v>#VALUE!</v>
      </c>
      <c r="J69" s="5"/>
      <c r="K69" s="1" t="e">
        <f t="shared" si="20"/>
        <v>#DIV/0!</v>
      </c>
      <c r="L69" s="158" t="e">
        <f>K69/F69</f>
        <v>#DIV/0!</v>
      </c>
      <c r="M69" s="104" t="e">
        <f t="shared" si="23"/>
        <v>#DIV/0!</v>
      </c>
    </row>
    <row r="70" spans="3:13">
      <c r="C70" s="1" t="str">
        <f>IF(A70&gt;0,(A70+B70)/2,"")</f>
        <v/>
      </c>
      <c r="F70" s="1" t="str">
        <f t="shared" si="18"/>
        <v/>
      </c>
      <c r="G70" s="1" t="str">
        <f t="shared" si="19"/>
        <v/>
      </c>
      <c r="H70" s="158" t="e">
        <f t="shared" si="21"/>
        <v>#VALUE!</v>
      </c>
      <c r="I70" s="5" t="e">
        <f t="shared" si="22"/>
        <v>#VALUE!</v>
      </c>
      <c r="J70" s="5"/>
      <c r="K70" s="1" t="e">
        <f t="shared" si="20"/>
        <v>#DIV/0!</v>
      </c>
      <c r="L70" s="158" t="e">
        <f>K70/F70</f>
        <v>#DIV/0!</v>
      </c>
      <c r="M70" s="104" t="e">
        <f t="shared" si="23"/>
        <v>#DIV/0!</v>
      </c>
    </row>
    <row r="71" spans="3:13">
      <c r="C71" s="1" t="str">
        <f>IF(A71&gt;0,(A71+B71)/2,"")</f>
        <v/>
      </c>
      <c r="F71" s="1" t="str">
        <f t="shared" si="18"/>
        <v/>
      </c>
      <c r="G71" s="1" t="str">
        <f t="shared" si="19"/>
        <v/>
      </c>
      <c r="H71" s="158" t="e">
        <f t="shared" si="21"/>
        <v>#VALUE!</v>
      </c>
      <c r="I71" s="5" t="e">
        <f t="shared" si="22"/>
        <v>#VALUE!</v>
      </c>
      <c r="J71" s="5"/>
      <c r="K71" s="1" t="e">
        <f t="shared" si="20"/>
        <v>#DIV/0!</v>
      </c>
      <c r="L71" s="158" t="e">
        <f>K71/F71</f>
        <v>#DIV/0!</v>
      </c>
      <c r="M71" s="104" t="e">
        <f t="shared" si="23"/>
        <v>#DIV/0!</v>
      </c>
    </row>
    <row r="72" spans="3:13">
      <c r="C72" s="1" t="str">
        <f>IF(A72&gt;0,(A72+B72)/2,"")</f>
        <v/>
      </c>
      <c r="F72" s="1" t="str">
        <f t="shared" si="18"/>
        <v/>
      </c>
      <c r="G72" s="1" t="str">
        <f t="shared" si="19"/>
        <v/>
      </c>
      <c r="H72" s="158" t="e">
        <f t="shared" ref="H72" si="24">G72/F72</f>
        <v>#VALUE!</v>
      </c>
      <c r="I72" s="5" t="e">
        <f t="shared" si="22"/>
        <v>#VALUE!</v>
      </c>
      <c r="J72" s="5"/>
      <c r="K72" s="1" t="e">
        <f t="shared" si="20"/>
        <v>#DIV/0!</v>
      </c>
      <c r="L72" s="158" t="e">
        <f>K72/F72</f>
        <v>#DIV/0!</v>
      </c>
      <c r="M72" s="104" t="e">
        <f t="shared" si="23"/>
        <v>#DIV/0!</v>
      </c>
    </row>
    <row r="73" spans="3:13">
      <c r="C73" s="1" t="str">
        <f>IF(A73&gt;0,(A73+B73)/2,"")</f>
        <v/>
      </c>
      <c r="F73" s="1" t="str">
        <f t="shared" si="18"/>
        <v/>
      </c>
      <c r="G73" s="1" t="str">
        <f t="shared" si="19"/>
        <v/>
      </c>
      <c r="H73" s="158" t="e">
        <f t="shared" ref="H73" si="25">G73/F73</f>
        <v>#VALUE!</v>
      </c>
      <c r="I73" s="5" t="e">
        <f t="shared" si="22"/>
        <v>#VALUE!</v>
      </c>
      <c r="J73" s="5"/>
      <c r="K73" s="1" t="e">
        <f t="shared" si="20"/>
        <v>#DIV/0!</v>
      </c>
      <c r="L73" s="158" t="e">
        <f>K73/F73</f>
        <v>#DIV/0!</v>
      </c>
      <c r="M73" s="104" t="e">
        <f t="shared" si="23"/>
        <v>#DIV/0!</v>
      </c>
    </row>
    <row r="74" spans="3:13">
      <c r="C74" s="1" t="str">
        <f>IF(A74&gt;0,(A74+B74)/2,"")</f>
        <v/>
      </c>
      <c r="F74" s="1" t="str">
        <f t="shared" si="18"/>
        <v/>
      </c>
      <c r="G74" s="1" t="str">
        <f t="shared" si="19"/>
        <v/>
      </c>
      <c r="H74" s="158" t="e">
        <f t="shared" ref="H74" si="26">G74/F74</f>
        <v>#VALUE!</v>
      </c>
      <c r="I74" s="5" t="e">
        <f t="shared" si="22"/>
        <v>#VALUE!</v>
      </c>
      <c r="J74" s="5"/>
      <c r="K74" s="1" t="e">
        <f t="shared" si="20"/>
        <v>#DIV/0!</v>
      </c>
      <c r="L74" s="158" t="e">
        <f>K74/F74</f>
        <v>#DIV/0!</v>
      </c>
      <c r="M74" s="104" t="e">
        <f t="shared" si="23"/>
        <v>#DIV/0!</v>
      </c>
    </row>
    <row r="75" spans="3:13">
      <c r="C75" s="1" t="str">
        <f>IF(A75&gt;0,(A75+B75)/2,"")</f>
        <v/>
      </c>
      <c r="F75" s="1" t="str">
        <f t="shared" si="18"/>
        <v/>
      </c>
      <c r="G75" s="1" t="str">
        <f t="shared" si="19"/>
        <v/>
      </c>
      <c r="H75" s="158" t="e">
        <f t="shared" ref="H75" si="27">G75/F75</f>
        <v>#VALUE!</v>
      </c>
      <c r="I75" s="5" t="e">
        <f t="shared" si="22"/>
        <v>#VALUE!</v>
      </c>
      <c r="J75" s="5"/>
      <c r="K75" s="1" t="e">
        <f t="shared" si="20"/>
        <v>#DIV/0!</v>
      </c>
      <c r="L75" s="158" t="e">
        <f>K75/F75</f>
        <v>#DIV/0!</v>
      </c>
      <c r="M75" s="104" t="e">
        <f t="shared" si="23"/>
        <v>#DIV/0!</v>
      </c>
    </row>
    <row r="76" spans="3:13">
      <c r="C76" s="1" t="str">
        <f>IF(A76&gt;0,(A76+B76)/2,"")</f>
        <v/>
      </c>
      <c r="F76" s="1" t="str">
        <f t="shared" si="18"/>
        <v/>
      </c>
      <c r="G76" s="1" t="str">
        <f t="shared" si="19"/>
        <v/>
      </c>
      <c r="H76" s="158" t="e">
        <f t="shared" ref="H76:H77" si="28">G76/F76</f>
        <v>#VALUE!</v>
      </c>
      <c r="I76" s="5" t="e">
        <f t="shared" si="22"/>
        <v>#VALUE!</v>
      </c>
      <c r="J76" s="5"/>
      <c r="K76" s="1" t="e">
        <f t="shared" si="20"/>
        <v>#DIV/0!</v>
      </c>
      <c r="L76" s="158" t="e">
        <f t="shared" ref="L76:L77" si="29">K76/F76</f>
        <v>#DIV/0!</v>
      </c>
      <c r="M76" s="104" t="e">
        <f t="shared" si="23"/>
        <v>#DIV/0!</v>
      </c>
    </row>
    <row r="77" spans="3:13">
      <c r="C77" s="1" t="str">
        <f>IF(A77&gt;0,(A77+B77)/2,"")</f>
        <v/>
      </c>
      <c r="F77" s="1" t="str">
        <f t="shared" si="18"/>
        <v/>
      </c>
      <c r="G77" s="1" t="str">
        <f t="shared" si="19"/>
        <v/>
      </c>
      <c r="H77" s="158" t="e">
        <f t="shared" si="28"/>
        <v>#VALUE!</v>
      </c>
      <c r="I77" s="5" t="e">
        <f t="shared" si="22"/>
        <v>#VALUE!</v>
      </c>
      <c r="J77" s="5"/>
      <c r="K77" s="1" t="e">
        <f t="shared" si="20"/>
        <v>#DIV/0!</v>
      </c>
      <c r="L77" s="158" t="e">
        <f t="shared" si="29"/>
        <v>#DIV/0!</v>
      </c>
      <c r="M77" s="104" t="e">
        <f t="shared" si="23"/>
        <v>#DIV/0!</v>
      </c>
    </row>
    <row r="78" spans="3:13">
      <c r="C78" s="1" t="str">
        <f>IF(A78&gt;0,(A78+B78)/2,"")</f>
        <v/>
      </c>
      <c r="F78" s="1" t="str">
        <f t="shared" si="18"/>
        <v/>
      </c>
      <c r="G78" s="1" t="str">
        <f t="shared" si="19"/>
        <v/>
      </c>
      <c r="H78" s="158" t="e">
        <f t="shared" ref="H78" si="30">G78/F78</f>
        <v>#VALUE!</v>
      </c>
      <c r="I78" s="5" t="e">
        <f t="shared" si="22"/>
        <v>#VALUE!</v>
      </c>
      <c r="J78" s="5"/>
      <c r="K78" s="1" t="e">
        <f t="shared" si="20"/>
        <v>#DIV/0!</v>
      </c>
      <c r="L78" s="158" t="e">
        <f t="shared" ref="L78" si="31">K78/F78</f>
        <v>#DIV/0!</v>
      </c>
      <c r="M78" s="104" t="e">
        <f t="shared" si="23"/>
        <v>#DIV/0!</v>
      </c>
    </row>
    <row r="79" spans="3:13">
      <c r="C79" s="1" t="str">
        <f>IF(A79&gt;0,(A79+B79)/2,"")</f>
        <v/>
      </c>
      <c r="F79" s="1" t="str">
        <f t="shared" si="18"/>
        <v/>
      </c>
      <c r="G79" s="1" t="str">
        <f t="shared" si="19"/>
        <v/>
      </c>
      <c r="H79" s="158" t="e">
        <f t="shared" ref="H79" si="32">G79/F79</f>
        <v>#VALUE!</v>
      </c>
      <c r="I79" s="5" t="e">
        <f t="shared" si="22"/>
        <v>#VALUE!</v>
      </c>
      <c r="J79" s="5"/>
      <c r="K79" s="1" t="e">
        <f t="shared" si="20"/>
        <v>#DIV/0!</v>
      </c>
      <c r="L79" s="158" t="e">
        <f t="shared" ref="L79" si="33">K79/F79</f>
        <v>#DIV/0!</v>
      </c>
      <c r="M79" s="104" t="e">
        <f t="shared" si="23"/>
        <v>#DIV/0!</v>
      </c>
    </row>
    <row r="80" spans="3:13">
      <c r="C80" s="1" t="str">
        <f>IF(A80&gt;0,(A80+B80)/2,"")</f>
        <v/>
      </c>
    </row>
    <row r="81" spans="3:3">
      <c r="C81" s="1" t="str">
        <f>IF(A81&gt;0,(A81+B81)/2,"")</f>
        <v/>
      </c>
    </row>
    <row r="82" spans="3:3">
      <c r="C82" s="1" t="str">
        <f>IF(A82&gt;0,(A82+B82)/2,"")</f>
        <v/>
      </c>
    </row>
    <row r="83" spans="3:3">
      <c r="C83" s="1" t="str">
        <f>IF(A83&gt;0,(A83+B83)/2,"")</f>
        <v/>
      </c>
    </row>
    <row r="84" spans="3:3">
      <c r="C84" s="1" t="str">
        <f>IF(A84&gt;0,(A84+B84)/2,"")</f>
        <v/>
      </c>
    </row>
    <row r="85" spans="3:3">
      <c r="C85" s="1" t="str">
        <f>IF(A85&gt;0,(A85+B85)/2,"")</f>
        <v/>
      </c>
    </row>
    <row r="86" spans="3:3">
      <c r="C86" s="1" t="str">
        <f>IF(A86&gt;0,(A86+B86)/2,"")</f>
        <v/>
      </c>
    </row>
    <row r="87" spans="3:3">
      <c r="C87" s="1" t="str">
        <f>IF(A87&gt;0,(A87+B87)/2,"")</f>
        <v/>
      </c>
    </row>
    <row r="88" spans="3:3">
      <c r="C88" s="1" t="str">
        <f>IF(A88&gt;0,(A88+B88)/2,"")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450</f>
        <v>450</v>
      </c>
      <c r="C2" s="25">
        <v>14</v>
      </c>
      <c r="D2" s="25">
        <v>0.78</v>
      </c>
      <c r="E2" s="39">
        <v>14.5</v>
      </c>
      <c r="F2" s="28">
        <f>ROUNDDOWN([APLICAÇÃO]/[PREÇO OPÇÃO], 0)</f>
        <v>576</v>
      </c>
      <c r="G2" s="28">
        <f>[QTDE TMP] - MOD([QTDE TMP], 100)</f>
        <v>500</v>
      </c>
      <c r="H2" s="25">
        <f>[EXERCÍCIO] + ([PREÇO OPÇÃO] * 2)</f>
        <v>15.56</v>
      </c>
      <c r="I2" s="27">
        <f>[TARGET 100%] / [PREÇO AÇÃO] - 1</f>
        <v>7.3103448275862126E-2</v>
      </c>
      <c r="J2" s="25">
        <f>[PREÇO OPÇÃO] * [QTDE]</f>
        <v>390</v>
      </c>
      <c r="K2" s="25">
        <f>IF([PREÇO AÇÃO] &gt; [EXERCÍCIO], [PREÇO OPÇÃO] -([PREÇO AÇÃO] - [EXERCÍCIO]), [PREÇO OPÇÃO])</f>
        <v>0.28000000000000003</v>
      </c>
    </row>
    <row r="3" spans="1:15">
      <c r="A3" s="7" t="s">
        <v>179</v>
      </c>
      <c r="B3" s="25">
        <f>450</f>
        <v>450</v>
      </c>
      <c r="C3" s="25">
        <v>16</v>
      </c>
      <c r="D3" s="25">
        <v>0.08</v>
      </c>
      <c r="E3" s="39">
        <v>14.5</v>
      </c>
      <c r="F3" s="28">
        <f>ROUNDDOWN([APLICAÇÃO]/[PREÇO OPÇÃO], 0)</f>
        <v>5625</v>
      </c>
      <c r="G3" s="28">
        <f>[QTDE TMP] - MOD([QTDE TMP], 100)</f>
        <v>5600</v>
      </c>
      <c r="H3" s="25">
        <f>[EXERCÍCIO] + ([PREÇO OPÇÃO] * 2)</f>
        <v>16.16</v>
      </c>
      <c r="I3" s="27">
        <f>[TARGET 100%] / [PREÇO AÇÃO] - 1</f>
        <v>0.11448275862068957</v>
      </c>
      <c r="J3" s="25">
        <f>[PREÇO OPÇÃO] * [QTDE]</f>
        <v>448</v>
      </c>
      <c r="K3" s="25">
        <f>IF([PREÇO AÇÃO] &gt; [EXERCÍCIO], [PREÇO OPÇÃO] -([PREÇO AÇÃO] - [EXERCÍCIO]), [PREÇO OPÇÃO])</f>
        <v>0.08</v>
      </c>
    </row>
    <row r="4" spans="1:15">
      <c r="A4" s="7" t="s">
        <v>179</v>
      </c>
      <c r="B4" s="146">
        <f>450</f>
        <v>450</v>
      </c>
      <c r="C4" s="25">
        <v>30</v>
      </c>
      <c r="D4" s="25">
        <v>0.63</v>
      </c>
      <c r="E4" s="39">
        <v>29.76</v>
      </c>
      <c r="F4" s="147">
        <f>ROUNDDOWN([APLICAÇÃO]/[PREÇO OPÇÃO], 0)</f>
        <v>714</v>
      </c>
      <c r="G4" s="147">
        <f>[QTDE TMP] - MOD([QTDE TMP], 100)</f>
        <v>700</v>
      </c>
      <c r="H4" s="146">
        <f>[EXERCÍCIO] + ([PREÇO OPÇÃO] * 2)</f>
        <v>31.26</v>
      </c>
      <c r="I4" s="148">
        <f>[TARGET 100%] / [PREÇO AÇÃO] - 1</f>
        <v>5.0403225806451513E-2</v>
      </c>
      <c r="J4" s="149">
        <f>[PREÇO OPÇÃO] * [QTDE]</f>
        <v>441</v>
      </c>
      <c r="K4" s="149">
        <f>IF([PREÇO AÇÃO] &gt; [EXERCÍCIO], [PREÇO OPÇÃO] -([PREÇO AÇÃO] - [EXERCÍCIO]), [PREÇO OPÇÃO])</f>
        <v>0.63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450</f>
        <v>450</v>
      </c>
      <c r="C5" s="146">
        <v>31</v>
      </c>
      <c r="D5" s="146">
        <v>0.47</v>
      </c>
      <c r="E5" s="39">
        <v>30.67</v>
      </c>
      <c r="F5" s="147">
        <f>ROUNDDOWN([APLICAÇÃO]/[PREÇO OPÇÃO], 0)</f>
        <v>957</v>
      </c>
      <c r="G5" s="147">
        <f>[QTDE TMP] - MOD([QTDE TMP], 100)</f>
        <v>900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423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2014-04-09T20:23:35Z</dcterms:modified>
</cp:coreProperties>
</file>