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A10" i="2"/>
  <c r="B10" l="1"/>
  <c r="C10"/>
  <c r="D9"/>
  <c r="E9" s="1"/>
  <c r="D8"/>
  <c r="E8" s="1"/>
  <c r="D7"/>
  <c r="E7" s="1"/>
  <c r="D6"/>
  <c r="E6" s="1"/>
  <c r="D5"/>
  <c r="E5" s="1"/>
  <c r="D4"/>
  <c r="E4" s="1"/>
  <c r="D2"/>
  <c r="E2" s="1"/>
  <c r="D3"/>
  <c r="E3" s="1"/>
  <c r="O4" i="1"/>
  <c r="D10" i="2" l="1"/>
  <c r="E10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0" authorId="0">
      <text>
        <r>
          <rPr>
            <b/>
            <sz val="8"/>
            <color indexed="81"/>
            <rFont val="Tahoma"/>
            <charset val="1"/>
          </rPr>
          <t>RENTABILIDADE ACUMULADA DA CARTEIRA</t>
        </r>
      </text>
    </comment>
  </commentList>
</comments>
</file>

<file path=xl/sharedStrings.xml><?xml version="1.0" encoding="utf-8"?>
<sst xmlns="http://schemas.openxmlformats.org/spreadsheetml/2006/main" count="26" uniqueCount="24">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</sst>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</numFmts>
  <fonts count="5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2" fillId="0" borderId="0" xfId="0" applyNumberFormat="1" applyFont="1"/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2" dataDxfId="51">
  <autoFilter ref="A1:T3"/>
  <tableColumns count="20">
    <tableColumn id="1" name="ANO" totalsRowLabel="Total" dataDxfId="50" totalsRowDxfId="49"/>
    <tableColumn id="18" name="MESES" dataDxfId="48" totalsRowDxfId="47"/>
    <tableColumn id="2" name="JAN" dataDxfId="46" totalsRowDxfId="45"/>
    <tableColumn id="3" name="FEV" dataDxfId="44" totalsRowDxfId="43"/>
    <tableColumn id="4" name="MAR" dataDxfId="42" totalsRowDxfId="41"/>
    <tableColumn id="5" name="ABR" dataDxfId="40" totalsRowDxfId="39"/>
    <tableColumn id="6" name="MAI" dataDxfId="38" totalsRowDxfId="37"/>
    <tableColumn id="7" name="JUN" dataDxfId="36" totalsRowDxfId="35"/>
    <tableColumn id="8" name="JUL" dataDxfId="34" totalsRowDxfId="33"/>
    <tableColumn id="9" name="AGO" dataDxfId="32" totalsRowDxfId="31"/>
    <tableColumn id="10" name="SET" dataDxfId="30" totalsRowDxfId="29"/>
    <tableColumn id="11" name="OUT" dataDxfId="28" totalsRowDxfId="27"/>
    <tableColumn id="12" name="NOV" dataDxfId="26" totalsRowDxfId="25"/>
    <tableColumn id="13" name="DEZ" dataDxfId="24" totalsRowDxfId="23"/>
    <tableColumn id="15" name="LUCRO" totalsRowFunction="sum" dataDxfId="22" totalsRowDxfId="21"/>
    <tableColumn id="21" name="TOTAL" dataDxfId="20" totalsRowDxfId="19">
      <calculatedColumnFormula>SUM(Tabela2[[#This Row],[JAN]]:Tabela2[[#This Row],[DEZ]])</calculatedColumnFormula>
    </tableColumn>
    <tableColumn id="14" name="ANO BASE" dataDxfId="18" totalsRowDxfId="17">
      <calculatedColumnFormula>SUMPRODUCT(N([ANO]&lt;=Tabela2[[#This Row],[ANO]]),[TOTAL])+SUMPRODUCT(N([ANO]=Tabela2[[#This Row],[ANO]]-1),[LUCRO])</calculatedColumnFormula>
    </tableColumn>
    <tableColumn id="16" name="MONTANTE" dataDxfId="16" totalsRowDxfId="15">
      <calculatedColumnFormula>[ANO BASE]+[LUCRO]</calculatedColumnFormula>
    </tableColumn>
    <tableColumn id="17" name="% a.a" dataDxfId="14" totalsRowDxfId="13">
      <calculatedColumnFormula>IF([ANO BASE]=0,0,[LUCRO]/[ANO BASE])</calculatedColumnFormula>
    </tableColumn>
    <tableColumn id="19" name="% a.m" dataDxfId="12" totalsRowDxfId="11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E10" totalsRowCount="1" headerRowDxfId="10" dataDxfId="9">
  <autoFilter ref="A1:E9"/>
  <tableColumns count="5">
    <tableColumn id="1" name="DATA" totalsRowFunction="count" dataDxfId="8" totalsRowDxfId="4"/>
    <tableColumn id="20" name="APLICAÇÃO" totalsRowFunction="sum" totalsRowDxfId="3" dataCellStyle="Moeda"/>
    <tableColumn id="22" name="LUCRO" totalsRowFunction="sum" dataDxfId="7" totalsRowDxfId="2" dataCellStyle="Moeda"/>
    <tableColumn id="25" name="MONTANTE" totalsRowFunction="custom" dataDxfId="6" totalsRowDxfId="1" dataCellStyle="Porcentagem">
      <calculatedColumnFormula>SUMPRODUCT(N([DATA]&lt;=Tabela22[[#This Row],[DATA]]),[APLICAÇÃO]) + SUMPRODUCT(N([DATA]&lt;=Tabela22[[#This Row],[DATA]]),[LUCRO])</calculatedColumnFormula>
      <totalsRowFormula>SUMPRODUCT(PRODUCT([RENT. % a.m.]+1)-1)</totalsRowFormula>
    </tableColumn>
    <tableColumn id="24" name="RENT. % a.m." totalsRowFunction="custom" dataDxfId="5" totalsRowDxfId="0" dataCellStyle="Porcentagem">
      <calculatedColumnFormula>[LUCRO]/([MONTANTE] - [LUCRO])</calculatedColumnFormula>
      <totalsRowFormula>(1+SUMPRODUCT(PRODUCT([RENT. % a.m.]+1)-1))^(1/Tabela22[[#Totals],[DATA]])-1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C14" sqref="C14"/>
    </sheetView>
  </sheetViews>
  <sheetFormatPr defaultColWidth="11.5703125" defaultRowHeight="11.25"/>
  <cols>
    <col min="1" max="1" width="9" style="2" bestFit="1" customWidth="1"/>
    <col min="2" max="2" width="11" style="2" bestFit="1" customWidth="1"/>
    <col min="3" max="3" width="9.85546875" style="2" bestFit="1" customWidth="1"/>
    <col min="4" max="4" width="13.7109375" style="9" bestFit="1" customWidth="1"/>
    <col min="5" max="5" width="11.5703125" style="2" bestFit="1" customWidth="1"/>
    <col min="6" max="6" width="7.7109375" style="2" bestFit="1" customWidth="1"/>
    <col min="7" max="7" width="6.8554687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7" s="6" customFormat="1">
      <c r="A1" s="5" t="s">
        <v>21</v>
      </c>
      <c r="B1" s="5" t="s">
        <v>22</v>
      </c>
      <c r="C1" s="5" t="s">
        <v>18</v>
      </c>
      <c r="D1" s="5" t="s">
        <v>2</v>
      </c>
      <c r="E1" s="10" t="s">
        <v>23</v>
      </c>
    </row>
    <row r="2" spans="1:7" s="1" customFormat="1">
      <c r="A2" s="7">
        <v>40817</v>
      </c>
      <c r="B2" s="8">
        <v>2099.15</v>
      </c>
      <c r="C2" s="8">
        <v>6.08</v>
      </c>
      <c r="D2" s="8">
        <f>SUMPRODUCT(N([DATA]&lt;=Tabela22[[#This Row],[DATA]]),[APLICAÇÃO]) + SUMPRODUCT(N([DATA]&lt;=Tabela22[[#This Row],[DATA]]),[LUCRO])</f>
        <v>2105.23</v>
      </c>
      <c r="E2" s="9">
        <f>[LUCRO]/([MONTANTE] - [LUCRO])</f>
        <v>2.8964104518495581E-3</v>
      </c>
    </row>
    <row r="3" spans="1:7">
      <c r="A3" s="7">
        <v>40848</v>
      </c>
      <c r="B3" s="8">
        <v>2607.9899999999998</v>
      </c>
      <c r="C3" s="8">
        <v>14.22</v>
      </c>
      <c r="D3" s="8">
        <f>SUMPRODUCT(N([DATA]&lt;=Tabela22[[#This Row],[DATA]]),[APLICAÇÃO]) + SUMPRODUCT(N([DATA]&lt;=Tabela22[[#This Row],[DATA]]),[LUCRO])</f>
        <v>4727.4399999999996</v>
      </c>
      <c r="E3" s="9">
        <f>[LUCRO]/([MONTANTE] - [LUCRO])</f>
        <v>3.0170456715366569E-3</v>
      </c>
    </row>
    <row r="4" spans="1:7">
      <c r="A4" s="7">
        <v>40878</v>
      </c>
      <c r="B4" s="8">
        <v>1319.32</v>
      </c>
      <c r="C4" s="8">
        <v>297.39999999999998</v>
      </c>
      <c r="D4" s="11">
        <f>SUMPRODUCT(N([DATA]&lt;=Tabela22[[#This Row],[DATA]]),[APLICAÇÃO]) + SUMPRODUCT(N([DATA]&lt;=Tabela22[[#This Row],[DATA]]),[LUCRO])</f>
        <v>6344.1599999999989</v>
      </c>
      <c r="E4" s="9">
        <f>[LUCRO]/([MONTANTE] - [LUCRO])</f>
        <v>4.9183364314112021E-2</v>
      </c>
    </row>
    <row r="5" spans="1:7">
      <c r="A5" s="7">
        <v>40909</v>
      </c>
      <c r="B5" s="8">
        <v>572.30999999999995</v>
      </c>
      <c r="C5" s="8">
        <v>-466.58</v>
      </c>
      <c r="D5" s="11">
        <f>SUMPRODUCT(N([DATA]&lt;=Tabela22[[#This Row],[DATA]]),[APLICAÇÃO]) + SUMPRODUCT(N([DATA]&lt;=Tabela22[[#This Row],[DATA]]),[LUCRO])</f>
        <v>6449.8899999999985</v>
      </c>
      <c r="E5" s="9">
        <f>[LUCRO]/([MONTANTE] - [LUCRO])</f>
        <v>-6.7459267516522176E-2</v>
      </c>
    </row>
    <row r="6" spans="1:7">
      <c r="A6" s="7">
        <v>40940</v>
      </c>
      <c r="B6" s="8">
        <v>167</v>
      </c>
      <c r="C6" s="8">
        <v>-1345.15</v>
      </c>
      <c r="D6" s="11">
        <f>SUMPRODUCT(N([DATA]&lt;=Tabela22[[#This Row],[DATA]]),[APLICAÇÃO]) + SUMPRODUCT(N([DATA]&lt;=Tabela22[[#This Row],[DATA]]),[LUCRO])</f>
        <v>5271.739999999998</v>
      </c>
      <c r="E6" s="9">
        <f>[LUCRO]/([MONTANTE] - [LUCRO])</f>
        <v>-0.20329036752915652</v>
      </c>
    </row>
    <row r="7" spans="1:7">
      <c r="A7" s="7">
        <v>40969</v>
      </c>
      <c r="B7" s="8">
        <v>0</v>
      </c>
      <c r="C7" s="8">
        <v>-554.19000000000005</v>
      </c>
      <c r="D7" s="11">
        <f>SUMPRODUCT(N([DATA]&lt;=Tabela22[[#This Row],[DATA]]),[APLICAÇÃO]) + SUMPRODUCT(N([DATA]&lt;=Tabela22[[#This Row],[DATA]]),[LUCRO])</f>
        <v>4717.5499999999984</v>
      </c>
      <c r="E7" s="9">
        <f>[LUCRO]/([MONTANTE] - [LUCRO])</f>
        <v>-0.10512468369077388</v>
      </c>
    </row>
    <row r="8" spans="1:7">
      <c r="A8" s="7">
        <v>41000</v>
      </c>
      <c r="B8" s="8">
        <v>0</v>
      </c>
      <c r="C8" s="8">
        <v>-1162.72</v>
      </c>
      <c r="D8" s="11">
        <f>SUMPRODUCT(N([DATA]&lt;=Tabela22[[#This Row],[DATA]]),[APLICAÇÃO]) + SUMPRODUCT(N([DATA]&lt;=Tabela22[[#This Row],[DATA]]),[LUCRO])</f>
        <v>3554.8299999999981</v>
      </c>
      <c r="E8" s="9">
        <f>[LUCRO]/([MONTANTE] - [LUCRO])</f>
        <v>-0.24646691608991964</v>
      </c>
      <c r="G8" s="14"/>
    </row>
    <row r="9" spans="1:7">
      <c r="A9" s="7">
        <v>41030</v>
      </c>
      <c r="B9" s="8">
        <v>735.79</v>
      </c>
      <c r="C9" s="8">
        <v>419.21</v>
      </c>
      <c r="D9" s="11">
        <f>SUMPRODUCT(N([DATA]&lt;=Tabela22[[#This Row],[DATA]]),[APLICAÇÃO]) + SUMPRODUCT(N([DATA]&lt;=Tabela22[[#This Row],[DATA]]),[LUCRO])</f>
        <v>4709.8299999999981</v>
      </c>
      <c r="E9" s="9">
        <f>[LUCRO]/([MONTANTE] - [LUCRO])</f>
        <v>9.7703828351147423E-2</v>
      </c>
    </row>
    <row r="10" spans="1:7">
      <c r="A10" s="2">
        <f>SUBTOTAL(103,[DATA])</f>
        <v>8</v>
      </c>
      <c r="B10" s="12">
        <f>SUBTOTAL(109,[APLICAÇÃO])</f>
        <v>7501.5599999999986</v>
      </c>
      <c r="C10" s="12">
        <f>SUBTOTAL(109,[LUCRO])</f>
        <v>-2791.7300000000005</v>
      </c>
      <c r="D10" s="9">
        <f>SUMPRODUCT(PRODUCT([RENT. % a.m.]+1)-1)</f>
        <v>-0.41959158897508497</v>
      </c>
      <c r="E10" s="4">
        <f>(1+SUMPRODUCT(PRODUCT([RENT. % a.m.]+1)-1))^(1/Tabela22[[#Totals],[DATA]])-1</f>
        <v>-6.5742243517399324E-2</v>
      </c>
    </row>
    <row r="14" spans="1:7">
      <c r="C14" s="12"/>
      <c r="D14" s="15"/>
    </row>
    <row r="15" spans="1:7">
      <c r="D15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2012-05-17T20:13:51Z</dcterms:modified>
</cp:coreProperties>
</file>