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0680"/>
  </bookViews>
  <sheets>
    <sheet name="Instaforex" sheetId="1" r:id="rId1"/>
    <sheet name="Pokerstars" sheetId="2" r:id="rId2"/>
    <sheet name="888" sheetId="3" r:id="rId3"/>
    <sheet name="Totais" sheetId="4" r:id="rId4"/>
  </sheets>
  <calcPr calcId="124519"/>
</workbook>
</file>

<file path=xl/calcChain.xml><?xml version="1.0" encoding="utf-8"?>
<calcChain xmlns="http://schemas.openxmlformats.org/spreadsheetml/2006/main">
  <c r="B2" i="4"/>
  <c r="D2"/>
  <c r="B3" s="1"/>
  <c r="C2"/>
  <c r="C3"/>
  <c r="C4"/>
  <c r="C5"/>
  <c r="C6"/>
  <c r="C7"/>
  <c r="G2" i="3"/>
  <c r="G3"/>
  <c r="G4"/>
  <c r="G5"/>
  <c r="G6"/>
  <c r="G7"/>
  <c r="D2" i="2"/>
  <c r="F2"/>
  <c r="G2"/>
  <c r="D3"/>
  <c r="F3"/>
  <c r="G3"/>
  <c r="A8" i="4"/>
  <c r="E2"/>
  <c r="A8" i="3"/>
  <c r="D2"/>
  <c r="A8" i="2"/>
  <c r="A8" i="1"/>
  <c r="D2"/>
  <c r="F2" s="1"/>
  <c r="D3" s="1"/>
  <c r="F3" s="1"/>
  <c r="D4" s="1"/>
  <c r="G2"/>
  <c r="D3" i="4" l="1"/>
  <c r="B4" s="1"/>
  <c r="F2" i="3"/>
  <c r="D3" s="1"/>
  <c r="G3" i="1"/>
  <c r="F4"/>
  <c r="D5" s="1"/>
  <c r="D4" i="4" l="1"/>
  <c r="B5" s="1"/>
  <c r="E3"/>
  <c r="F3" i="3"/>
  <c r="D4" s="1"/>
  <c r="D4" i="2"/>
  <c r="G4" s="1"/>
  <c r="F5" i="1"/>
  <c r="D6" s="1"/>
  <c r="G4"/>
  <c r="D5" i="4" l="1"/>
  <c r="B6" s="1"/>
  <c r="E4"/>
  <c r="F4" i="3"/>
  <c r="D5" s="1"/>
  <c r="F4" i="2"/>
  <c r="D5" s="1"/>
  <c r="G5" s="1"/>
  <c r="F6" i="1"/>
  <c r="D7" s="1"/>
  <c r="G5"/>
  <c r="D6" i="4" l="1"/>
  <c r="B7" s="1"/>
  <c r="E5"/>
  <c r="F5" i="3"/>
  <c r="D6" s="1"/>
  <c r="F5" i="2"/>
  <c r="D6" s="1"/>
  <c r="G6" s="1"/>
  <c r="F7" i="1"/>
  <c r="G6"/>
  <c r="D7" i="4" l="1"/>
  <c r="E6"/>
  <c r="F6" i="3"/>
  <c r="D7" s="1"/>
  <c r="F6" i="2"/>
  <c r="G7" i="1"/>
  <c r="G8" s="1"/>
  <c r="F8" s="1"/>
  <c r="D7" i="2" l="1"/>
  <c r="G7" s="1"/>
  <c r="E7" i="4"/>
  <c r="E8" s="1"/>
  <c r="D8" s="1"/>
  <c r="G8" i="3"/>
  <c r="F8" s="1"/>
  <c r="F7"/>
  <c r="G8" i="2"/>
  <c r="F8" s="1"/>
  <c r="F7"/>
</calcChain>
</file>

<file path=xl/sharedStrings.xml><?xml version="1.0" encoding="utf-8"?>
<sst xmlns="http://schemas.openxmlformats.org/spreadsheetml/2006/main" count="26" uniqueCount="7">
  <si>
    <t>Data</t>
  </si>
  <si>
    <t>Depósito</t>
  </si>
  <si>
    <t>Retirada</t>
  </si>
  <si>
    <t>Lucro</t>
  </si>
  <si>
    <t>%Rentabilidade</t>
  </si>
  <si>
    <t>Saldo</t>
  </si>
  <si>
    <t>Capital</t>
  </si>
</sst>
</file>

<file path=xl/styles.xml><?xml version="1.0" encoding="utf-8"?>
<styleSheet xmlns="http://schemas.openxmlformats.org/spreadsheetml/2006/main">
  <numFmts count="1">
    <numFmt numFmtId="165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0" fontId="1" fillId="0" borderId="0" xfId="0" applyNumberFormat="1" applyFont="1"/>
  </cellXfs>
  <cellStyles count="2">
    <cellStyle name="Normal" xfId="0" builtinId="0"/>
    <cellStyle name="Porcentagem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5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22" formatCode="mmm/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A1:G8" totalsRowCount="1" headerRowDxfId="30">
  <autoFilter ref="A1:G7"/>
  <tableColumns count="7">
    <tableColumn id="1" name="Data" totalsRowFunction="count" dataDxfId="37"/>
    <tableColumn id="2" name="Depósito" dataDxfId="36"/>
    <tableColumn id="3" name="Retirada" dataDxfId="35"/>
    <tableColumn id="4" name="Capital" dataDxfId="34">
      <calculatedColumnFormula>B2+F1</calculatedColumnFormula>
    </tableColumn>
    <tableColumn id="5" name="Lucro" dataDxfId="33"/>
    <tableColumn id="6" name="Saldo" totalsRowFunction="custom" dataDxfId="32" totalsRowDxfId="1" dataCellStyle="Porcentagem">
      <calculatedColumnFormula>D2+E2-C2</calculatedColumnFormula>
      <totalsRowFormula>(1+Tabela1[[#Totals],[%Rentabilidade]])^(1/Tabela1[[#Totals],[Data]])-1</totalsRowFormula>
    </tableColumn>
    <tableColumn id="7" name="%Rentabilidade" totalsRowFunction="custom" dataDxfId="31" totalsRowDxfId="0" dataCellStyle="Porcentagem">
      <calculatedColumnFormula>E2/D2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8" totalsRowCount="1" headerRowDxfId="23">
  <autoFilter ref="A1:G8"/>
  <tableColumns count="7">
    <tableColumn id="1" name="Data" totalsRowFunction="count" dataDxfId="29"/>
    <tableColumn id="2" name="Depósito" dataDxfId="28"/>
    <tableColumn id="3" name="Retirada" dataDxfId="27"/>
    <tableColumn id="4" name="Capital" dataDxfId="26">
      <calculatedColumnFormula>B2+F1</calculatedColumnFormula>
    </tableColumn>
    <tableColumn id="5" name="Lucro" dataDxfId="25"/>
    <tableColumn id="6" name="Saldo" totalsRowFunction="custom" dataDxfId="24" totalsRowDxfId="11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12" totalsRowDxfId="10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8" totalsRowCount="1" headerRowDxfId="16">
  <autoFilter ref="A1:G8"/>
  <tableColumns count="7">
    <tableColumn id="1" name="Data" totalsRowFunction="count" dataDxfId="22"/>
    <tableColumn id="2" name="Depósito" dataDxfId="21"/>
    <tableColumn id="3" name="Retirada" dataDxfId="20"/>
    <tableColumn id="4" name="Capital" dataDxfId="19">
      <calculatedColumnFormula>B2+F1</calculatedColumnFormula>
    </tableColumn>
    <tableColumn id="5" name="Lucro" dataDxfId="18"/>
    <tableColumn id="6" name="Saldo" totalsRowFunction="custom" dataDxfId="17" totalsRowDxfId="9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7" totalsRowDxfId="8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8" totalsRowCount="1" headerRowDxfId="13">
  <autoFilter ref="A1:E8"/>
  <tableColumns count="5">
    <tableColumn id="1" name="Data" totalsRowFunction="count" dataDxfId="15"/>
    <tableColumn id="4" name="Capital" dataDxfId="2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dataDxfId="6">
      <calculatedColumnFormula>Tabela1[[#This Row],[Lucro]]+Tabela13[[#This Row],[Lucro]]+Tabela14[[#This Row],[Lucro]]</calculatedColumnFormula>
    </tableColumn>
    <tableColumn id="6" name="Saldo" totalsRowFunction="custom" dataDxfId="5" totalsRowDxfId="4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14" totalsRowDxfId="3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G11" sqref="G11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100</v>
      </c>
      <c r="C2" s="4">
        <v>0</v>
      </c>
      <c r="D2" s="4">
        <f>B2</f>
        <v>100</v>
      </c>
      <c r="E2" s="4">
        <v>1.1499999999999999</v>
      </c>
      <c r="F2" s="4">
        <f>D2+E2-C2</f>
        <v>101.15</v>
      </c>
      <c r="G2" s="5">
        <f>E2/D2</f>
        <v>1.15E-2</v>
      </c>
    </row>
    <row r="3" spans="1:7">
      <c r="A3" s="3">
        <v>42095</v>
      </c>
      <c r="B3" s="4">
        <v>131.5</v>
      </c>
      <c r="C3" s="4">
        <v>31.5</v>
      </c>
      <c r="D3" s="4">
        <f>B3+F2</f>
        <v>232.65</v>
      </c>
      <c r="E3" s="4">
        <v>16.37</v>
      </c>
      <c r="F3" s="4">
        <f t="shared" ref="F3:F7" si="0">D3+E3-C3</f>
        <v>217.52</v>
      </c>
      <c r="G3" s="5">
        <f t="shared" ref="G3:G7" si="1">E3/D3</f>
        <v>7.0363206533419306E-2</v>
      </c>
    </row>
    <row r="4" spans="1:7">
      <c r="A4" s="3">
        <v>42125</v>
      </c>
      <c r="B4" s="4">
        <v>0</v>
      </c>
      <c r="C4" s="4">
        <v>0</v>
      </c>
      <c r="D4" s="4">
        <f t="shared" ref="D4:D7" si="2">B4+F3</f>
        <v>217.52</v>
      </c>
      <c r="E4" s="4">
        <v>14.64</v>
      </c>
      <c r="F4" s="4">
        <f t="shared" si="0"/>
        <v>232.16000000000003</v>
      </c>
      <c r="G4" s="5">
        <f t="shared" si="1"/>
        <v>6.730415593968371E-2</v>
      </c>
    </row>
    <row r="5" spans="1:7">
      <c r="A5" s="3">
        <v>42156</v>
      </c>
      <c r="B5" s="4">
        <v>0</v>
      </c>
      <c r="C5" s="4">
        <v>206.77</v>
      </c>
      <c r="D5" s="4">
        <f t="shared" si="2"/>
        <v>232.16000000000003</v>
      </c>
      <c r="E5" s="4">
        <v>-25.39</v>
      </c>
      <c r="F5" s="4">
        <f t="shared" si="0"/>
        <v>0</v>
      </c>
      <c r="G5" s="5">
        <f t="shared" si="1"/>
        <v>-0.10936423156443831</v>
      </c>
    </row>
    <row r="6" spans="1:7">
      <c r="A6" s="3">
        <v>42186</v>
      </c>
      <c r="B6" s="4">
        <v>275</v>
      </c>
      <c r="C6" s="4">
        <v>0</v>
      </c>
      <c r="D6" s="4">
        <f t="shared" si="2"/>
        <v>275</v>
      </c>
      <c r="E6" s="4">
        <v>0.55000000000000004</v>
      </c>
      <c r="F6" s="4">
        <f t="shared" si="0"/>
        <v>275.55</v>
      </c>
      <c r="G6" s="5">
        <f t="shared" si="1"/>
        <v>2E-3</v>
      </c>
    </row>
    <row r="7" spans="1:7">
      <c r="A7" s="3">
        <v>42217</v>
      </c>
      <c r="B7" s="4">
        <v>0</v>
      </c>
      <c r="C7" s="4">
        <v>0</v>
      </c>
      <c r="D7" s="4">
        <f t="shared" si="2"/>
        <v>275.55</v>
      </c>
      <c r="E7" s="4">
        <v>2.79</v>
      </c>
      <c r="F7" s="4">
        <f t="shared" si="0"/>
        <v>278.34000000000003</v>
      </c>
      <c r="G7" s="5">
        <f t="shared" si="1"/>
        <v>1.0125204137180184E-2</v>
      </c>
    </row>
    <row r="8" spans="1:7">
      <c r="A8">
        <f>SUBTOTAL(103,[Data])</f>
        <v>6</v>
      </c>
      <c r="F8" s="5">
        <f>(1+Tabela1[[#Totals],[%Rentabilidade]])^(1/Tabela1[[#Totals],[Data]])-1</f>
        <v>6.8266910578609341E-3</v>
      </c>
      <c r="G8" s="6">
        <f>SUMPRODUCT(PRODUCT([%Rentabilidade]+1)-1)</f>
        <v>4.1665597659523934E-2</v>
      </c>
    </row>
    <row r="9" spans="1:7">
      <c r="G9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F7" activeCellId="2" sqref="D14 F7 F7"/>
    </sheetView>
  </sheetViews>
  <sheetFormatPr defaultRowHeight="15"/>
  <cols>
    <col min="2" max="2" width="11" customWidth="1"/>
    <col min="3" max="3" width="10.42578125" customWidth="1"/>
    <col min="4" max="4" width="9.7109375" bestFit="1" customWidth="1"/>
    <col min="5" max="5" width="8.7109375" bestFit="1" customWidth="1"/>
    <col min="6" max="6" width="9.7109375" bestFit="1" customWidth="1"/>
    <col min="7" max="7" width="17.28515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IF(Tabela13[[#This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IF(Tabela13[[#This Row],[Lucro]]&lt;&gt;0,E3/D3,0)</f>
        <v>0</v>
      </c>
    </row>
    <row r="4" spans="1:7">
      <c r="A4" s="3">
        <v>42125</v>
      </c>
      <c r="B4" s="4">
        <v>64.06</v>
      </c>
      <c r="C4" s="4">
        <v>0</v>
      </c>
      <c r="D4" s="4">
        <f>B4+F3</f>
        <v>64.06</v>
      </c>
      <c r="E4" s="4">
        <v>-7.48</v>
      </c>
      <c r="F4" s="4">
        <f t="shared" si="0"/>
        <v>56.58</v>
      </c>
      <c r="G4" s="5">
        <f>IF(Tabela13[[#This Row],[Lucro]]&lt;&gt;0,E4/D4,0)</f>
        <v>-0.11676553231345614</v>
      </c>
    </row>
    <row r="5" spans="1:7">
      <c r="A5" s="3">
        <v>42156</v>
      </c>
      <c r="B5" s="4">
        <v>296.33</v>
      </c>
      <c r="C5" s="4">
        <v>0</v>
      </c>
      <c r="D5" s="4">
        <f t="shared" ref="D5:D7" si="1">B5+F4</f>
        <v>352.90999999999997</v>
      </c>
      <c r="E5" s="4">
        <v>-88.09</v>
      </c>
      <c r="F5" s="4">
        <f t="shared" si="0"/>
        <v>264.81999999999994</v>
      </c>
      <c r="G5" s="5">
        <f>IF(Tabela13[[#This Row],[Lucro]]&lt;&gt;0,E5/D5,0)</f>
        <v>-0.24961038225043217</v>
      </c>
    </row>
    <row r="6" spans="1:7">
      <c r="A6" s="3">
        <v>42186</v>
      </c>
      <c r="B6" s="4">
        <v>0</v>
      </c>
      <c r="C6" s="4">
        <v>150</v>
      </c>
      <c r="D6" s="4">
        <f t="shared" si="1"/>
        <v>264.81999999999994</v>
      </c>
      <c r="E6" s="4">
        <v>-74.66</v>
      </c>
      <c r="F6" s="4">
        <f t="shared" si="0"/>
        <v>40.15999999999994</v>
      </c>
      <c r="G6" s="5">
        <f>IF(Tabela13[[#This Row],[Lucro]]&lt;&gt;0,E6/D6,0)</f>
        <v>-0.28192734687712412</v>
      </c>
    </row>
    <row r="7" spans="1:7">
      <c r="A7" s="3">
        <v>42217</v>
      </c>
      <c r="B7" s="4">
        <v>0</v>
      </c>
      <c r="C7" s="4">
        <v>0</v>
      </c>
      <c r="D7" s="4">
        <f t="shared" si="1"/>
        <v>40.15999999999994</v>
      </c>
      <c r="E7" s="4">
        <v>1.24</v>
      </c>
      <c r="F7" s="4">
        <f t="shared" si="0"/>
        <v>41.399999999999942</v>
      </c>
      <c r="G7" s="5">
        <f>IF(Tabela13[[#This Row],[Lucro]]&lt;&gt;0,E7/D7,0)</f>
        <v>3.0876494023904428E-2</v>
      </c>
    </row>
    <row r="8" spans="1:7">
      <c r="A8">
        <f>SUBTOTAL(103,[Data])</f>
        <v>6</v>
      </c>
      <c r="F8" s="5">
        <f>(1+Tabela13[[#Totals],[%Rentabilidade]])^(1/Tabela13[[#Totals],[Data]])-1</f>
        <v>-0.11191137329409462</v>
      </c>
      <c r="G8" s="6">
        <f>SUMPRODUCT(PRODUCT([%Rentabilidade]+1)-1)</f>
        <v>-0.50938835771247926</v>
      </c>
    </row>
    <row r="9" spans="1:7">
      <c r="G9" s="5"/>
    </row>
    <row r="11" spans="1:7">
      <c r="C11" s="4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16" sqref="F16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IF(Tabela14[[#This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IF(Tabela14[[#This Row],[Lucro]]&lt;&gt;0,E3/D3,0)</f>
        <v>0</v>
      </c>
    </row>
    <row r="4" spans="1:7">
      <c r="A4" s="3">
        <v>42125</v>
      </c>
      <c r="B4" s="4">
        <v>0</v>
      </c>
      <c r="C4" s="4">
        <v>0</v>
      </c>
      <c r="D4" s="4">
        <f t="shared" ref="D4:D7" si="1">B4+F3</f>
        <v>0</v>
      </c>
      <c r="E4" s="4">
        <v>0</v>
      </c>
      <c r="F4" s="4">
        <f t="shared" si="0"/>
        <v>0</v>
      </c>
      <c r="G4" s="5">
        <f>IF(Tabela14[[#This Row],[Lucro]]&lt;&gt;0,E4/D4,0)</f>
        <v>0</v>
      </c>
    </row>
    <row r="5" spans="1:7">
      <c r="A5" s="3">
        <v>42156</v>
      </c>
      <c r="B5" s="4">
        <v>0</v>
      </c>
      <c r="C5" s="4">
        <v>0</v>
      </c>
      <c r="D5" s="4">
        <f t="shared" si="1"/>
        <v>0</v>
      </c>
      <c r="E5" s="4">
        <v>0</v>
      </c>
      <c r="F5" s="4">
        <f t="shared" si="0"/>
        <v>0</v>
      </c>
      <c r="G5" s="5">
        <f>IF(Tabela14[[#This Row],[Lucro]]&lt;&gt;0,E5/D5,0)</f>
        <v>0</v>
      </c>
    </row>
    <row r="6" spans="1:7">
      <c r="A6" s="3">
        <v>42186</v>
      </c>
      <c r="B6" s="4">
        <v>50</v>
      </c>
      <c r="C6" s="4">
        <v>0</v>
      </c>
      <c r="D6" s="4">
        <f t="shared" si="1"/>
        <v>50</v>
      </c>
      <c r="E6" s="4">
        <v>-47.64</v>
      </c>
      <c r="F6" s="4">
        <f t="shared" si="0"/>
        <v>2.3599999999999994</v>
      </c>
      <c r="G6" s="5">
        <f>IF(Tabela14[[#This Row],[Lucro]]&lt;&gt;0,E6/D6,0)</f>
        <v>-0.95279999999999998</v>
      </c>
    </row>
    <row r="7" spans="1:7">
      <c r="A7" s="3">
        <v>42217</v>
      </c>
      <c r="B7" s="4">
        <v>0</v>
      </c>
      <c r="C7" s="4">
        <v>0</v>
      </c>
      <c r="D7" s="4">
        <f t="shared" si="1"/>
        <v>2.3599999999999994</v>
      </c>
      <c r="E7" s="4">
        <v>3.9</v>
      </c>
      <c r="F7" s="4">
        <f t="shared" si="0"/>
        <v>6.26</v>
      </c>
      <c r="G7" s="5">
        <f>IF(Tabela14[[#This Row],[Lucro]]&lt;&gt;0,E7/D7,0)</f>
        <v>1.6525423728813562</v>
      </c>
    </row>
    <row r="8" spans="1:7">
      <c r="A8">
        <f>SUBTOTAL(103,[Data])</f>
        <v>6</v>
      </c>
      <c r="F8" s="5">
        <f>(1+Tabela14[[#Totals],[%Rentabilidade]])^(1/Tabela14[[#Totals],[Data]])-1</f>
        <v>-0.29270478259023291</v>
      </c>
      <c r="G8" s="6">
        <f>SUMPRODUCT(PRODUCT([%Rentabilidade]+1)-1)</f>
        <v>-0.87479999999999991</v>
      </c>
    </row>
    <row r="9" spans="1:7">
      <c r="G9" s="5"/>
    </row>
    <row r="10" spans="1:7">
      <c r="C10" s="4"/>
      <c r="G10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G7" sqref="G7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2" t="s">
        <v>0</v>
      </c>
      <c r="B1" s="2" t="s">
        <v>6</v>
      </c>
      <c r="C1" s="2" t="s">
        <v>3</v>
      </c>
      <c r="D1" s="2" t="s">
        <v>5</v>
      </c>
      <c r="E1" s="2" t="s">
        <v>4</v>
      </c>
    </row>
    <row r="2" spans="1:5">
      <c r="A2" s="3">
        <v>42064</v>
      </c>
      <c r="B2" s="4">
        <f>Tabela1[[#This Row],[Depósito]]+Tabela13[[#This Row],[Depósito]]+Tabela14[[#This Row],[Depósito]]-(Tabela1[[#This Row],[Retirada]]+Tabela13[[#This Row],[Retirada]]+Tabela14[[#This Row],[Retirada]])</f>
        <v>100</v>
      </c>
      <c r="C2" s="4">
        <f>Tabela1[[#This Row],[Lucro]]+Tabela13[[#This Row],[Lucro]]+Tabela14[[#This Row],[Lucro]]</f>
        <v>1.1499999999999999</v>
      </c>
      <c r="D2" s="4">
        <f t="shared" ref="D2:D7" si="0">B2+C2</f>
        <v>101.15</v>
      </c>
      <c r="E2" s="5">
        <f>C2/B2</f>
        <v>1.15E-2</v>
      </c>
    </row>
    <row r="3" spans="1:5">
      <c r="A3" s="3">
        <v>42095</v>
      </c>
      <c r="B3" s="4">
        <f>Tabela1[[#This Row],[Depósito]]+Tabela13[[#This Row],[Depósito]]+Tabela14[[#This Row],[Depósito]]-(Tabela1[[#This Row],[Retirada]]+Tabela13[[#This Row],[Retirada]]+Tabela14[[#This Row],[Retirada]])+D2</f>
        <v>201.15</v>
      </c>
      <c r="C3" s="4">
        <f>Tabela1[[#This Row],[Lucro]]+Tabela13[[#This Row],[Lucro]]+Tabela14[[#This Row],[Lucro]]</f>
        <v>16.37</v>
      </c>
      <c r="D3" s="4">
        <f t="shared" si="0"/>
        <v>217.52</v>
      </c>
      <c r="E3" s="5">
        <f t="shared" ref="E3:E7" si="1">C3/B3</f>
        <v>8.1382053194133733E-2</v>
      </c>
    </row>
    <row r="4" spans="1:5">
      <c r="A4" s="3">
        <v>42125</v>
      </c>
      <c r="B4" s="4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4">
        <f>Tabela1[[#This Row],[Lucro]]+Tabela13[[#This Row],[Lucro]]+Tabela14[[#This Row],[Lucro]]</f>
        <v>7.16</v>
      </c>
      <c r="D4" s="4">
        <f t="shared" si="0"/>
        <v>288.74000000000007</v>
      </c>
      <c r="E4" s="5">
        <f t="shared" si="1"/>
        <v>2.5427942325449246E-2</v>
      </c>
    </row>
    <row r="5" spans="1:5">
      <c r="A5" s="3">
        <v>42156</v>
      </c>
      <c r="B5" s="4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4">
        <f>Tabela1[[#This Row],[Lucro]]+Tabela13[[#This Row],[Lucro]]+Tabela14[[#This Row],[Lucro]]</f>
        <v>-113.48</v>
      </c>
      <c r="D5" s="4">
        <f t="shared" si="0"/>
        <v>264.82000000000005</v>
      </c>
      <c r="E5" s="5">
        <f t="shared" si="1"/>
        <v>-0.29997356595294733</v>
      </c>
    </row>
    <row r="6" spans="1:5">
      <c r="A6" s="3">
        <v>42186</v>
      </c>
      <c r="B6" s="4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4">
        <f>Tabela1[[#This Row],[Lucro]]+Tabela13[[#This Row],[Lucro]]+Tabela14[[#This Row],[Lucro]]</f>
        <v>-121.75</v>
      </c>
      <c r="D6" s="4">
        <f t="shared" si="0"/>
        <v>318.07000000000005</v>
      </c>
      <c r="E6" s="5">
        <f t="shared" si="1"/>
        <v>-0.27681778909553906</v>
      </c>
    </row>
    <row r="7" spans="1:5">
      <c r="A7" s="3">
        <v>42217</v>
      </c>
      <c r="B7" s="4">
        <f>Tabela1[[#This Row],[Depósito]]+Tabela13[[#This Row],[Depósito]]+Tabela14[[#This Row],[Depósito]]-(Tabela1[[#This Row],[Retirada]]+Tabela13[[#This Row],[Retirada]]+Tabela14[[#This Row],[Retirada]])+D6</f>
        <v>318.07000000000005</v>
      </c>
      <c r="C7" s="4">
        <f>Tabela1[[#This Row],[Lucro]]+Tabela13[[#This Row],[Lucro]]+Tabela14[[#This Row],[Lucro]]</f>
        <v>7.93</v>
      </c>
      <c r="D7" s="4">
        <f t="shared" si="0"/>
        <v>326.00000000000006</v>
      </c>
      <c r="E7" s="5">
        <f t="shared" si="1"/>
        <v>2.4931618826044576E-2</v>
      </c>
    </row>
    <row r="8" spans="1:5">
      <c r="A8">
        <f>SUBTOTAL(103,[Data])</f>
        <v>6</v>
      </c>
      <c r="D8" s="5">
        <f>(1+Tabela15[[#Totals],[%Rentabilidade]])^(1/Tabela15[[#Totals],[Data]])-1</f>
        <v>-8.627001630192821E-2</v>
      </c>
      <c r="E8" s="6">
        <f>SUMPRODUCT(PRODUCT([%Rentabilidade]+1)-1)</f>
        <v>-0.41802107482275619</v>
      </c>
    </row>
    <row r="9" spans="1:5">
      <c r="E9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Instaforex</vt:lpstr>
      <vt:lpstr>Pokerstars</vt:lpstr>
      <vt:lpstr>888</vt:lpstr>
      <vt:lpstr>Totais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2015-08-11T14:50:47Z</dcterms:modified>
</cp:coreProperties>
</file>