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EstaPasta_de_trabalho" defaultThemeVersion="124226"/>
  <bookViews>
    <workbookView xWindow="240" yWindow="75" windowWidth="16275" windowHeight="7995"/>
  </bookViews>
  <sheets>
    <sheet name="Patrimonio" sheetId="1" r:id="rId1"/>
    <sheet name="Proventos" sheetId="6" r:id="rId2"/>
    <sheet name="Tabela Proventos" sheetId="8" r:id="rId3"/>
  </sheets>
  <calcPr calcId="124519"/>
  <pivotCaches>
    <pivotCache cacheId="269" r:id="rId4"/>
  </pivotCaches>
</workbook>
</file>

<file path=xl/calcChain.xml><?xml version="1.0" encoding="utf-8"?>
<calcChain xmlns="http://schemas.openxmlformats.org/spreadsheetml/2006/main">
  <c r="F6" i="1"/>
  <c r="H6"/>
  <c r="I6"/>
  <c r="F5"/>
  <c r="H5"/>
  <c r="I5"/>
  <c r="K173" i="6"/>
  <c r="K174"/>
  <c r="K175"/>
  <c r="K176"/>
  <c r="K177"/>
  <c r="K178"/>
  <c r="K179"/>
  <c r="K180"/>
  <c r="K181"/>
  <c r="K182"/>
  <c r="K183"/>
  <c r="K184"/>
  <c r="K172"/>
  <c r="K171"/>
  <c r="G358"/>
  <c r="G359"/>
  <c r="G360"/>
  <c r="G361"/>
  <c r="G362"/>
  <c r="G363"/>
  <c r="G364"/>
  <c r="G365"/>
  <c r="G366"/>
  <c r="G367"/>
  <c r="G368"/>
  <c r="G369"/>
  <c r="G370"/>
  <c r="G371"/>
  <c r="G372"/>
  <c r="G373"/>
  <c r="G374"/>
  <c r="G375"/>
  <c r="G376"/>
  <c r="G377"/>
  <c r="G378"/>
  <c r="G379"/>
  <c r="G380"/>
  <c r="G381"/>
  <c r="G382"/>
  <c r="G383"/>
  <c r="G357"/>
  <c r="G337"/>
  <c r="G338"/>
  <c r="G339"/>
  <c r="G340"/>
  <c r="G341"/>
  <c r="G342"/>
  <c r="G343"/>
  <c r="G344"/>
  <c r="G345"/>
  <c r="G346"/>
  <c r="G347"/>
  <c r="G348"/>
  <c r="G349"/>
  <c r="G350"/>
  <c r="G351"/>
  <c r="G352"/>
  <c r="G353"/>
  <c r="G354"/>
  <c r="G355"/>
  <c r="G356"/>
  <c r="G336"/>
  <c r="F19" i="1"/>
  <c r="H19"/>
  <c r="I19"/>
  <c r="G331" i="6"/>
  <c r="G332"/>
  <c r="G333"/>
  <c r="G334"/>
  <c r="G335"/>
  <c r="G330"/>
  <c r="F18" i="1"/>
  <c r="H18"/>
  <c r="I18"/>
  <c r="G322" i="6"/>
  <c r="G323"/>
  <c r="G324"/>
  <c r="G325"/>
  <c r="G326"/>
  <c r="G327"/>
  <c r="G328"/>
  <c r="G329"/>
  <c r="G321"/>
  <c r="F17" i="1"/>
  <c r="H17"/>
  <c r="I17"/>
  <c r="G309" i="6"/>
  <c r="G310"/>
  <c r="G311"/>
  <c r="G312"/>
  <c r="G313"/>
  <c r="G314"/>
  <c r="G315"/>
  <c r="G316"/>
  <c r="G317"/>
  <c r="G318"/>
  <c r="G319"/>
  <c r="G320"/>
  <c r="G308"/>
  <c r="F16" i="1"/>
  <c r="H16"/>
  <c r="I16"/>
  <c r="G304" i="6"/>
  <c r="G305"/>
  <c r="G306"/>
  <c r="G307"/>
  <c r="G303"/>
  <c r="F15" i="1"/>
  <c r="H15"/>
  <c r="I15"/>
  <c r="G297" i="6"/>
  <c r="G298"/>
  <c r="G299"/>
  <c r="G300"/>
  <c r="G301"/>
  <c r="G302"/>
  <c r="G296"/>
  <c r="F14" i="1"/>
  <c r="H14"/>
  <c r="I14"/>
  <c r="G287" i="6"/>
  <c r="G288"/>
  <c r="G289"/>
  <c r="G290"/>
  <c r="G291"/>
  <c r="G292"/>
  <c r="G293"/>
  <c r="G294"/>
  <c r="G295"/>
  <c r="G286"/>
  <c r="F13" i="1"/>
  <c r="H13"/>
  <c r="I13"/>
  <c r="G281" i="6"/>
  <c r="G282"/>
  <c r="G283"/>
  <c r="G284"/>
  <c r="G285"/>
  <c r="G280"/>
  <c r="F4" i="1"/>
  <c r="H4"/>
  <c r="I4"/>
  <c r="G268" i="6"/>
  <c r="G269"/>
  <c r="G270"/>
  <c r="G271"/>
  <c r="G272"/>
  <c r="G273"/>
  <c r="G274"/>
  <c r="G275"/>
  <c r="G276"/>
  <c r="G277"/>
  <c r="G278"/>
  <c r="G279"/>
  <c r="G267"/>
  <c r="G261"/>
  <c r="G262"/>
  <c r="G263"/>
  <c r="G264"/>
  <c r="G265"/>
  <c r="G266"/>
  <c r="G260"/>
  <c r="F3" i="1"/>
  <c r="H3"/>
  <c r="I3"/>
  <c r="F2"/>
  <c r="H2"/>
  <c r="I2"/>
  <c r="G250" i="6"/>
  <c r="G251"/>
  <c r="G252"/>
  <c r="G253"/>
  <c r="G254"/>
  <c r="G255"/>
  <c r="G256"/>
  <c r="G257"/>
  <c r="G258"/>
  <c r="G259"/>
  <c r="G249"/>
  <c r="F12" i="1"/>
  <c r="H12"/>
  <c r="I12"/>
  <c r="G209" i="6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08"/>
  <c r="G200"/>
  <c r="G201"/>
  <c r="G202"/>
  <c r="G203"/>
  <c r="G204"/>
  <c r="G205"/>
  <c r="G206"/>
  <c r="G207"/>
  <c r="G199"/>
  <c r="F11" i="1"/>
  <c r="H11"/>
  <c r="I11"/>
  <c r="F10"/>
  <c r="H10"/>
  <c r="I10"/>
  <c r="G173" i="6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72"/>
  <c r="F9" i="1"/>
  <c r="H9"/>
  <c r="I9"/>
  <c r="G66" i="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65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F8" i="1"/>
  <c r="H8"/>
  <c r="I8"/>
  <c r="G3" i="6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F7" i="1"/>
  <c r="H7"/>
  <c r="I7"/>
  <c r="J6"/>
  <c r="J5"/>
  <c r="J19"/>
  <c r="J18"/>
  <c r="J17"/>
  <c r="J16"/>
  <c r="J15"/>
  <c r="J14"/>
  <c r="J13"/>
  <c r="J4"/>
  <c r="J3"/>
  <c r="J2"/>
  <c r="J12"/>
  <c r="J11"/>
  <c r="J10"/>
  <c r="J9"/>
  <c r="J8"/>
  <c r="J7"/>
  <c r="K6" l="1"/>
  <c r="L6"/>
  <c r="K5"/>
  <c r="L5"/>
  <c r="K19"/>
  <c r="L19"/>
  <c r="K18"/>
  <c r="L18"/>
  <c r="K17"/>
  <c r="L17"/>
  <c r="K16"/>
  <c r="L16"/>
  <c r="K15"/>
  <c r="L15"/>
  <c r="K14"/>
  <c r="L14"/>
  <c r="K13"/>
  <c r="L13"/>
  <c r="K4"/>
  <c r="L4"/>
  <c r="K3"/>
  <c r="L3"/>
  <c r="K2"/>
  <c r="L2"/>
  <c r="K12"/>
  <c r="L12"/>
  <c r="L7"/>
  <c r="L8"/>
  <c r="L9"/>
  <c r="L10"/>
  <c r="K11"/>
  <c r="L11"/>
  <c r="K10"/>
  <c r="K9"/>
  <c r="K8"/>
  <c r="K7"/>
  <c r="G2" i="6"/>
  <c r="K158" l="1"/>
  <c r="K159"/>
  <c r="K160"/>
  <c r="K161"/>
  <c r="K162"/>
  <c r="K163"/>
  <c r="K164"/>
  <c r="K165"/>
  <c r="K166"/>
  <c r="K167"/>
  <c r="K168"/>
  <c r="K169"/>
  <c r="K170"/>
  <c r="K157"/>
  <c r="K156"/>
  <c r="K152"/>
  <c r="K153"/>
  <c r="K154"/>
  <c r="K155"/>
  <c r="K151"/>
  <c r="K150"/>
  <c r="K146"/>
  <c r="K147"/>
  <c r="K148"/>
  <c r="K149"/>
  <c r="K145"/>
  <c r="K144"/>
  <c r="K134"/>
  <c r="K135"/>
  <c r="K136"/>
  <c r="K137"/>
  <c r="K138"/>
  <c r="K139"/>
  <c r="K140"/>
  <c r="K141"/>
  <c r="K142"/>
  <c r="K143"/>
  <c r="K133"/>
  <c r="K132"/>
  <c r="K129"/>
  <c r="K130"/>
  <c r="K131"/>
  <c r="K128"/>
  <c r="K127"/>
  <c r="K113"/>
  <c r="K114"/>
  <c r="K115"/>
  <c r="K116"/>
  <c r="K117"/>
  <c r="K118"/>
  <c r="K119"/>
  <c r="K120"/>
  <c r="K121"/>
  <c r="K122"/>
  <c r="K123"/>
  <c r="K124"/>
  <c r="K125"/>
  <c r="K126"/>
  <c r="K112"/>
  <c r="K111"/>
  <c r="K107"/>
  <c r="K108"/>
  <c r="K109"/>
  <c r="K110"/>
  <c r="K106"/>
  <c r="K105"/>
  <c r="K100"/>
  <c r="K101"/>
  <c r="K102"/>
  <c r="K103"/>
  <c r="K104"/>
  <c r="K99"/>
  <c r="K98"/>
  <c r="K85"/>
  <c r="K86"/>
  <c r="K87"/>
  <c r="K88"/>
  <c r="K89"/>
  <c r="K90"/>
  <c r="K91"/>
  <c r="K92"/>
  <c r="K93"/>
  <c r="K94"/>
  <c r="K95"/>
  <c r="K96"/>
  <c r="K97"/>
  <c r="K84"/>
  <c r="K83"/>
  <c r="K78"/>
  <c r="K79"/>
  <c r="K80"/>
  <c r="K81"/>
  <c r="K82"/>
  <c r="K77"/>
  <c r="K76"/>
  <c r="K71"/>
  <c r="K72"/>
  <c r="K73"/>
  <c r="K74"/>
  <c r="K75"/>
  <c r="K70"/>
  <c r="K69"/>
  <c r="K56"/>
  <c r="K57"/>
  <c r="K58"/>
  <c r="K59"/>
  <c r="K60"/>
  <c r="K61"/>
  <c r="K62"/>
  <c r="K63"/>
  <c r="K64"/>
  <c r="K65"/>
  <c r="K66"/>
  <c r="K67"/>
  <c r="K68"/>
  <c r="K55"/>
  <c r="K54"/>
  <c r="K47"/>
  <c r="K48"/>
  <c r="K49"/>
  <c r="K50"/>
  <c r="K51"/>
  <c r="K52"/>
  <c r="K53"/>
  <c r="K46"/>
  <c r="K45"/>
  <c r="K32"/>
  <c r="K33"/>
  <c r="K34"/>
  <c r="K35"/>
  <c r="K36"/>
  <c r="K37"/>
  <c r="K38"/>
  <c r="K39"/>
  <c r="K40"/>
  <c r="K41"/>
  <c r="K42"/>
  <c r="K43"/>
  <c r="K44"/>
  <c r="K31"/>
  <c r="K30"/>
  <c r="K16"/>
  <c r="K17"/>
  <c r="K18"/>
  <c r="K19"/>
  <c r="K20"/>
  <c r="K21"/>
  <c r="K22"/>
  <c r="K23"/>
  <c r="K24"/>
  <c r="K25"/>
  <c r="K26"/>
  <c r="K27"/>
  <c r="K28"/>
  <c r="K29"/>
  <c r="K15"/>
  <c r="K14"/>
  <c r="K10"/>
  <c r="K11"/>
  <c r="K12"/>
  <c r="K13"/>
  <c r="K9"/>
  <c r="K8"/>
  <c r="K4"/>
  <c r="K5"/>
  <c r="K6"/>
  <c r="K7"/>
  <c r="K3"/>
  <c r="K2"/>
</calcChain>
</file>

<file path=xl/sharedStrings.xml><?xml version="1.0" encoding="utf-8"?>
<sst xmlns="http://schemas.openxmlformats.org/spreadsheetml/2006/main" count="1046" uniqueCount="72">
  <si>
    <t>Ano</t>
  </si>
  <si>
    <t>Valor</t>
  </si>
  <si>
    <t>Tipo</t>
  </si>
  <si>
    <t>Ativo</t>
  </si>
  <si>
    <t>ELPL4</t>
  </si>
  <si>
    <t>Rótulos de Linha</t>
  </si>
  <si>
    <t>Total geral</t>
  </si>
  <si>
    <t>ELET3</t>
  </si>
  <si>
    <t>EMPRESA</t>
  </si>
  <si>
    <t>Patrimônio Líquido</t>
  </si>
  <si>
    <t>Total Ações</t>
  </si>
  <si>
    <t>VPA</t>
  </si>
  <si>
    <t>Cotação</t>
  </si>
  <si>
    <t>PVPA</t>
  </si>
  <si>
    <t>Preço Compra</t>
  </si>
  <si>
    <t>Comprar ?</t>
  </si>
  <si>
    <t>PAPEL</t>
  </si>
  <si>
    <t>BICB4</t>
  </si>
  <si>
    <t>Jrs. Cap. Próprio</t>
  </si>
  <si>
    <t>Dividendo</t>
  </si>
  <si>
    <t>Data ex-1</t>
  </si>
  <si>
    <t>Pagamento</t>
  </si>
  <si>
    <t>Aprovação</t>
  </si>
  <si>
    <t>Líquido</t>
  </si>
  <si>
    <t>Total Líquido</t>
  </si>
  <si>
    <t>Valores</t>
  </si>
  <si>
    <t>Média de Líquido</t>
  </si>
  <si>
    <t>Utilidade Pública / Energia Elétrica / Energia Elétrica</t>
  </si>
  <si>
    <t>Classificação Setorial</t>
  </si>
  <si>
    <t>FJTA4</t>
  </si>
  <si>
    <t>FORJAS TAURUS S.A.</t>
  </si>
  <si>
    <t>Bens Industriais / Máquinas e Equipamentos / Armas e Munições</t>
  </si>
  <si>
    <t>Bens Industriais / Serviços / Serviços Diversos</t>
  </si>
  <si>
    <t>CTAX4</t>
  </si>
  <si>
    <t>CONTAX PARTICIPACOES S.A.</t>
  </si>
  <si>
    <t>Bens Industriais / Material de Transporte / Material Rodoviário</t>
  </si>
  <si>
    <t>POMO4</t>
  </si>
  <si>
    <t>MARCOPOLO S.A.</t>
  </si>
  <si>
    <t>BISA3</t>
  </si>
  <si>
    <t>BROOKFIELD INCORPORAÇÕES S.A.</t>
  </si>
  <si>
    <t>Construção e Transporte / Construção e Engenharia / Construção Civil</t>
  </si>
  <si>
    <t>Financeiro e Outros / Intermediários Financeiros / Bancos</t>
  </si>
  <si>
    <t>Média Div/Jur</t>
  </si>
  <si>
    <t>BCO INDUSTRIAL E COMERCIAL S.A.</t>
  </si>
  <si>
    <t>BCO DAYCOVAL S.A.</t>
  </si>
  <si>
    <t>DAYC4</t>
  </si>
  <si>
    <t>ITSA4</t>
  </si>
  <si>
    <t>ITAUSA INVESTIMENTOS ITAU S.A.</t>
  </si>
  <si>
    <t>Rentabilidade</t>
  </si>
  <si>
    <t>PDG REALTY S.A. EMPREEND E PARTICIPACOES</t>
  </si>
  <si>
    <t>PDGR3</t>
  </si>
  <si>
    <t>RSID3</t>
  </si>
  <si>
    <t>ROSSI RESIDENCIAL S.A.</t>
  </si>
  <si>
    <t>GFSA3</t>
  </si>
  <si>
    <t>GAFISA S.A.</t>
  </si>
  <si>
    <t>JHSF3</t>
  </si>
  <si>
    <t>JHSF PARTICIPACOES S.A.</t>
  </si>
  <si>
    <t>PTBL3</t>
  </si>
  <si>
    <t>PORTOBELLO S.A.</t>
  </si>
  <si>
    <t>Construção e Transporte / Construção e Engenharia / Materiais de Construção</t>
  </si>
  <si>
    <t>BBRK3</t>
  </si>
  <si>
    <t>BRASIL BROKERS PARTICIPACOES S.A.</t>
  </si>
  <si>
    <t>Construção e Transporte / Construção e Engenharia / Intermediação Imobiliária</t>
  </si>
  <si>
    <t>ALLL3</t>
  </si>
  <si>
    <t>ALL AMERICA LATINA LOGISTICA S.A.</t>
  </si>
  <si>
    <t>Construção e Transporte / Transporte / Transporte Ferroviário</t>
  </si>
  <si>
    <t>HBOR3</t>
  </si>
  <si>
    <t>HELBOR EMPREENDIMENTOS S.A.</t>
  </si>
  <si>
    <t>EVEN3</t>
  </si>
  <si>
    <t>EVEN CONSTRUTORA E INCORPORADORA S.A.</t>
  </si>
  <si>
    <t>CENTRAIS ELET BRAS S.A. - ELETROBRAS</t>
  </si>
  <si>
    <t>ELETROPAULO METROP. ELET. SAO PAULO S.A.</t>
  </si>
</sst>
</file>

<file path=xl/styles.xml><?xml version="1.0" encoding="utf-8"?>
<styleSheet xmlns="http://schemas.openxmlformats.org/spreadsheetml/2006/main">
  <numFmts count="4">
    <numFmt numFmtId="164" formatCode="_-&quot;R$&quot;\ * #,##0.00_-;\-&quot;R$&quot;\ * #,##0.00_-;_-&quot;R$&quot;\ * &quot;-&quot;??_-;_-@_-"/>
    <numFmt numFmtId="165" formatCode="_-* #,##0.00_-;\-* #,##0.00_-;_-* &quot;-&quot;??_-;_-@_-"/>
    <numFmt numFmtId="166" formatCode="_-* #,##0_-;\-* #,##0_-;_-* &quot;-&quot;??_-;_-@_-"/>
    <numFmt numFmtId="172" formatCode="_-* #,##0.0000_-;\-* #,##0.0000_-;_-* &quot;-&quot;??_-;_-@_-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2" fillId="0" borderId="0" xfId="0" applyFont="1"/>
    <xf numFmtId="0" fontId="2" fillId="0" borderId="0" xfId="0" applyFont="1" applyBorder="1"/>
    <xf numFmtId="164" fontId="2" fillId="0" borderId="0" xfId="2" applyFont="1"/>
    <xf numFmtId="164" fontId="2" fillId="0" borderId="0" xfId="2" applyFont="1" applyBorder="1"/>
    <xf numFmtId="164" fontId="2" fillId="0" borderId="0" xfId="0" applyNumberFormat="1" applyFont="1"/>
    <xf numFmtId="166" fontId="2" fillId="0" borderId="0" xfId="1" applyNumberFormat="1" applyFont="1"/>
    <xf numFmtId="166" fontId="2" fillId="0" borderId="0" xfId="1" applyNumberFormat="1" applyFont="1" applyBorder="1"/>
    <xf numFmtId="9" fontId="2" fillId="0" borderId="0" xfId="3" applyFont="1" applyBorder="1"/>
    <xf numFmtId="0" fontId="2" fillId="0" borderId="0" xfId="0" applyNumberFormat="1" applyFont="1"/>
    <xf numFmtId="164" fontId="3" fillId="0" borderId="0" xfId="2" applyFont="1" applyBorder="1"/>
    <xf numFmtId="164" fontId="3" fillId="0" borderId="0" xfId="2" applyFont="1"/>
    <xf numFmtId="164" fontId="2" fillId="0" borderId="0" xfId="2" applyNumberFormat="1" applyFont="1" applyBorder="1"/>
    <xf numFmtId="0" fontId="2" fillId="0" borderId="0" xfId="0" applyNumberFormat="1" applyFont="1" applyBorder="1"/>
    <xf numFmtId="14" fontId="2" fillId="0" borderId="0" xfId="0" applyNumberFormat="1" applyFont="1" applyBorder="1"/>
    <xf numFmtId="14" fontId="2" fillId="0" borderId="0" xfId="0" applyNumberFormat="1" applyFont="1"/>
    <xf numFmtId="172" fontId="2" fillId="0" borderId="0" xfId="1" applyNumberFormat="1" applyFont="1"/>
    <xf numFmtId="14" fontId="2" fillId="0" borderId="0" xfId="1" applyNumberFormat="1" applyFont="1"/>
    <xf numFmtId="14" fontId="2" fillId="0" borderId="0" xfId="1" applyNumberFormat="1" applyFont="1" applyBorder="1"/>
    <xf numFmtId="172" fontId="2" fillId="0" borderId="0" xfId="1" applyNumberFormat="1" applyFont="1" applyBorder="1"/>
    <xf numFmtId="0" fontId="2" fillId="0" borderId="0" xfId="2" applyNumberFormat="1" applyFont="1" applyBorder="1"/>
    <xf numFmtId="0" fontId="2" fillId="0" borderId="0" xfId="2" applyNumberFormat="1" applyFont="1"/>
    <xf numFmtId="164" fontId="2" fillId="0" borderId="0" xfId="0" applyNumberFormat="1" applyFont="1" applyBorder="1"/>
    <xf numFmtId="10" fontId="2" fillId="0" borderId="0" xfId="3" applyNumberFormat="1" applyFont="1"/>
    <xf numFmtId="10" fontId="2" fillId="0" borderId="0" xfId="3" applyNumberFormat="1" applyFont="1" applyBorder="1"/>
  </cellXfs>
  <cellStyles count="4">
    <cellStyle name="Moeda" xfId="2" builtinId="4"/>
    <cellStyle name="Normal" xfId="0" builtinId="0"/>
    <cellStyle name="Porcentagem" xfId="3" builtinId="5"/>
    <cellStyle name="Separador de milhares" xfId="1" builtinId="3"/>
  </cellStyles>
  <dxfs count="26"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19" formatCode="d/m/yyyy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72" formatCode="_-* #,##0.0000_-;\-* #,##0.0000_-;_-* &quot;-&quot;??_-;_-@_-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19" formatCode="d/m/yyyy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numFmt numFmtId="164" formatCode="_-&quot;R$&quot;\ * #,##0.00_-;\-&quot;R$&quot;\ * #,##0.00_-;_-&quot;R$&quot;\ * &quot;-&quot;??_-;_-@_-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6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ngelbert" refreshedDate="41620.822775000001" createdVersion="3" refreshedVersion="3" minRefreshableVersion="3" recordCount="183">
  <cacheSource type="worksheet">
    <worksheetSource name="Tabela5"/>
  </cacheSource>
  <cacheFields count="3">
    <cacheField name="Ativo" numFmtId="0">
      <sharedItems count="45">
        <s v="BICB4"/>
        <s v="DAYC4"/>
        <s v="ITSA4"/>
        <s v="FJTA4"/>
        <s v="CTAX4"/>
        <s v="POMO4"/>
        <s v="BISA3"/>
        <s v="PDGR3"/>
        <s v="RSID3"/>
        <s v="GFSA3"/>
        <s v="JHSF3"/>
        <s v="PTBL3"/>
        <s v="BBRK3"/>
        <s v="ALLL3"/>
        <s v="HBOR3"/>
        <s v="EVEN3"/>
        <s v="ELET3"/>
        <s v="ELPL4"/>
        <s v="BAZA3" u="1"/>
        <s v="PETR4" u="1"/>
        <s v="BBAS3" u="1"/>
        <s v="BVMF3" u="1"/>
        <s v="MERC4" u="1"/>
        <s v="OIBR4" u="1"/>
        <s v="SUZB5" u="1"/>
        <s v="VALE5" u="1"/>
        <s v="UNIP6" u="1"/>
        <s v="SFSA4" u="1"/>
        <s v="USIM5" u="1"/>
        <s v="TCSA3" u="1"/>
        <s v="BRAP4" u="1"/>
        <s v="BMTO4" u="1"/>
        <s v="CRIV4" u="1"/>
        <s v="SANB4" u="1"/>
        <s v="ENBR3" u="1"/>
        <s v="BAHI3" u="1"/>
        <s v="BEES3" u="1"/>
        <s v="NAFG4" u="1"/>
        <s v="BASA3" u="1"/>
        <s v="CARD3" u="1"/>
        <s v="ROMI3" u="1"/>
        <s v="FRAS4" u="1"/>
        <s v="MGEL4" u="1"/>
        <s v="TRPL4" u="1"/>
        <s v="TIBR6" u="1"/>
      </sharedItems>
    </cacheField>
    <cacheField name="Ano" numFmtId="0">
      <sharedItems containsSemiMixedTypes="0" containsString="0" containsNumber="1" containsInteger="1" minValue="1998" maxValue="2014" count="17">
        <n v="2013"/>
        <n v="2012"/>
        <n v="2011"/>
        <n v="2010"/>
        <n v="2009"/>
        <n v="2008"/>
        <n v="2014"/>
        <n v="2007"/>
        <n v="2006"/>
        <n v="2005"/>
        <n v="2004"/>
        <n v="2003"/>
        <n v="2002"/>
        <n v="2001"/>
        <n v="2000"/>
        <n v="1999"/>
        <n v="1998"/>
      </sharedItems>
    </cacheField>
    <cacheField name="Líquido" numFmtId="0">
      <sharedItems containsSemiMixedTypes="0" containsString="0" containsNumber="1" minValue="0" maxValue="15.3325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3">
  <r>
    <x v="0"/>
    <x v="0"/>
    <n v="0.19999"/>
  </r>
  <r>
    <x v="0"/>
    <x v="1"/>
    <n v="0.42847999999999997"/>
  </r>
  <r>
    <x v="0"/>
    <x v="2"/>
    <n v="0.44395000000000001"/>
  </r>
  <r>
    <x v="0"/>
    <x v="3"/>
    <n v="0.57084999999999997"/>
  </r>
  <r>
    <x v="0"/>
    <x v="4"/>
    <n v="0.59366000000000008"/>
  </r>
  <r>
    <x v="0"/>
    <x v="5"/>
    <n v="0.33449000000000001"/>
  </r>
  <r>
    <x v="1"/>
    <x v="0"/>
    <n v="0.44074999999999998"/>
  </r>
  <r>
    <x v="1"/>
    <x v="1"/>
    <n v="0.84277000000000002"/>
  </r>
  <r>
    <x v="1"/>
    <x v="2"/>
    <n v="0.48129500000000003"/>
  </r>
  <r>
    <x v="1"/>
    <x v="3"/>
    <n v="0.365755"/>
  </r>
  <r>
    <x v="1"/>
    <x v="4"/>
    <n v="0.37060000000000004"/>
  </r>
  <r>
    <x v="1"/>
    <x v="5"/>
    <n v="0.43715499999999996"/>
  </r>
  <r>
    <x v="2"/>
    <x v="6"/>
    <n v="1.4999999999999999E-2"/>
  </r>
  <r>
    <x v="2"/>
    <x v="0"/>
    <n v="0.21228000000000002"/>
  </r>
  <r>
    <x v="2"/>
    <x v="1"/>
    <n v="0.17700000000000002"/>
  </r>
  <r>
    <x v="2"/>
    <x v="2"/>
    <n v="0.33165500000000003"/>
  </r>
  <r>
    <x v="2"/>
    <x v="3"/>
    <n v="0.14661000000000002"/>
  </r>
  <r>
    <x v="2"/>
    <x v="4"/>
    <n v="0.13581500000000002"/>
  </r>
  <r>
    <x v="2"/>
    <x v="5"/>
    <n v="0.11504999999999999"/>
  </r>
  <r>
    <x v="2"/>
    <x v="7"/>
    <n v="0.35397000000000001"/>
  </r>
  <r>
    <x v="2"/>
    <x v="8"/>
    <n v="0.25075000000000003"/>
  </r>
  <r>
    <x v="2"/>
    <x v="9"/>
    <n v="0.19872999999999996"/>
  </r>
  <r>
    <x v="2"/>
    <x v="10"/>
    <n v="0.16872499999999999"/>
  </r>
  <r>
    <x v="2"/>
    <x v="11"/>
    <n v="7.1995000000000003E-2"/>
  </r>
  <r>
    <x v="2"/>
    <x v="12"/>
    <n v="0.11117999999999997"/>
  </r>
  <r>
    <x v="2"/>
    <x v="13"/>
    <n v="9.6644999999999981E-2"/>
  </r>
  <r>
    <x v="2"/>
    <x v="14"/>
    <n v="7.3694999999999997E-2"/>
  </r>
  <r>
    <x v="2"/>
    <x v="15"/>
    <n v="1.5979999999999998E-2"/>
  </r>
  <r>
    <x v="3"/>
    <x v="0"/>
    <n v="5.4554999999999999E-2"/>
  </r>
  <r>
    <x v="3"/>
    <x v="1"/>
    <n v="0.15500000000000003"/>
  </r>
  <r>
    <x v="3"/>
    <x v="2"/>
    <n v="0.1125"/>
  </r>
  <r>
    <x v="3"/>
    <x v="3"/>
    <n v="0.18050000000000002"/>
  </r>
  <r>
    <x v="3"/>
    <x v="4"/>
    <n v="0.17"/>
  </r>
  <r>
    <x v="3"/>
    <x v="5"/>
    <n v="0.13600000000000001"/>
  </r>
  <r>
    <x v="3"/>
    <x v="7"/>
    <n v="9.0000000000000011E-2"/>
  </r>
  <r>
    <x v="3"/>
    <x v="8"/>
    <n v="7.4099999999999999E-2"/>
  </r>
  <r>
    <x v="3"/>
    <x v="9"/>
    <n v="6.8000000000000005E-2"/>
  </r>
  <r>
    <x v="3"/>
    <x v="10"/>
    <n v="6.3835000000000003E-2"/>
  </r>
  <r>
    <x v="3"/>
    <x v="11"/>
    <n v="9.2969999999999997E-2"/>
  </r>
  <r>
    <x v="3"/>
    <x v="12"/>
    <n v="0.13328000000000001"/>
  </r>
  <r>
    <x v="3"/>
    <x v="13"/>
    <n v="5.2360000000000004E-2"/>
  </r>
  <r>
    <x v="3"/>
    <x v="14"/>
    <n v="5.4860000000000006E-2"/>
  </r>
  <r>
    <x v="3"/>
    <x v="15"/>
    <n v="5.2360000000000004E-2"/>
  </r>
  <r>
    <x v="4"/>
    <x v="0"/>
    <n v="0.80520000000000003"/>
  </r>
  <r>
    <x v="4"/>
    <x v="1"/>
    <n v="1.5573999999999999"/>
  </r>
  <r>
    <x v="4"/>
    <x v="2"/>
    <n v="1.5636000000000001"/>
  </r>
  <r>
    <x v="4"/>
    <x v="3"/>
    <n v="1.5082"/>
  </r>
  <r>
    <x v="4"/>
    <x v="4"/>
    <n v="3.4161000000000001"/>
  </r>
  <r>
    <x v="4"/>
    <x v="5"/>
    <n v="0.77600000000000002"/>
  </r>
  <r>
    <x v="4"/>
    <x v="7"/>
    <n v="5.2299999999999999E-2"/>
  </r>
  <r>
    <x v="4"/>
    <x v="8"/>
    <n v="3.5299999999999998E-2"/>
  </r>
  <r>
    <x v="4"/>
    <x v="9"/>
    <n v="5.4999999999999997E-3"/>
  </r>
  <r>
    <x v="5"/>
    <x v="0"/>
    <n v="0.28397499999999998"/>
  </r>
  <r>
    <x v="5"/>
    <x v="1"/>
    <n v="0.36899999999999999"/>
  </r>
  <r>
    <x v="5"/>
    <x v="2"/>
    <n v="0.33045000000000002"/>
  </r>
  <r>
    <x v="5"/>
    <x v="3"/>
    <n v="0.23925000000000002"/>
  </r>
  <r>
    <x v="5"/>
    <x v="4"/>
    <n v="0.36841999999999997"/>
  </r>
  <r>
    <x v="5"/>
    <x v="5"/>
    <n v="0.31215499999999996"/>
  </r>
  <r>
    <x v="5"/>
    <x v="7"/>
    <n v="0.20058999999999999"/>
  </r>
  <r>
    <x v="5"/>
    <x v="8"/>
    <n v="0.32300000000000001"/>
  </r>
  <r>
    <x v="5"/>
    <x v="9"/>
    <n v="0.28900000000000003"/>
  </r>
  <r>
    <x v="5"/>
    <x v="10"/>
    <n v="0.2346"/>
  </r>
  <r>
    <x v="5"/>
    <x v="11"/>
    <n v="0.22950000000000001"/>
  </r>
  <r>
    <x v="5"/>
    <x v="12"/>
    <n v="0"/>
  </r>
  <r>
    <x v="5"/>
    <x v="13"/>
    <n v="8.1259999999999999E-2"/>
  </r>
  <r>
    <x v="5"/>
    <x v="14"/>
    <n v="4.2075000000000001E-2"/>
  </r>
  <r>
    <x v="5"/>
    <x v="15"/>
    <n v="0.10199999999999999"/>
  </r>
  <r>
    <x v="6"/>
    <x v="0"/>
    <n v="0"/>
  </r>
  <r>
    <x v="6"/>
    <x v="1"/>
    <n v="0.21"/>
  </r>
  <r>
    <x v="6"/>
    <x v="2"/>
    <n v="0.24010000000000001"/>
  </r>
  <r>
    <x v="6"/>
    <x v="3"/>
    <n v="0.1105"/>
  </r>
  <r>
    <x v="6"/>
    <x v="4"/>
    <n v="6.9699999999999998E-2"/>
  </r>
  <r>
    <x v="6"/>
    <x v="5"/>
    <n v="0.19839999999999999"/>
  </r>
  <r>
    <x v="6"/>
    <x v="7"/>
    <n v="3.9100000000000003E-2"/>
  </r>
  <r>
    <x v="7"/>
    <x v="0"/>
    <n v="0"/>
  </r>
  <r>
    <x v="7"/>
    <x v="1"/>
    <n v="0.1484"/>
  </r>
  <r>
    <x v="7"/>
    <x v="2"/>
    <n v="0.16919999999999999"/>
  </r>
  <r>
    <x v="7"/>
    <x v="3"/>
    <n v="0.20599999999999999"/>
  </r>
  <r>
    <x v="7"/>
    <x v="4"/>
    <n v="0.29460500000000001"/>
  </r>
  <r>
    <x v="7"/>
    <x v="5"/>
    <n v="0.1158"/>
  </r>
  <r>
    <x v="7"/>
    <x v="7"/>
    <n v="4.4400000000000002E-2"/>
  </r>
  <r>
    <x v="8"/>
    <x v="0"/>
    <n v="0"/>
  </r>
  <r>
    <x v="8"/>
    <x v="1"/>
    <n v="0.307"/>
  </r>
  <r>
    <x v="8"/>
    <x v="2"/>
    <n v="0.31230000000000002"/>
  </r>
  <r>
    <x v="8"/>
    <x v="3"/>
    <n v="0.1956"/>
  </r>
  <r>
    <x v="8"/>
    <x v="4"/>
    <n v="0.14779999999999999"/>
  </r>
  <r>
    <x v="8"/>
    <x v="5"/>
    <n v="0.2"/>
  </r>
  <r>
    <x v="8"/>
    <x v="7"/>
    <n v="0.13159999999999999"/>
  </r>
  <r>
    <x v="8"/>
    <x v="8"/>
    <n v="6.08E-2"/>
  </r>
  <r>
    <x v="8"/>
    <x v="9"/>
    <n v="1.9900000000000001E-2"/>
  </r>
  <r>
    <x v="8"/>
    <x v="10"/>
    <n v="0"/>
  </r>
  <r>
    <x v="8"/>
    <x v="11"/>
    <n v="8.0999999999999996E-3"/>
  </r>
  <r>
    <x v="8"/>
    <x v="12"/>
    <n v="0"/>
  </r>
  <r>
    <x v="8"/>
    <x v="13"/>
    <n v="2.5000000000000001E-2"/>
  </r>
  <r>
    <x v="8"/>
    <x v="14"/>
    <n v="2.2499999999999999E-2"/>
  </r>
  <r>
    <x v="8"/>
    <x v="15"/>
    <n v="3.09E-2"/>
  </r>
  <r>
    <x v="9"/>
    <x v="0"/>
    <n v="0"/>
  </r>
  <r>
    <x v="9"/>
    <x v="1"/>
    <n v="0"/>
  </r>
  <r>
    <x v="9"/>
    <x v="2"/>
    <n v="0.2291"/>
  </r>
  <r>
    <x v="9"/>
    <x v="3"/>
    <n v="0.1211"/>
  </r>
  <r>
    <x v="9"/>
    <x v="4"/>
    <n v="0.2009"/>
  </r>
  <r>
    <x v="9"/>
    <x v="5"/>
    <n v="0.2084"/>
  </r>
  <r>
    <x v="9"/>
    <x v="7"/>
    <n v="0.1"/>
  </r>
  <r>
    <x v="10"/>
    <x v="0"/>
    <n v="0.18559999999999999"/>
  </r>
  <r>
    <x v="10"/>
    <x v="1"/>
    <n v="0.1867"/>
  </r>
  <r>
    <x v="10"/>
    <x v="2"/>
    <n v="0.2346"/>
  </r>
  <r>
    <x v="10"/>
    <x v="3"/>
    <n v="0.27057500000000001"/>
  </r>
  <r>
    <x v="10"/>
    <x v="4"/>
    <n v="0.1056"/>
  </r>
  <r>
    <x v="10"/>
    <x v="5"/>
    <n v="3.5200000000000002E-2"/>
  </r>
  <r>
    <x v="11"/>
    <x v="0"/>
    <n v="9.4170000000000004E-2"/>
  </r>
  <r>
    <x v="11"/>
    <x v="1"/>
    <n v="4.3319999999999997E-2"/>
  </r>
  <r>
    <x v="11"/>
    <x v="2"/>
    <n v="0"/>
  </r>
  <r>
    <x v="11"/>
    <x v="3"/>
    <n v="0"/>
  </r>
  <r>
    <x v="11"/>
    <x v="4"/>
    <n v="0"/>
  </r>
  <r>
    <x v="11"/>
    <x v="5"/>
    <n v="0"/>
  </r>
  <r>
    <x v="11"/>
    <x v="7"/>
    <n v="0"/>
  </r>
  <r>
    <x v="11"/>
    <x v="8"/>
    <n v="0"/>
  </r>
  <r>
    <x v="11"/>
    <x v="9"/>
    <n v="0"/>
  </r>
  <r>
    <x v="11"/>
    <x v="10"/>
    <n v="0"/>
  </r>
  <r>
    <x v="11"/>
    <x v="11"/>
    <n v="0"/>
  </r>
  <r>
    <x v="11"/>
    <x v="12"/>
    <n v="0"/>
  </r>
  <r>
    <x v="11"/>
    <x v="13"/>
    <n v="0"/>
  </r>
  <r>
    <x v="11"/>
    <x v="14"/>
    <n v="0"/>
  </r>
  <r>
    <x v="11"/>
    <x v="15"/>
    <n v="0"/>
  </r>
  <r>
    <x v="11"/>
    <x v="16"/>
    <n v="1.7999999999999999E-2"/>
  </r>
  <r>
    <x v="12"/>
    <x v="0"/>
    <n v="0.30809999999999998"/>
  </r>
  <r>
    <x v="12"/>
    <x v="1"/>
    <n v="0.32"/>
  </r>
  <r>
    <x v="12"/>
    <x v="2"/>
    <n v="0.18099999999999999"/>
  </r>
  <r>
    <x v="12"/>
    <x v="3"/>
    <n v="0"/>
  </r>
  <r>
    <x v="12"/>
    <x v="4"/>
    <n v="2.35E-2"/>
  </r>
  <r>
    <x v="13"/>
    <x v="0"/>
    <n v="8.2500000000000004E-2"/>
  </r>
  <r>
    <x v="13"/>
    <x v="1"/>
    <n v="8.5500000000000007E-2"/>
  </r>
  <r>
    <x v="13"/>
    <x v="2"/>
    <n v="8.2900000000000001E-2"/>
  </r>
  <r>
    <x v="13"/>
    <x v="3"/>
    <n v="2.0999999999999999E-3"/>
  </r>
  <r>
    <x v="13"/>
    <x v="4"/>
    <n v="1.4500000000000001E-2"/>
  </r>
  <r>
    <x v="13"/>
    <x v="5"/>
    <n v="1.7899999999999999E-2"/>
  </r>
  <r>
    <x v="13"/>
    <x v="7"/>
    <n v="5.4199999999999995E-3"/>
  </r>
  <r>
    <x v="13"/>
    <x v="8"/>
    <n v="0.16743000000000002"/>
  </r>
  <r>
    <x v="13"/>
    <x v="9"/>
    <n v="0.71188999999999991"/>
  </r>
  <r>
    <x v="13"/>
    <x v="10"/>
    <n v="0"/>
  </r>
  <r>
    <x v="13"/>
    <x v="11"/>
    <n v="0"/>
  </r>
  <r>
    <x v="13"/>
    <x v="12"/>
    <n v="1.4200000000000001E-2"/>
  </r>
  <r>
    <x v="14"/>
    <x v="0"/>
    <n v="0.52159999999999995"/>
  </r>
  <r>
    <x v="14"/>
    <x v="1"/>
    <n v="1.0896999999999999"/>
  </r>
  <r>
    <x v="14"/>
    <x v="2"/>
    <n v="0.79710000000000003"/>
  </r>
  <r>
    <x v="14"/>
    <x v="3"/>
    <n v="0.34439999999999998"/>
  </r>
  <r>
    <x v="14"/>
    <x v="4"/>
    <n v="0.2185"/>
  </r>
  <r>
    <x v="14"/>
    <x v="5"/>
    <n v="0.03"/>
  </r>
  <r>
    <x v="15"/>
    <x v="0"/>
    <n v="0.2616"/>
  </r>
  <r>
    <x v="15"/>
    <x v="1"/>
    <n v="0.23019999999999999"/>
  </r>
  <r>
    <x v="15"/>
    <x v="2"/>
    <n v="0.25700000000000001"/>
  </r>
  <r>
    <x v="15"/>
    <x v="3"/>
    <n v="0.1661"/>
  </r>
  <r>
    <x v="15"/>
    <x v="4"/>
    <n v="7.9799999999999996E-2"/>
  </r>
  <r>
    <x v="15"/>
    <x v="5"/>
    <n v="4.9000000000000002E-2"/>
  </r>
  <r>
    <x v="16"/>
    <x v="0"/>
    <n v="0.34722499999999995"/>
  </r>
  <r>
    <x v="16"/>
    <x v="1"/>
    <n v="1.0846849999999999"/>
  </r>
  <r>
    <x v="16"/>
    <x v="2"/>
    <n v="0.74341000000000002"/>
  </r>
  <r>
    <x v="16"/>
    <x v="3"/>
    <n v="0.357765"/>
  </r>
  <r>
    <x v="16"/>
    <x v="4"/>
    <n v="1.3109549999999999"/>
  </r>
  <r>
    <x v="16"/>
    <x v="5"/>
    <n v="0.35368500000000003"/>
  </r>
  <r>
    <x v="16"/>
    <x v="7"/>
    <n v="0.23341000000000001"/>
  </r>
  <r>
    <x v="16"/>
    <x v="8"/>
    <n v="0.3553"/>
  </r>
  <r>
    <x v="16"/>
    <x v="9"/>
    <n v="0.25678499999999999"/>
  </r>
  <r>
    <x v="16"/>
    <x v="10"/>
    <n v="0.2923"/>
  </r>
  <r>
    <x v="16"/>
    <x v="11"/>
    <n v="0.54620000000000002"/>
  </r>
  <r>
    <x v="16"/>
    <x v="12"/>
    <n v="2.2837800000000001"/>
  </r>
  <r>
    <x v="16"/>
    <x v="13"/>
    <n v="1.0478799999999999"/>
  </r>
  <r>
    <x v="16"/>
    <x v="14"/>
    <n v="0.69113500000000005"/>
  </r>
  <r>
    <x v="16"/>
    <x v="15"/>
    <n v="0.43640000000000001"/>
  </r>
  <r>
    <x v="17"/>
    <x v="0"/>
    <n v="0.28958"/>
  </r>
  <r>
    <x v="17"/>
    <x v="1"/>
    <n v="3.7766799999999998"/>
  </r>
  <r>
    <x v="17"/>
    <x v="2"/>
    <n v="10.41794"/>
  </r>
  <r>
    <x v="17"/>
    <x v="3"/>
    <n v="0"/>
  </r>
  <r>
    <x v="17"/>
    <x v="4"/>
    <n v="2.3635100000000002"/>
  </r>
  <r>
    <x v="17"/>
    <x v="5"/>
    <n v="4.64602"/>
  </r>
  <r>
    <x v="17"/>
    <x v="7"/>
    <n v="15.3325"/>
  </r>
  <r>
    <x v="17"/>
    <x v="8"/>
    <n v="0"/>
  </r>
  <r>
    <x v="17"/>
    <x v="9"/>
    <n v="0"/>
  </r>
  <r>
    <x v="17"/>
    <x v="10"/>
    <n v="0"/>
  </r>
  <r>
    <x v="17"/>
    <x v="11"/>
    <n v="3.4051799999999997"/>
  </r>
  <r>
    <x v="17"/>
    <x v="12"/>
    <n v="0"/>
  </r>
  <r>
    <x v="17"/>
    <x v="13"/>
    <n v="1.8866000000000001"/>
  </r>
  <r>
    <x v="17"/>
    <x v="14"/>
    <n v="9.047560000000000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1" cacheId="269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>
  <location ref="A4:C24" firstHeaderRow="1" firstDataRow="2" firstDataCol="1"/>
  <pivotFields count="3">
    <pivotField axis="axisRow" showAll="0" sortType="ascending">
      <items count="46">
        <item sd="0" x="13"/>
        <item sd="0" m="1" x="35"/>
        <item sd="0" m="1" x="38"/>
        <item sd="0" m="1" x="18"/>
        <item sd="0" m="1" x="20"/>
        <item sd="0" x="12"/>
        <item sd="0" m="1" x="36"/>
        <item sd="0" x="0"/>
        <item sd="0" x="6"/>
        <item sd="0" m="1" x="31"/>
        <item sd="0" m="1" x="30"/>
        <item sd="0" m="1" x="21"/>
        <item sd="0" m="1" x="39"/>
        <item sd="0" m="1" x="32"/>
        <item sd="0" x="4"/>
        <item sd="0" x="1"/>
        <item sd="0" x="16"/>
        <item sd="0" x="17"/>
        <item sd="0" m="1" x="34"/>
        <item sd="0" x="15"/>
        <item sd="0" x="3"/>
        <item sd="0" m="1" x="41"/>
        <item sd="0" x="9"/>
        <item sd="0" x="14"/>
        <item sd="0" x="2"/>
        <item sd="0" x="10"/>
        <item sd="0" m="1" x="22"/>
        <item sd="0" m="1" x="42"/>
        <item sd="0" m="1" x="37"/>
        <item sd="0" m="1" x="23"/>
        <item sd="0" x="7"/>
        <item sd="0" m="1" x="19"/>
        <item sd="0" x="5"/>
        <item sd="0" x="11"/>
        <item sd="0" m="1" x="40"/>
        <item sd="0" x="8"/>
        <item sd="0" m="1" x="33"/>
        <item sd="0" m="1" x="27"/>
        <item sd="0" m="1" x="24"/>
        <item sd="0" m="1" x="29"/>
        <item m="1" x="44"/>
        <item sd="0" m="1" x="43"/>
        <item sd="0" m="1" x="26"/>
        <item sd="0" m="1" x="28"/>
        <item sd="0" m="1" x="25"/>
        <item t="default"/>
      </items>
    </pivotField>
    <pivotField axis="axisRow" multipleItemSelectionAllowed="1" showAll="0">
      <items count="18">
        <item h="1" sd="0" x="15"/>
        <item h="1" sd="0" x="14"/>
        <item h="1" sd="0" x="13"/>
        <item h="1" x="12"/>
        <item h="1" x="11"/>
        <item h="1" x="10"/>
        <item h="1" x="9"/>
        <item h="1" x="8"/>
        <item h="1" x="7"/>
        <item h="1" x="5"/>
        <item x="4"/>
        <item x="3"/>
        <item x="2"/>
        <item sd="0" x="1"/>
        <item sd="0" x="0"/>
        <item h="1" x="16"/>
        <item x="6"/>
        <item t="default"/>
      </items>
    </pivotField>
    <pivotField dataField="1" showAll="0"/>
  </pivotFields>
  <rowFields count="2">
    <field x="0"/>
    <field x="1"/>
  </rowFields>
  <rowItems count="19">
    <i>
      <x/>
    </i>
    <i>
      <x v="5"/>
    </i>
    <i>
      <x v="7"/>
    </i>
    <i>
      <x v="8"/>
    </i>
    <i>
      <x v="14"/>
    </i>
    <i>
      <x v="15"/>
    </i>
    <i>
      <x v="16"/>
    </i>
    <i>
      <x v="17"/>
    </i>
    <i>
      <x v="19"/>
    </i>
    <i>
      <x v="20"/>
    </i>
    <i>
      <x v="22"/>
    </i>
    <i>
      <x v="23"/>
    </i>
    <i>
      <x v="24"/>
    </i>
    <i>
      <x v="25"/>
    </i>
    <i>
      <x v="30"/>
    </i>
    <i>
      <x v="32"/>
    </i>
    <i>
      <x v="33"/>
    </i>
    <i>
      <x v="35"/>
    </i>
    <i t="grand">
      <x/>
    </i>
  </rowItems>
  <colFields count="1">
    <field x="-2"/>
  </colFields>
  <colItems count="2">
    <i>
      <x/>
    </i>
    <i i="1">
      <x v="1"/>
    </i>
  </colItems>
  <dataFields count="2">
    <dataField name="Média de Líquido" fld="2" subtotal="average" baseField="0" baseItem="0"/>
    <dataField name="Total Líquido" fld="2" baseField="0" baseItem="0"/>
  </dataField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3" name="Tabela3" displayName="Tabela3" ref="A1:L19" totalsRowShown="0">
  <autoFilter ref="A1:L19">
    <filterColumn colId="1"/>
    <filterColumn colId="2"/>
    <filterColumn colId="6"/>
    <filterColumn colId="7"/>
    <filterColumn colId="8"/>
    <filterColumn colId="9"/>
    <filterColumn colId="10"/>
    <filterColumn colId="11"/>
  </autoFilter>
  <sortState ref="A2:L19">
    <sortCondition descending="1" ref="K1:K19"/>
  </sortState>
  <tableColumns count="12">
    <tableColumn id="1" name="EMPRESA" dataDxfId="25"/>
    <tableColumn id="10" name="Classificação Setorial" dataDxfId="15"/>
    <tableColumn id="9" name="PAPEL" dataDxfId="13"/>
    <tableColumn id="2" name="Patrimônio Líquido" dataDxfId="14" dataCellStyle="Moeda"/>
    <tableColumn id="3" name="Total Ações" dataDxfId="24" dataCellStyle="Separador de milhares"/>
    <tableColumn id="4" name="VPA" dataDxfId="23" dataCellStyle="Moeda">
      <calculatedColumnFormula>[Patrimônio Líquido]/[Total Ações]</calculatedColumnFormula>
    </tableColumn>
    <tableColumn id="5" name="Cotação" dataDxfId="22" dataCellStyle="Moeda"/>
    <tableColumn id="6" name="PVPA" dataDxfId="21" dataCellStyle="Porcentagem">
      <calculatedColumnFormula>[Cotação]/[VPA]-1</calculatedColumnFormula>
    </tableColumn>
    <tableColumn id="7" name="Preço Compra" dataDxfId="20" dataCellStyle="Moeda">
      <calculatedColumnFormula>Tabela3[[#This Row],[VPA]]/3*2</calculatedColumnFormula>
    </tableColumn>
    <tableColumn id="12" name="Média Div/Jur" dataDxfId="11">
      <calculatedColumnFormula>GETPIVOTDATA("Média de Líquido",'Tabela Proventos'!$A$4,"Ativo",Tabela3[[#This Row],[PAPEL]])</calculatedColumnFormula>
    </tableColumn>
    <tableColumn id="8" name="Comprar ?" dataDxfId="10">
      <calculatedColumnFormula>IF(AND(Tabela3[[#This Row],[Preço Compra]]&gt;=Tabela3[[#This Row],[Cotação]],[Média Div/Jur]&gt;=0.1),"Sim","Não")</calculatedColumnFormula>
    </tableColumn>
    <tableColumn id="14" name="Rentabilidade" dataDxfId="9" dataCellStyle="Porcentagem">
      <calculatedColumnFormula>Tabela3[[#This Row],[Média Div/Jur]]/Tabela3[[#This Row],[Cotação]]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Tabela4" displayName="Tabela4" ref="A1:G383" totalsRowShown="0" headerRowDxfId="1" dataDxfId="0">
  <autoFilter ref="A1:G383">
    <filterColumn colId="6"/>
  </autoFilter>
  <tableColumns count="7">
    <tableColumn id="1" name="Ativo" dataDxfId="8"/>
    <tableColumn id="2" name="Tipo" dataDxfId="7"/>
    <tableColumn id="3" name="Data ex-1" dataDxfId="6"/>
    <tableColumn id="4" name="Valor" dataDxfId="5" dataCellStyle="Separador de milhares"/>
    <tableColumn id="5" name="Pagamento" dataDxfId="4"/>
    <tableColumn id="6" name="Aprovação" dataDxfId="3"/>
    <tableColumn id="7" name="Líquido" dataDxfId="2">
      <calculatedColumnFormula>IF(Tabela4[[#This Row],[Tipo]]="Dividendo",Tabela4[[#This Row],[Valor]],Tabela4[[#This Row],[Valor]]*85%)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5" name="Tabela5" displayName="Tabela5" ref="I1:K184" totalsRowShown="0" headerRowDxfId="17" dataDxfId="16">
  <autoFilter ref="I1:K184"/>
  <tableColumns count="3">
    <tableColumn id="1" name="Ativo" dataDxfId="19"/>
    <tableColumn id="2" name="Ano" dataDxfId="18"/>
    <tableColumn id="3" name="Líquido" dataDxfId="12">
      <calculatedColumnFormula>SUMPRODUCT(N(Tabela4[Ativo]=Tabela5[[#This Row],[Ativo]]),N(YEAR(Tabela4[Pagamento])=Tabela5[[#This Row],[Ano]]),Tabela4[Líquido])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Plan1"/>
  <dimension ref="A1:L19"/>
  <sheetViews>
    <sheetView tabSelected="1" workbookViewId="0">
      <selection activeCell="D21" sqref="D21"/>
    </sheetView>
  </sheetViews>
  <sheetFormatPr defaultRowHeight="11.25"/>
  <cols>
    <col min="1" max="1" width="23.7109375" style="4" bestFit="1" customWidth="1"/>
    <col min="2" max="2" width="19.5703125" style="4" customWidth="1"/>
    <col min="3" max="3" width="7.28515625" style="24" bestFit="1" customWidth="1"/>
    <col min="4" max="4" width="16.85546875" style="4" bestFit="1" customWidth="1"/>
    <col min="5" max="5" width="11.7109375" style="14" bestFit="1" customWidth="1"/>
    <col min="6" max="6" width="7.7109375" style="4" bestFit="1" customWidth="1"/>
    <col min="7" max="7" width="9.28515625" style="4" bestFit="1" customWidth="1"/>
    <col min="8" max="8" width="7.7109375" style="4" bestFit="1" customWidth="1"/>
    <col min="9" max="9" width="12.42578125" style="4" bestFit="1" customWidth="1"/>
    <col min="10" max="10" width="12.5703125" style="4" bestFit="1" customWidth="1"/>
    <col min="11" max="11" width="9.85546875" style="4" bestFit="1" customWidth="1"/>
    <col min="12" max="12" width="12.42578125" style="4" bestFit="1" customWidth="1"/>
    <col min="13" max="16384" width="9.140625" style="4"/>
  </cols>
  <sheetData>
    <row r="1" spans="1:12">
      <c r="A1" s="6" t="s">
        <v>8</v>
      </c>
      <c r="B1" s="6" t="s">
        <v>28</v>
      </c>
      <c r="C1" s="24" t="s">
        <v>16</v>
      </c>
      <c r="D1" s="8" t="s">
        <v>9</v>
      </c>
      <c r="E1" s="6" t="s">
        <v>10</v>
      </c>
      <c r="F1" s="9" t="s">
        <v>11</v>
      </c>
      <c r="G1" s="14" t="s">
        <v>12</v>
      </c>
      <c r="H1" s="6" t="s">
        <v>13</v>
      </c>
      <c r="I1" s="4" t="s">
        <v>14</v>
      </c>
      <c r="J1" s="4" t="s">
        <v>42</v>
      </c>
      <c r="K1" s="4" t="s">
        <v>15</v>
      </c>
      <c r="L1" s="4" t="s">
        <v>48</v>
      </c>
    </row>
    <row r="2" spans="1:12">
      <c r="A2" s="5" t="s">
        <v>39</v>
      </c>
      <c r="B2" s="5" t="s">
        <v>40</v>
      </c>
      <c r="C2" s="23" t="s">
        <v>38</v>
      </c>
      <c r="D2" s="7">
        <v>2596093000</v>
      </c>
      <c r="E2" s="10">
        <v>575902712</v>
      </c>
      <c r="F2" s="7">
        <f>[Patrimônio Líquido]/[Total Ações]</f>
        <v>4.5078672940856022</v>
      </c>
      <c r="G2" s="13">
        <v>0.99</v>
      </c>
      <c r="H2" s="11">
        <f>[Cotação]/[VPA]-1</f>
        <v>-0.78038395200788258</v>
      </c>
      <c r="I2" s="15">
        <f>Tabela3[[#This Row],[VPA]]/3*2</f>
        <v>3.0052448627237349</v>
      </c>
      <c r="J2" s="25">
        <f>GETPIVOTDATA("Média de Líquido",'Tabela Proventos'!$A$4,"Ativo",Tabela3[[#This Row],[PAPEL]])</f>
        <v>0.12606000000000001</v>
      </c>
      <c r="K2" s="16" t="str">
        <f>IF(AND(Tabela3[[#This Row],[Preço Compra]]&gt;=Tabela3[[#This Row],[Cotação]],[Média Div/Jur]&gt;=0.1),"Sim","Não")</f>
        <v>Sim</v>
      </c>
      <c r="L2" s="27">
        <f>Tabela3[[#This Row],[Média Div/Jur]]/Tabela3[[#This Row],[Cotação]]</f>
        <v>0.12733333333333333</v>
      </c>
    </row>
    <row r="3" spans="1:12">
      <c r="A3" s="5" t="s">
        <v>49</v>
      </c>
      <c r="B3" s="5" t="s">
        <v>40</v>
      </c>
      <c r="C3" s="23" t="s">
        <v>50</v>
      </c>
      <c r="D3" s="7">
        <v>5208191000</v>
      </c>
      <c r="E3" s="10">
        <v>1339547923</v>
      </c>
      <c r="F3" s="7">
        <f>[Patrimônio Líquido]/[Total Ações]</f>
        <v>3.8880214067563448</v>
      </c>
      <c r="G3" s="13">
        <v>1.74</v>
      </c>
      <c r="H3" s="11">
        <f>[Cotação]/[VPA]-1</f>
        <v>-0.55247159982804006</v>
      </c>
      <c r="I3" s="15">
        <f>Tabela3[[#This Row],[VPA]]/3*2</f>
        <v>2.5920142711708967</v>
      </c>
      <c r="J3" s="25">
        <f>GETPIVOTDATA("Média de Líquido",'Tabela Proventos'!$A$4,"Ativo",Tabela3[[#This Row],[PAPEL]])</f>
        <v>0.16364099999999998</v>
      </c>
      <c r="K3" s="16" t="str">
        <f>IF(AND(Tabela3[[#This Row],[Preço Compra]]&gt;=Tabela3[[#This Row],[Cotação]],[Média Div/Jur]&gt;=0.1),"Sim","Não")</f>
        <v>Sim</v>
      </c>
      <c r="L3" s="27">
        <f>Tabela3[[#This Row],[Média Div/Jur]]/Tabela3[[#This Row],[Cotação]]</f>
        <v>9.4046551724137922E-2</v>
      </c>
    </row>
    <row r="4" spans="1:12">
      <c r="A4" s="5" t="s">
        <v>52</v>
      </c>
      <c r="B4" s="5" t="s">
        <v>40</v>
      </c>
      <c r="C4" s="23" t="s">
        <v>51</v>
      </c>
      <c r="D4" s="7">
        <v>2460464000</v>
      </c>
      <c r="E4" s="10">
        <v>428473420</v>
      </c>
      <c r="F4" s="7">
        <f>[Patrimônio Líquido]/[Total Ações]</f>
        <v>5.7423958760382385</v>
      </c>
      <c r="G4" s="13">
        <v>2.06</v>
      </c>
      <c r="H4" s="11">
        <f>[Cotação]/[VPA]-1</f>
        <v>-0.64126471868720691</v>
      </c>
      <c r="I4" s="15">
        <f>Tabela3[[#This Row],[VPA]]/3*2</f>
        <v>3.8282639173588255</v>
      </c>
      <c r="J4" s="25">
        <f>GETPIVOTDATA("Média de Líquido",'Tabela Proventos'!$A$4,"Ativo",Tabela3[[#This Row],[PAPEL]])</f>
        <v>0.19253999999999999</v>
      </c>
      <c r="K4" s="16" t="str">
        <f>IF(AND(Tabela3[[#This Row],[Preço Compra]]&gt;=Tabela3[[#This Row],[Cotação]],[Média Div/Jur]&gt;=0.1),"Sim","Não")</f>
        <v>Sim</v>
      </c>
      <c r="L4" s="27">
        <f>Tabela3[[#This Row],[Média Div/Jur]]/Tabela3[[#This Row],[Cotação]]</f>
        <v>9.3466019417475718E-2</v>
      </c>
    </row>
    <row r="5" spans="1:12">
      <c r="A5" s="5" t="s">
        <v>70</v>
      </c>
      <c r="B5" s="5" t="s">
        <v>27</v>
      </c>
      <c r="C5" s="23" t="s">
        <v>7</v>
      </c>
      <c r="D5" s="7">
        <v>65701797000</v>
      </c>
      <c r="E5" s="10">
        <v>1352634100</v>
      </c>
      <c r="F5" s="7">
        <f>[Patrimônio Líquido]/[Total Ações]</f>
        <v>48.573222425783882</v>
      </c>
      <c r="G5" s="13">
        <v>5.92</v>
      </c>
      <c r="H5" s="11">
        <f>[Cotação]/[VPA]-1</f>
        <v>-0.87812214828766399</v>
      </c>
      <c r="I5" s="15">
        <f>Tabela3[[#This Row],[VPA]]/3*2</f>
        <v>32.382148283855919</v>
      </c>
      <c r="J5" s="25">
        <f>GETPIVOTDATA("Média de Líquido",'Tabela Proventos'!$A$4,"Ativo",Tabela3[[#This Row],[PAPEL]])</f>
        <v>0.76880799999999994</v>
      </c>
      <c r="K5" s="16" t="str">
        <f>IF(AND(Tabela3[[#This Row],[Preço Compra]]&gt;=Tabela3[[#This Row],[Cotação]],[Média Div/Jur]&gt;=0.1),"Sim","Não")</f>
        <v>Sim</v>
      </c>
      <c r="L5" s="27">
        <f>Tabela3[[#This Row],[Média Div/Jur]]/Tabela3[[#This Row],[Cotação]]</f>
        <v>0.12986621621621622</v>
      </c>
    </row>
    <row r="6" spans="1:12">
      <c r="A6" s="5" t="s">
        <v>71</v>
      </c>
      <c r="B6" s="5" t="s">
        <v>27</v>
      </c>
      <c r="C6" s="23" t="s">
        <v>4</v>
      </c>
      <c r="D6" s="7">
        <v>2577741000</v>
      </c>
      <c r="E6" s="10">
        <v>167343887</v>
      </c>
      <c r="F6" s="7">
        <f>[Patrimônio Líquido]/[Total Ações]</f>
        <v>15.403855176377013</v>
      </c>
      <c r="G6" s="13">
        <v>9.7200000000000006</v>
      </c>
      <c r="H6" s="11">
        <f>[Cotação]/[VPA]-1</f>
        <v>-0.36898913364841535</v>
      </c>
      <c r="I6" s="15">
        <f>Tabela3[[#This Row],[VPA]]/3*2</f>
        <v>10.269236784251342</v>
      </c>
      <c r="J6" s="25">
        <f>GETPIVOTDATA("Média de Líquido",'Tabela Proventos'!$A$4,"Ativo",Tabela3[[#This Row],[PAPEL]])</f>
        <v>3.369542</v>
      </c>
      <c r="K6" s="16" t="str">
        <f>IF(AND(Tabela3[[#This Row],[Preço Compra]]&gt;=Tabela3[[#This Row],[Cotação]],[Média Div/Jur]&gt;=0.1),"Sim","Não")</f>
        <v>Sim</v>
      </c>
      <c r="L6" s="27">
        <f>Tabela3[[#This Row],[Média Div/Jur]]/Tabela3[[#This Row],[Cotação]]</f>
        <v>0.34666069958847734</v>
      </c>
    </row>
    <row r="7" spans="1:12">
      <c r="A7" s="5" t="s">
        <v>43</v>
      </c>
      <c r="B7" s="5" t="s">
        <v>41</v>
      </c>
      <c r="C7" s="23" t="s">
        <v>17</v>
      </c>
      <c r="D7" s="7">
        <v>1922945000</v>
      </c>
      <c r="E7" s="10">
        <v>252903569</v>
      </c>
      <c r="F7" s="7">
        <f>[Patrimônio Líquido]/[Total Ações]</f>
        <v>7.60347118707526</v>
      </c>
      <c r="G7" s="13">
        <v>7.4</v>
      </c>
      <c r="H7" s="11">
        <f>[Cotação]/[VPA]-1</f>
        <v>-2.6760302244733913E-2</v>
      </c>
      <c r="I7" s="15">
        <f>Tabela3[[#This Row],[VPA]]/3*2</f>
        <v>5.068980791383507</v>
      </c>
      <c r="J7" s="15">
        <f>GETPIVOTDATA("Média de Líquido",'Tabela Proventos'!$A$4,"Ativo",Tabela3[[#This Row],[PAPEL]])</f>
        <v>0.44738600000000001</v>
      </c>
      <c r="K7" s="16" t="str">
        <f>IF(AND(Tabela3[[#This Row],[Preço Compra]]&gt;=Tabela3[[#This Row],[Cotação]],[Média Div/Jur]&gt;=0.1),"Sim","Não")</f>
        <v>Não</v>
      </c>
      <c r="L7" s="26">
        <f>Tabela3[[#This Row],[Média Div/Jur]]/Tabela3[[#This Row],[Cotação]]</f>
        <v>6.0457567567567566E-2</v>
      </c>
    </row>
    <row r="8" spans="1:12">
      <c r="A8" s="5" t="s">
        <v>44</v>
      </c>
      <c r="B8" s="5" t="s">
        <v>41</v>
      </c>
      <c r="C8" s="23" t="s">
        <v>45</v>
      </c>
      <c r="D8" s="7">
        <v>2365276000</v>
      </c>
      <c r="E8" s="10">
        <v>246437367</v>
      </c>
      <c r="F8" s="7">
        <f>[Patrimônio Líquido]/[Total Ações]</f>
        <v>9.5978788801131767</v>
      </c>
      <c r="G8" s="13">
        <v>7.75</v>
      </c>
      <c r="H8" s="11">
        <f>[Cotação]/[VPA]-1</f>
        <v>-0.19252992282930192</v>
      </c>
      <c r="I8" s="15">
        <f>Tabela3[[#This Row],[VPA]]/3*2</f>
        <v>6.3985859200754511</v>
      </c>
      <c r="J8" s="25">
        <f>GETPIVOTDATA("Média de Líquido",'Tabela Proventos'!$A$4,"Ativo",Tabela3[[#This Row],[PAPEL]])</f>
        <v>0.50023400000000007</v>
      </c>
      <c r="K8" s="16" t="str">
        <f>IF(AND(Tabela3[[#This Row],[Preço Compra]]&gt;=Tabela3[[#This Row],[Cotação]],[Média Div/Jur]&gt;=0.1),"Sim","Não")</f>
        <v>Não</v>
      </c>
      <c r="L8" s="26">
        <f>Tabela3[[#This Row],[Média Div/Jur]]/Tabela3[[#This Row],[Cotação]]</f>
        <v>6.4546322580645174E-2</v>
      </c>
    </row>
    <row r="9" spans="1:12">
      <c r="A9" s="5" t="s">
        <v>47</v>
      </c>
      <c r="B9" s="5" t="s">
        <v>41</v>
      </c>
      <c r="C9" s="23" t="s">
        <v>46</v>
      </c>
      <c r="D9" s="7">
        <v>35055000000</v>
      </c>
      <c r="E9" s="10">
        <v>5470667261</v>
      </c>
      <c r="F9" s="7">
        <f>[Patrimônio Líquido]/[Total Ações]</f>
        <v>6.4078106613985861</v>
      </c>
      <c r="G9" s="13">
        <v>8.85</v>
      </c>
      <c r="H9" s="11">
        <f>[Cotação]/[VPA]-1</f>
        <v>0.38112695078733405</v>
      </c>
      <c r="I9" s="15">
        <f>Tabela3[[#This Row],[VPA]]/3*2</f>
        <v>4.2718737742657238</v>
      </c>
      <c r="J9" s="25">
        <f>GETPIVOTDATA("Média de Líquido",'Tabela Proventos'!$A$4,"Ativo",Tabela3[[#This Row],[PAPEL]])</f>
        <v>0.16972666666666669</v>
      </c>
      <c r="K9" s="16" t="str">
        <f>IF(AND(Tabela3[[#This Row],[Preço Compra]]&gt;=Tabela3[[#This Row],[Cotação]],[Média Div/Jur]&gt;=0.1),"Sim","Não")</f>
        <v>Não</v>
      </c>
      <c r="L9" s="26">
        <f>Tabela3[[#This Row],[Média Div/Jur]]/Tabela3[[#This Row],[Cotação]]</f>
        <v>1.9178154425612055E-2</v>
      </c>
    </row>
    <row r="10" spans="1:12">
      <c r="A10" s="5" t="s">
        <v>30</v>
      </c>
      <c r="B10" s="5" t="s">
        <v>31</v>
      </c>
      <c r="C10" s="23" t="s">
        <v>29</v>
      </c>
      <c r="D10" s="7">
        <v>291810000</v>
      </c>
      <c r="E10" s="10">
        <v>141412617</v>
      </c>
      <c r="F10" s="7">
        <f>[Patrimônio Líquido]/[Total Ações]</f>
        <v>2.0635358159024806</v>
      </c>
      <c r="G10" s="13">
        <v>2.15</v>
      </c>
      <c r="H10" s="11">
        <f>[Cotação]/[VPA]-1</f>
        <v>4.1900985401459812E-2</v>
      </c>
      <c r="I10" s="15">
        <f>Tabela3[[#This Row],[VPA]]/3*2</f>
        <v>1.3756905439349871</v>
      </c>
      <c r="J10" s="25">
        <f>GETPIVOTDATA("Média de Líquido",'Tabela Proventos'!$A$4,"Ativo",Tabela3[[#This Row],[PAPEL]])</f>
        <v>0.13451100000000002</v>
      </c>
      <c r="K10" s="16" t="str">
        <f>IF(AND(Tabela3[[#This Row],[Preço Compra]]&gt;=Tabela3[[#This Row],[Cotação]],[Média Div/Jur]&gt;=0.1),"Sim","Não")</f>
        <v>Não</v>
      </c>
      <c r="L10" s="26">
        <f>Tabela3[[#This Row],[Média Div/Jur]]/Tabela3[[#This Row],[Cotação]]</f>
        <v>6.25632558139535E-2</v>
      </c>
    </row>
    <row r="11" spans="1:12">
      <c r="A11" s="5" t="s">
        <v>34</v>
      </c>
      <c r="B11" s="5" t="s">
        <v>32</v>
      </c>
      <c r="C11" s="23" t="s">
        <v>33</v>
      </c>
      <c r="D11" s="7">
        <v>372994000</v>
      </c>
      <c r="E11" s="10">
        <v>345767870</v>
      </c>
      <c r="F11" s="7">
        <f>[Patrimônio Líquido]/[Total Ações]</f>
        <v>1.0787410640554891</v>
      </c>
      <c r="G11" s="13">
        <v>3.36</v>
      </c>
      <c r="H11" s="11">
        <f>[Cotação]/[VPA]-1</f>
        <v>2.1147419079127276</v>
      </c>
      <c r="I11" s="15">
        <f>Tabela3[[#This Row],[VPA]]/3*2</f>
        <v>0.71916070937032606</v>
      </c>
      <c r="J11" s="25">
        <f>GETPIVOTDATA("Média de Líquido",'Tabela Proventos'!$A$4,"Ativo",Tabela3[[#This Row],[PAPEL]])</f>
        <v>1.7701</v>
      </c>
      <c r="K11" s="16" t="str">
        <f>IF(AND(Tabela3[[#This Row],[Preço Compra]]&gt;=Tabela3[[#This Row],[Cotação]],[Média Div/Jur]&gt;=0.1),"Sim","Não")</f>
        <v>Não</v>
      </c>
      <c r="L11" s="27">
        <f>Tabela3[[#This Row],[Média Div/Jur]]/Tabela3[[#This Row],[Cotação]]</f>
        <v>0.5268154761904762</v>
      </c>
    </row>
    <row r="12" spans="1:12">
      <c r="A12" s="5" t="s">
        <v>37</v>
      </c>
      <c r="B12" s="5" t="s">
        <v>35</v>
      </c>
      <c r="C12" s="23" t="s">
        <v>36</v>
      </c>
      <c r="D12" s="7">
        <v>1426540000</v>
      </c>
      <c r="E12" s="10">
        <v>896900084</v>
      </c>
      <c r="F12" s="7">
        <f>[Patrimônio Líquido]/[Total Ações]</f>
        <v>1.5905227632914347</v>
      </c>
      <c r="G12" s="13">
        <v>5.41</v>
      </c>
      <c r="H12" s="11">
        <f>[Cotação]/[VPA]-1</f>
        <v>2.4013974052182205</v>
      </c>
      <c r="I12" s="15">
        <f>Tabela3[[#This Row],[VPA]]/3*2</f>
        <v>1.0603485088609566</v>
      </c>
      <c r="J12" s="25">
        <f>GETPIVOTDATA("Média de Líquido",'Tabela Proventos'!$A$4,"Ativo",Tabela3[[#This Row],[PAPEL]])</f>
        <v>0.31821899999999997</v>
      </c>
      <c r="K12" s="16" t="str">
        <f>IF(AND(Tabela3[[#This Row],[Preço Compra]]&gt;=Tabela3[[#This Row],[Cotação]],[Média Div/Jur]&gt;=0.1),"Sim","Não")</f>
        <v>Não</v>
      </c>
      <c r="L12" s="27">
        <f>Tabela3[[#This Row],[Média Div/Jur]]/Tabela3[[#This Row],[Cotação]]</f>
        <v>5.8820517560073927E-2</v>
      </c>
    </row>
    <row r="13" spans="1:12">
      <c r="A13" s="5" t="s">
        <v>54</v>
      </c>
      <c r="B13" s="5" t="s">
        <v>40</v>
      </c>
      <c r="C13" s="23" t="s">
        <v>53</v>
      </c>
      <c r="D13" s="7">
        <v>2267662000</v>
      </c>
      <c r="E13" s="10">
        <v>435380407</v>
      </c>
      <c r="F13" s="7">
        <f>[Patrimônio Líquido]/[Total Ações]</f>
        <v>5.208461298535191</v>
      </c>
      <c r="G13" s="13">
        <v>3.58</v>
      </c>
      <c r="H13" s="11">
        <f>[Cotação]/[VPA]-1</f>
        <v>-0.31265688755202492</v>
      </c>
      <c r="I13" s="15">
        <f>Tabela3[[#This Row],[VPA]]/3*2</f>
        <v>3.472307532356794</v>
      </c>
      <c r="J13" s="25">
        <f>GETPIVOTDATA("Média de Líquido",'Tabela Proventos'!$A$4,"Ativo",Tabela3[[#This Row],[PAPEL]])</f>
        <v>0.11022000000000001</v>
      </c>
      <c r="K13" s="16" t="str">
        <f>IF(AND(Tabela3[[#This Row],[Preço Compra]]&gt;=Tabela3[[#This Row],[Cotação]],[Média Div/Jur]&gt;=0.1),"Sim","Não")</f>
        <v>Não</v>
      </c>
      <c r="L13" s="27">
        <f>Tabela3[[#This Row],[Média Div/Jur]]/Tabela3[[#This Row],[Cotação]]</f>
        <v>3.0787709497206706E-2</v>
      </c>
    </row>
    <row r="14" spans="1:12">
      <c r="A14" s="5" t="s">
        <v>56</v>
      </c>
      <c r="B14" s="5" t="s">
        <v>40</v>
      </c>
      <c r="C14" s="23" t="s">
        <v>55</v>
      </c>
      <c r="D14" s="7">
        <v>1324142000</v>
      </c>
      <c r="E14" s="10">
        <v>432043157</v>
      </c>
      <c r="F14" s="7">
        <f>[Patrimônio Líquido]/[Total Ações]</f>
        <v>3.0648373398493614</v>
      </c>
      <c r="G14" s="13">
        <v>3.95</v>
      </c>
      <c r="H14" s="11">
        <f>[Cotação]/[VPA]-1</f>
        <v>0.28881228006512893</v>
      </c>
      <c r="I14" s="15">
        <f>Tabela3[[#This Row],[VPA]]/3*2</f>
        <v>2.0432248932329076</v>
      </c>
      <c r="J14" s="25">
        <f>GETPIVOTDATA("Média de Líquido",'Tabela Proventos'!$A$4,"Ativo",Tabela3[[#This Row],[PAPEL]])</f>
        <v>0.19661500000000001</v>
      </c>
      <c r="K14" s="16" t="str">
        <f>IF(AND(Tabela3[[#This Row],[Preço Compra]]&gt;=Tabela3[[#This Row],[Cotação]],[Média Div/Jur]&gt;=0.1),"Sim","Não")</f>
        <v>Não</v>
      </c>
      <c r="L14" s="27">
        <f>Tabela3[[#This Row],[Média Div/Jur]]/Tabela3[[#This Row],[Cotação]]</f>
        <v>4.9775949367088609E-2</v>
      </c>
    </row>
    <row r="15" spans="1:12">
      <c r="A15" s="5" t="s">
        <v>58</v>
      </c>
      <c r="B15" s="5" t="s">
        <v>59</v>
      </c>
      <c r="C15" s="23" t="s">
        <v>57</v>
      </c>
      <c r="D15" s="7">
        <v>170869000</v>
      </c>
      <c r="E15" s="10">
        <v>159008924</v>
      </c>
      <c r="F15" s="7">
        <f>[Patrimônio Líquido]/[Total Ações]</f>
        <v>1.0745874866746472</v>
      </c>
      <c r="G15" s="13">
        <v>4.99</v>
      </c>
      <c r="H15" s="11">
        <f>[Cotação]/[VPA]-1</f>
        <v>3.6436423854531839</v>
      </c>
      <c r="I15" s="15">
        <f>Tabela3[[#This Row],[VPA]]/3*2</f>
        <v>0.7163916577830981</v>
      </c>
      <c r="J15" s="25">
        <f>GETPIVOTDATA("Média de Líquido",'Tabela Proventos'!$A$4,"Ativo",Tabela3[[#This Row],[PAPEL]])</f>
        <v>2.7498000000000002E-2</v>
      </c>
      <c r="K15" s="16" t="str">
        <f>IF(AND(Tabela3[[#This Row],[Preço Compra]]&gt;=Tabela3[[#This Row],[Cotação]],[Média Div/Jur]&gt;=0.1),"Sim","Não")</f>
        <v>Não</v>
      </c>
      <c r="L15" s="27">
        <f>Tabela3[[#This Row],[Média Div/Jur]]/Tabela3[[#This Row],[Cotação]]</f>
        <v>5.5106212424849699E-3</v>
      </c>
    </row>
    <row r="16" spans="1:12">
      <c r="A16" s="5" t="s">
        <v>61</v>
      </c>
      <c r="B16" s="5" t="s">
        <v>62</v>
      </c>
      <c r="C16" s="23" t="s">
        <v>60</v>
      </c>
      <c r="D16" s="7">
        <v>770605000</v>
      </c>
      <c r="E16" s="10">
        <v>192839601</v>
      </c>
      <c r="F16" s="7">
        <f>[Patrimônio Líquido]/[Total Ações]</f>
        <v>3.996093105378288</v>
      </c>
      <c r="G16" s="13">
        <v>5.3</v>
      </c>
      <c r="H16" s="11">
        <f>[Cotação]/[VPA]-1</f>
        <v>0.32629542411481882</v>
      </c>
      <c r="I16" s="15">
        <f>Tabela3[[#This Row],[VPA]]/3*2</f>
        <v>2.664062070252192</v>
      </c>
      <c r="J16" s="25">
        <f>GETPIVOTDATA("Média de Líquido",'Tabela Proventos'!$A$4,"Ativo",Tabela3[[#This Row],[PAPEL]])</f>
        <v>0.16652</v>
      </c>
      <c r="K16" s="16" t="str">
        <f>IF(AND(Tabela3[[#This Row],[Preço Compra]]&gt;=Tabela3[[#This Row],[Cotação]],[Média Div/Jur]&gt;=0.1),"Sim","Não")</f>
        <v>Não</v>
      </c>
      <c r="L16" s="27">
        <f>Tabela3[[#This Row],[Média Div/Jur]]/Tabela3[[#This Row],[Cotação]]</f>
        <v>3.1418867924528304E-2</v>
      </c>
    </row>
    <row r="17" spans="1:12">
      <c r="A17" s="5" t="s">
        <v>64</v>
      </c>
      <c r="B17" s="5" t="s">
        <v>65</v>
      </c>
      <c r="C17" s="23" t="s">
        <v>63</v>
      </c>
      <c r="D17" s="7">
        <v>4656142000</v>
      </c>
      <c r="E17" s="10">
        <v>687664312</v>
      </c>
      <c r="F17" s="7">
        <f>[Patrimônio Líquido]/[Total Ações]</f>
        <v>6.7709519292314244</v>
      </c>
      <c r="G17" s="13">
        <v>6.95</v>
      </c>
      <c r="H17" s="11">
        <f>[Cotação]/[VPA]-1</f>
        <v>2.6443559582160603E-2</v>
      </c>
      <c r="I17" s="15">
        <f>Tabela3[[#This Row],[VPA]]/3*2</f>
        <v>4.5139679528209493</v>
      </c>
      <c r="J17" s="25">
        <f>GETPIVOTDATA("Média de Líquido",'Tabela Proventos'!$A$4,"Ativo",Tabela3[[#This Row],[PAPEL]])</f>
        <v>5.3500000000000006E-2</v>
      </c>
      <c r="K17" s="16" t="str">
        <f>IF(AND(Tabela3[[#This Row],[Preço Compra]]&gt;=Tabela3[[#This Row],[Cotação]],[Média Div/Jur]&gt;=0.1),"Sim","Não")</f>
        <v>Não</v>
      </c>
      <c r="L17" s="27">
        <f>Tabela3[[#This Row],[Média Div/Jur]]/Tabela3[[#This Row],[Cotação]]</f>
        <v>7.6978417266187057E-3</v>
      </c>
    </row>
    <row r="18" spans="1:12">
      <c r="A18" s="5" t="s">
        <v>67</v>
      </c>
      <c r="B18" s="5" t="s">
        <v>40</v>
      </c>
      <c r="C18" s="23" t="s">
        <v>66</v>
      </c>
      <c r="D18" s="7">
        <v>1710995000</v>
      </c>
      <c r="E18" s="10">
        <v>257699937</v>
      </c>
      <c r="F18" s="7">
        <f>[Patrimônio Líquido]/[Total Ações]</f>
        <v>6.6394855191602158</v>
      </c>
      <c r="G18" s="13">
        <v>7.93</v>
      </c>
      <c r="H18" s="11">
        <f>[Cotação]/[VPA]-1</f>
        <v>0.1943696506477226</v>
      </c>
      <c r="I18" s="15">
        <f>Tabela3[[#This Row],[VPA]]/3*2</f>
        <v>4.4263236794401442</v>
      </c>
      <c r="J18" s="25">
        <f>GETPIVOTDATA("Média de Líquido",'Tabela Proventos'!$A$4,"Ativo",Tabela3[[#This Row],[PAPEL]])</f>
        <v>0.59426000000000001</v>
      </c>
      <c r="K18" s="16" t="str">
        <f>IF(AND(Tabela3[[#This Row],[Preço Compra]]&gt;=Tabela3[[#This Row],[Cotação]],[Média Div/Jur]&gt;=0.1),"Sim","Não")</f>
        <v>Não</v>
      </c>
      <c r="L18" s="27">
        <f>Tabela3[[#This Row],[Média Div/Jur]]/Tabela3[[#This Row],[Cotação]]</f>
        <v>7.4938209331651962E-2</v>
      </c>
    </row>
    <row r="19" spans="1:12">
      <c r="A19" s="5" t="s">
        <v>69</v>
      </c>
      <c r="B19" s="5" t="s">
        <v>40</v>
      </c>
      <c r="C19" s="23" t="s">
        <v>68</v>
      </c>
      <c r="D19" s="7">
        <v>2283032000</v>
      </c>
      <c r="E19" s="10">
        <v>233293408</v>
      </c>
      <c r="F19" s="7">
        <f>[Patrimônio Líquido]/[Total Ações]</f>
        <v>9.7860973422789552</v>
      </c>
      <c r="G19" s="13">
        <v>8.0399999999999991</v>
      </c>
      <c r="H19" s="11">
        <f>[Cotação]/[VPA]-1</f>
        <v>-0.1784263206472797</v>
      </c>
      <c r="I19" s="15">
        <f>Tabela3[[#This Row],[VPA]]/3*2</f>
        <v>6.5240648948526365</v>
      </c>
      <c r="J19" s="25">
        <f>GETPIVOTDATA("Média de Líquido",'Tabela Proventos'!$A$4,"Ativo",Tabela3[[#This Row],[PAPEL]])</f>
        <v>0.19893999999999998</v>
      </c>
      <c r="K19" s="16" t="str">
        <f>IF(AND(Tabela3[[#This Row],[Preço Compra]]&gt;=Tabela3[[#This Row],[Cotação]],[Média Div/Jur]&gt;=0.1),"Sim","Não")</f>
        <v>Não</v>
      </c>
      <c r="L19" s="27">
        <f>Tabela3[[#This Row],[Média Div/Jur]]/Tabela3[[#This Row],[Cotação]]</f>
        <v>2.4743781094527365E-2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 codeName="Plan2"/>
  <dimension ref="A1:K383"/>
  <sheetViews>
    <sheetView topLeftCell="A170" workbookViewId="0">
      <selection activeCell="I172" sqref="I171:I184"/>
    </sheetView>
  </sheetViews>
  <sheetFormatPr defaultRowHeight="11.25"/>
  <cols>
    <col min="1" max="1" width="7.85546875" style="4" bestFit="1" customWidth="1"/>
    <col min="2" max="2" width="15.28515625" style="4" bestFit="1" customWidth="1"/>
    <col min="3" max="3" width="11.42578125" style="19" bestFit="1" customWidth="1"/>
    <col min="4" max="4" width="9.28515625" style="4" bestFit="1" customWidth="1"/>
    <col min="5" max="5" width="13.140625" style="4" bestFit="1" customWidth="1"/>
    <col min="6" max="6" width="12.42578125" style="4" bestFit="1" customWidth="1"/>
    <col min="7" max="7" width="9.7109375" style="4" bestFit="1" customWidth="1"/>
    <col min="8" max="10" width="9.140625" style="4"/>
    <col min="11" max="11" width="9.7109375" style="4" bestFit="1" customWidth="1"/>
    <col min="12" max="16384" width="9.140625" style="4"/>
  </cols>
  <sheetData>
    <row r="1" spans="1:11">
      <c r="A1" s="4" t="s">
        <v>3</v>
      </c>
      <c r="B1" s="4" t="s">
        <v>2</v>
      </c>
      <c r="C1" s="4" t="s">
        <v>20</v>
      </c>
      <c r="D1" s="19" t="s">
        <v>1</v>
      </c>
      <c r="E1" s="4" t="s">
        <v>21</v>
      </c>
      <c r="F1" s="4" t="s">
        <v>22</v>
      </c>
      <c r="G1" s="4" t="s">
        <v>23</v>
      </c>
      <c r="I1" s="4" t="s">
        <v>3</v>
      </c>
      <c r="J1" s="4" t="s">
        <v>0</v>
      </c>
      <c r="K1" s="4" t="s">
        <v>23</v>
      </c>
    </row>
    <row r="2" spans="1:11">
      <c r="A2" s="5" t="s">
        <v>17</v>
      </c>
      <c r="B2" s="5" t="s">
        <v>18</v>
      </c>
      <c r="C2" s="21">
        <v>41437</v>
      </c>
      <c r="D2" s="22">
        <v>0.1057</v>
      </c>
      <c r="E2" s="17">
        <v>41453</v>
      </c>
      <c r="F2" s="17">
        <v>41436</v>
      </c>
      <c r="G2" s="16">
        <f>IF(Tabela4[[#This Row],[Tipo]]="Dividendo",Tabela4[[#This Row],[Valor]],Tabela4[[#This Row],[Valor]]*85%)</f>
        <v>8.9844999999999994E-2</v>
      </c>
      <c r="I2" s="4" t="s">
        <v>17</v>
      </c>
      <c r="J2" s="4">
        <v>2013</v>
      </c>
      <c r="K2" s="12">
        <f>SUMPRODUCT(N(Tabela4[Ativo]=Tabela5[[#This Row],[Ativo]]),N(YEAR(Tabela4[Pagamento])=Tabela5[[#This Row],[Ano]]),Tabela4[Líquido])</f>
        <v>0.19999</v>
      </c>
    </row>
    <row r="3" spans="1:11">
      <c r="A3" s="5" t="s">
        <v>17</v>
      </c>
      <c r="B3" s="4" t="s">
        <v>18</v>
      </c>
      <c r="C3" s="20">
        <v>41346</v>
      </c>
      <c r="D3" s="19">
        <v>0.1057</v>
      </c>
      <c r="E3" s="18">
        <v>41361</v>
      </c>
      <c r="F3" s="18">
        <v>41345</v>
      </c>
      <c r="G3" s="12">
        <f>IF(Tabela4[[#This Row],[Tipo]]="Dividendo",Tabela4[[#This Row],[Valor]],Tabela4[[#This Row],[Valor]]*85%)</f>
        <v>8.9844999999999994E-2</v>
      </c>
      <c r="I3" s="4" t="s">
        <v>17</v>
      </c>
      <c r="J3" s="5">
        <v>2012</v>
      </c>
      <c r="K3" s="16">
        <f>SUMPRODUCT(N(Tabela4[Ativo]=Tabela5[[#This Row],[Ativo]]),N(YEAR(Tabela4[Pagamento])=Tabela5[[#This Row],[Ano]]),Tabela4[Líquido])</f>
        <v>0.42847999999999997</v>
      </c>
    </row>
    <row r="4" spans="1:11">
      <c r="A4" s="5" t="s">
        <v>17</v>
      </c>
      <c r="B4" s="4" t="s">
        <v>19</v>
      </c>
      <c r="C4" s="20">
        <v>41282</v>
      </c>
      <c r="D4" s="19">
        <v>2.0299999999999999E-2</v>
      </c>
      <c r="E4" s="18">
        <v>41292</v>
      </c>
      <c r="F4" s="18">
        <v>41281</v>
      </c>
      <c r="G4" s="12">
        <f>IF(Tabela4[[#This Row],[Tipo]]="Dividendo",Tabela4[[#This Row],[Valor]],Tabela4[[#This Row],[Valor]]*85%)</f>
        <v>2.0299999999999999E-2</v>
      </c>
      <c r="I4" s="4" t="s">
        <v>17</v>
      </c>
      <c r="J4" s="4">
        <v>2011</v>
      </c>
      <c r="K4" s="12">
        <f>SUMPRODUCT(N(Tabela4[Ativo]=Tabela5[[#This Row],[Ativo]]),N(YEAR(Tabela4[Pagamento])=Tabela5[[#This Row],[Ano]]),Tabela4[Líquido])</f>
        <v>0.44395000000000001</v>
      </c>
    </row>
    <row r="5" spans="1:11">
      <c r="A5" s="5" t="s">
        <v>17</v>
      </c>
      <c r="B5" s="4" t="s">
        <v>18</v>
      </c>
      <c r="C5" s="20">
        <v>41255</v>
      </c>
      <c r="D5" s="19">
        <v>0.1057</v>
      </c>
      <c r="E5" s="18">
        <v>41271</v>
      </c>
      <c r="F5" s="18">
        <v>41253</v>
      </c>
      <c r="G5" s="12">
        <f>IF(Tabela4[[#This Row],[Tipo]]="Dividendo",Tabela4[[#This Row],[Valor]],Tabela4[[#This Row],[Valor]]*85%)</f>
        <v>8.9844999999999994E-2</v>
      </c>
      <c r="I5" s="4" t="s">
        <v>17</v>
      </c>
      <c r="J5" s="5">
        <v>2010</v>
      </c>
      <c r="K5" s="12">
        <f>SUMPRODUCT(N(Tabela4[Ativo]=Tabela5[[#This Row],[Ativo]]),N(YEAR(Tabela4[Pagamento])=Tabela5[[#This Row],[Ano]]),Tabela4[Líquido])</f>
        <v>0.57084999999999997</v>
      </c>
    </row>
    <row r="6" spans="1:11">
      <c r="A6" s="5" t="s">
        <v>17</v>
      </c>
      <c r="B6" s="4" t="s">
        <v>19</v>
      </c>
      <c r="C6" s="20">
        <v>41198</v>
      </c>
      <c r="D6" s="19">
        <v>4.2700000000000002E-2</v>
      </c>
      <c r="E6" s="18">
        <v>41212</v>
      </c>
      <c r="F6" s="18">
        <v>41197</v>
      </c>
      <c r="G6" s="12">
        <f>IF(Tabela4[[#This Row],[Tipo]]="Dividendo",Tabela4[[#This Row],[Valor]],Tabela4[[#This Row],[Valor]]*85%)</f>
        <v>4.2700000000000002E-2</v>
      </c>
      <c r="I6" s="4" t="s">
        <v>17</v>
      </c>
      <c r="J6" s="4">
        <v>2009</v>
      </c>
      <c r="K6" s="12">
        <f>SUMPRODUCT(N(Tabela4[Ativo]=Tabela5[[#This Row],[Ativo]]),N(YEAR(Tabela4[Pagamento])=Tabela5[[#This Row],[Ano]]),Tabela4[Líquido])</f>
        <v>0.59366000000000008</v>
      </c>
    </row>
    <row r="7" spans="1:11">
      <c r="A7" s="5" t="s">
        <v>17</v>
      </c>
      <c r="B7" s="4" t="s">
        <v>18</v>
      </c>
      <c r="C7" s="20">
        <v>41163</v>
      </c>
      <c r="D7" s="19">
        <v>0.1057</v>
      </c>
      <c r="E7" s="18">
        <v>41180</v>
      </c>
      <c r="F7" s="18">
        <v>41162</v>
      </c>
      <c r="G7" s="12">
        <f>IF(Tabela4[[#This Row],[Tipo]]="Dividendo",Tabela4[[#This Row],[Valor]],Tabela4[[#This Row],[Valor]]*85%)</f>
        <v>8.9844999999999994E-2</v>
      </c>
      <c r="I7" s="4" t="s">
        <v>17</v>
      </c>
      <c r="J7" s="5">
        <v>2008</v>
      </c>
      <c r="K7" s="12">
        <f>SUMPRODUCT(N(Tabela4[Ativo]=Tabela5[[#This Row],[Ativo]]),N(YEAR(Tabela4[Pagamento])=Tabela5[[#This Row],[Ano]]),Tabela4[Líquido])</f>
        <v>0.33449000000000001</v>
      </c>
    </row>
    <row r="8" spans="1:11">
      <c r="A8" s="5" t="s">
        <v>17</v>
      </c>
      <c r="B8" s="4" t="s">
        <v>18</v>
      </c>
      <c r="C8" s="20">
        <v>41071</v>
      </c>
      <c r="D8" s="19">
        <v>0.1057</v>
      </c>
      <c r="E8" s="18">
        <v>41089</v>
      </c>
      <c r="F8" s="18">
        <v>41068</v>
      </c>
      <c r="G8" s="12">
        <f>IF(Tabela4[[#This Row],[Tipo]]="Dividendo",Tabela4[[#This Row],[Valor]],Tabela4[[#This Row],[Valor]]*85%)</f>
        <v>8.9844999999999994E-2</v>
      </c>
      <c r="I8" s="5" t="s">
        <v>45</v>
      </c>
      <c r="J8" s="5">
        <v>2013</v>
      </c>
      <c r="K8" s="16">
        <f>SUMPRODUCT(N(Tabela4[Ativo]=Tabela5[[#This Row],[Ativo]]),N(YEAR(Tabela4[Pagamento])=Tabela5[[#This Row],[Ano]]),Tabela4[Líquido])</f>
        <v>0.44074999999999998</v>
      </c>
    </row>
    <row r="9" spans="1:11">
      <c r="A9" s="5" t="s">
        <v>17</v>
      </c>
      <c r="B9" s="4" t="s">
        <v>19</v>
      </c>
      <c r="C9" s="20">
        <v>41001</v>
      </c>
      <c r="D9" s="19">
        <v>2.64E-2</v>
      </c>
      <c r="E9" s="18">
        <v>41011</v>
      </c>
      <c r="F9" s="18">
        <v>40998</v>
      </c>
      <c r="G9" s="12">
        <f>IF(Tabela4[[#This Row],[Tipo]]="Dividendo",Tabela4[[#This Row],[Valor]],Tabela4[[#This Row],[Valor]]*85%)</f>
        <v>2.64E-2</v>
      </c>
      <c r="I9" s="5" t="s">
        <v>45</v>
      </c>
      <c r="J9" s="5">
        <v>2012</v>
      </c>
      <c r="K9" s="16">
        <f>SUMPRODUCT(N(Tabela4[Ativo]=Tabela5[[#This Row],[Ativo]]),N(YEAR(Tabela4[Pagamento])=Tabela5[[#This Row],[Ano]]),Tabela4[Líquido])</f>
        <v>0.84277000000000002</v>
      </c>
    </row>
    <row r="10" spans="1:11">
      <c r="A10" s="5" t="s">
        <v>17</v>
      </c>
      <c r="B10" s="4" t="s">
        <v>18</v>
      </c>
      <c r="C10" s="20">
        <v>40980</v>
      </c>
      <c r="D10" s="19">
        <v>0.1057</v>
      </c>
      <c r="E10" s="18">
        <v>40998</v>
      </c>
      <c r="F10" s="18">
        <v>40977</v>
      </c>
      <c r="G10" s="12">
        <f>IF(Tabela4[[#This Row],[Tipo]]="Dividendo",Tabela4[[#This Row],[Valor]],Tabela4[[#This Row],[Valor]]*85%)</f>
        <v>8.9844999999999994E-2</v>
      </c>
      <c r="I10" s="5" t="s">
        <v>45</v>
      </c>
      <c r="J10" s="5">
        <v>2011</v>
      </c>
      <c r="K10" s="12">
        <f>SUMPRODUCT(N(Tabela4[Ativo]=Tabela5[[#This Row],[Ativo]]),N(YEAR(Tabela4[Pagamento])=Tabela5[[#This Row],[Ano]]),Tabela4[Líquido])</f>
        <v>0.48129500000000003</v>
      </c>
    </row>
    <row r="11" spans="1:11">
      <c r="A11" s="5" t="s">
        <v>17</v>
      </c>
      <c r="B11" s="4" t="s">
        <v>18</v>
      </c>
      <c r="C11" s="20">
        <v>40889</v>
      </c>
      <c r="D11" s="19">
        <v>0.1057</v>
      </c>
      <c r="E11" s="18">
        <v>40906</v>
      </c>
      <c r="F11" s="18">
        <v>40886</v>
      </c>
      <c r="G11" s="12">
        <f>IF(Tabela4[[#This Row],[Tipo]]="Dividendo",Tabela4[[#This Row],[Valor]],Tabela4[[#This Row],[Valor]]*85%)</f>
        <v>8.9844999999999994E-2</v>
      </c>
      <c r="I11" s="5" t="s">
        <v>45</v>
      </c>
      <c r="J11" s="5">
        <v>2010</v>
      </c>
      <c r="K11" s="12">
        <f>SUMPRODUCT(N(Tabela4[Ativo]=Tabela5[[#This Row],[Ativo]]),N(YEAR(Tabela4[Pagamento])=Tabela5[[#This Row],[Ano]]),Tabela4[Líquido])</f>
        <v>0.365755</v>
      </c>
    </row>
    <row r="12" spans="1:11">
      <c r="A12" s="5" t="s">
        <v>17</v>
      </c>
      <c r="B12" s="4" t="s">
        <v>19</v>
      </c>
      <c r="C12" s="20">
        <v>40854</v>
      </c>
      <c r="D12" s="19">
        <v>2.0299999999999999E-2</v>
      </c>
      <c r="E12" s="18">
        <v>40865</v>
      </c>
      <c r="F12" s="18">
        <v>40851</v>
      </c>
      <c r="G12" s="12">
        <f>IF(Tabela4[[#This Row],[Tipo]]="Dividendo",Tabela4[[#This Row],[Valor]],Tabela4[[#This Row],[Valor]]*85%)</f>
        <v>2.0299999999999999E-2</v>
      </c>
      <c r="I12" s="5" t="s">
        <v>45</v>
      </c>
      <c r="J12" s="5">
        <v>2009</v>
      </c>
      <c r="K12" s="12">
        <f>SUMPRODUCT(N(Tabela4[Ativo]=Tabela5[[#This Row],[Ativo]]),N(YEAR(Tabela4[Pagamento])=Tabela5[[#This Row],[Ano]]),Tabela4[Líquido])</f>
        <v>0.37060000000000004</v>
      </c>
    </row>
    <row r="13" spans="1:11">
      <c r="A13" s="5" t="s">
        <v>17</v>
      </c>
      <c r="B13" s="4" t="s">
        <v>18</v>
      </c>
      <c r="C13" s="20">
        <v>40798</v>
      </c>
      <c r="D13" s="19">
        <v>0.1057</v>
      </c>
      <c r="E13" s="18">
        <v>40816</v>
      </c>
      <c r="F13" s="18">
        <v>40795</v>
      </c>
      <c r="G13" s="12">
        <f>IF(Tabela4[[#This Row],[Tipo]]="Dividendo",Tabela4[[#This Row],[Valor]],Tabela4[[#This Row],[Valor]]*85%)</f>
        <v>8.9844999999999994E-2</v>
      </c>
      <c r="I13" s="5" t="s">
        <v>45</v>
      </c>
      <c r="J13" s="5">
        <v>2008</v>
      </c>
      <c r="K13" s="12">
        <f>SUMPRODUCT(N(Tabela4[Ativo]=Tabela5[[#This Row],[Ativo]]),N(YEAR(Tabela4[Pagamento])=Tabela5[[#This Row],[Ano]]),Tabela4[Líquido])</f>
        <v>0.43715499999999996</v>
      </c>
    </row>
    <row r="14" spans="1:11">
      <c r="A14" s="5" t="s">
        <v>17</v>
      </c>
      <c r="B14" s="4" t="s">
        <v>18</v>
      </c>
      <c r="C14" s="20">
        <v>40707</v>
      </c>
      <c r="D14" s="19">
        <v>0.1028</v>
      </c>
      <c r="E14" s="18">
        <v>40724</v>
      </c>
      <c r="F14" s="18">
        <v>40704</v>
      </c>
      <c r="G14" s="12">
        <f>IF(Tabela4[[#This Row],[Tipo]]="Dividendo",Tabela4[[#This Row],[Valor]],Tabela4[[#This Row],[Valor]]*85%)</f>
        <v>8.7379999999999999E-2</v>
      </c>
      <c r="I14" s="5" t="s">
        <v>46</v>
      </c>
      <c r="J14" s="5">
        <v>2014</v>
      </c>
      <c r="K14" s="16">
        <f>SUMPRODUCT(N(Tabela4[Ativo]=Tabela5[[#This Row],[Ativo]]),N(YEAR(Tabela4[Pagamento])=Tabela5[[#This Row],[Ano]]),Tabela4[Líquido])</f>
        <v>1.4999999999999999E-2</v>
      </c>
    </row>
    <row r="15" spans="1:11">
      <c r="A15" s="5" t="s">
        <v>17</v>
      </c>
      <c r="B15" s="4" t="s">
        <v>19</v>
      </c>
      <c r="C15" s="20">
        <v>40630</v>
      </c>
      <c r="D15" s="19">
        <v>6.9199999999999998E-2</v>
      </c>
      <c r="E15" s="18">
        <v>40662</v>
      </c>
      <c r="F15" s="18">
        <v>40626</v>
      </c>
      <c r="G15" s="12">
        <f>IF(Tabela4[[#This Row],[Tipo]]="Dividendo",Tabela4[[#This Row],[Valor]],Tabela4[[#This Row],[Valor]]*85%)</f>
        <v>6.9199999999999998E-2</v>
      </c>
      <c r="I15" s="5" t="s">
        <v>46</v>
      </c>
      <c r="J15" s="5">
        <v>2013</v>
      </c>
      <c r="K15" s="16">
        <f>SUMPRODUCT(N(Tabela4[Ativo]=Tabela5[[#This Row],[Ativo]]),N(YEAR(Tabela4[Pagamento])=Tabela5[[#This Row],[Ano]]),Tabela4[Líquido])</f>
        <v>0.21228000000000002</v>
      </c>
    </row>
    <row r="16" spans="1:11">
      <c r="A16" s="5" t="s">
        <v>17</v>
      </c>
      <c r="B16" s="4" t="s">
        <v>18</v>
      </c>
      <c r="C16" s="20">
        <v>40618</v>
      </c>
      <c r="D16" s="19">
        <v>0.1028</v>
      </c>
      <c r="E16" s="18">
        <v>40632</v>
      </c>
      <c r="F16" s="18">
        <v>40617</v>
      </c>
      <c r="G16" s="12">
        <f>IF(Tabela4[[#This Row],[Tipo]]="Dividendo",Tabela4[[#This Row],[Valor]],Tabela4[[#This Row],[Valor]]*85%)</f>
        <v>8.7379999999999999E-2</v>
      </c>
      <c r="I16" s="5" t="s">
        <v>46</v>
      </c>
      <c r="J16" s="5">
        <v>2012</v>
      </c>
      <c r="K16" s="12">
        <f>SUMPRODUCT(N(Tabela4[Ativo]=Tabela5[[#This Row],[Ativo]]),N(YEAR(Tabela4[Pagamento])=Tabela5[[#This Row],[Ano]]),Tabela4[Líquido])</f>
        <v>0.17700000000000002</v>
      </c>
    </row>
    <row r="17" spans="1:11">
      <c r="A17" s="5" t="s">
        <v>17</v>
      </c>
      <c r="B17" s="4" t="s">
        <v>18</v>
      </c>
      <c r="C17" s="20">
        <v>40525</v>
      </c>
      <c r="D17" s="19">
        <v>0.1028</v>
      </c>
      <c r="E17" s="18">
        <v>40542</v>
      </c>
      <c r="F17" s="18">
        <v>40521</v>
      </c>
      <c r="G17" s="12">
        <f>IF(Tabela4[[#This Row],[Tipo]]="Dividendo",Tabela4[[#This Row],[Valor]],Tabela4[[#This Row],[Valor]]*85%)</f>
        <v>8.7379999999999999E-2</v>
      </c>
      <c r="I17" s="5" t="s">
        <v>46</v>
      </c>
      <c r="J17" s="5">
        <v>2011</v>
      </c>
      <c r="K17" s="12">
        <f>SUMPRODUCT(N(Tabela4[Ativo]=Tabela5[[#This Row],[Ativo]]),N(YEAR(Tabela4[Pagamento])=Tabela5[[#This Row],[Ano]]),Tabela4[Líquido])</f>
        <v>0.33165500000000003</v>
      </c>
    </row>
    <row r="18" spans="1:11">
      <c r="A18" s="5" t="s">
        <v>17</v>
      </c>
      <c r="B18" s="4" t="s">
        <v>19</v>
      </c>
      <c r="C18" s="20">
        <v>40470</v>
      </c>
      <c r="D18" s="19">
        <v>0.1226</v>
      </c>
      <c r="E18" s="18">
        <v>40480</v>
      </c>
      <c r="F18" s="18">
        <v>40469</v>
      </c>
      <c r="G18" s="12">
        <f>IF(Tabela4[[#This Row],[Tipo]]="Dividendo",Tabela4[[#This Row],[Valor]],Tabela4[[#This Row],[Valor]]*85%)</f>
        <v>0.1226</v>
      </c>
      <c r="I18" s="5" t="s">
        <v>46</v>
      </c>
      <c r="J18" s="5">
        <v>2010</v>
      </c>
      <c r="K18" s="12">
        <f>SUMPRODUCT(N(Tabela4[Ativo]=Tabela5[[#This Row],[Ativo]]),N(YEAR(Tabela4[Pagamento])=Tabela5[[#This Row],[Ano]]),Tabela4[Líquido])</f>
        <v>0.14661000000000002</v>
      </c>
    </row>
    <row r="19" spans="1:11">
      <c r="A19" s="5" t="s">
        <v>17</v>
      </c>
      <c r="B19" s="4" t="s">
        <v>18</v>
      </c>
      <c r="C19" s="20">
        <v>40434</v>
      </c>
      <c r="D19" s="19">
        <v>0.1028</v>
      </c>
      <c r="E19" s="18">
        <v>40451</v>
      </c>
      <c r="F19" s="18">
        <v>40430</v>
      </c>
      <c r="G19" s="12">
        <f>IF(Tabela4[[#This Row],[Tipo]]="Dividendo",Tabela4[[#This Row],[Valor]],Tabela4[[#This Row],[Valor]]*85%)</f>
        <v>8.7379999999999999E-2</v>
      </c>
      <c r="I19" s="5" t="s">
        <v>46</v>
      </c>
      <c r="J19" s="5">
        <v>2009</v>
      </c>
      <c r="K19" s="12">
        <f>SUMPRODUCT(N(Tabela4[Ativo]=Tabela5[[#This Row],[Ativo]]),N(YEAR(Tabela4[Pagamento])=Tabela5[[#This Row],[Ano]]),Tabela4[Líquido])</f>
        <v>0.13581500000000002</v>
      </c>
    </row>
    <row r="20" spans="1:11">
      <c r="A20" s="5" t="s">
        <v>17</v>
      </c>
      <c r="B20" s="4" t="s">
        <v>18</v>
      </c>
      <c r="C20" s="20">
        <v>40340</v>
      </c>
      <c r="D20" s="19">
        <v>0.1028</v>
      </c>
      <c r="F20" s="18">
        <v>40338</v>
      </c>
      <c r="G20" s="12">
        <f>IF(Tabela4[[#This Row],[Tipo]]="Dividendo",Tabela4[[#This Row],[Valor]],Tabela4[[#This Row],[Valor]]*85%)</f>
        <v>8.7379999999999999E-2</v>
      </c>
      <c r="I20" s="5" t="s">
        <v>46</v>
      </c>
      <c r="J20" s="5">
        <v>2008</v>
      </c>
      <c r="K20" s="12">
        <f>SUMPRODUCT(N(Tabela4[Ativo]=Tabela5[[#This Row],[Ativo]]),N(YEAR(Tabela4[Pagamento])=Tabela5[[#This Row],[Ano]]),Tabela4[Líquido])</f>
        <v>0.11504999999999999</v>
      </c>
    </row>
    <row r="21" spans="1:11">
      <c r="A21" s="5" t="s">
        <v>17</v>
      </c>
      <c r="B21" s="4" t="s">
        <v>19</v>
      </c>
      <c r="C21" s="20">
        <v>40249</v>
      </c>
      <c r="D21" s="19">
        <v>9.8900000000000002E-2</v>
      </c>
      <c r="E21" s="18">
        <v>40267</v>
      </c>
      <c r="F21" s="18">
        <v>40248</v>
      </c>
      <c r="G21" s="12">
        <f>IF(Tabela4[[#This Row],[Tipo]]="Dividendo",Tabela4[[#This Row],[Valor]],Tabela4[[#This Row],[Valor]]*85%)</f>
        <v>9.8900000000000002E-2</v>
      </c>
      <c r="I21" s="5" t="s">
        <v>46</v>
      </c>
      <c r="J21" s="5">
        <v>2007</v>
      </c>
      <c r="K21" s="12">
        <f>SUMPRODUCT(N(Tabela4[Ativo]=Tabela5[[#This Row],[Ativo]]),N(YEAR(Tabela4[Pagamento])=Tabela5[[#This Row],[Ano]]),Tabela4[Líquido])</f>
        <v>0.35397000000000001</v>
      </c>
    </row>
    <row r="22" spans="1:11">
      <c r="A22" s="5" t="s">
        <v>17</v>
      </c>
      <c r="B22" s="4" t="s">
        <v>18</v>
      </c>
      <c r="C22" s="20">
        <v>40247</v>
      </c>
      <c r="D22" s="19">
        <v>0.1028</v>
      </c>
      <c r="E22" s="18">
        <v>40268</v>
      </c>
      <c r="F22" s="18">
        <v>40246</v>
      </c>
      <c r="G22" s="12">
        <f>IF(Tabela4[[#This Row],[Tipo]]="Dividendo",Tabela4[[#This Row],[Valor]],Tabela4[[#This Row],[Valor]]*85%)</f>
        <v>8.7379999999999999E-2</v>
      </c>
      <c r="I22" s="5" t="s">
        <v>46</v>
      </c>
      <c r="J22" s="5">
        <v>2006</v>
      </c>
      <c r="K22" s="12">
        <f>SUMPRODUCT(N(Tabela4[Ativo]=Tabela5[[#This Row],[Ativo]]),N(YEAR(Tabela4[Pagamento])=Tabela5[[#This Row],[Ano]]),Tabela4[Líquido])</f>
        <v>0.25075000000000003</v>
      </c>
    </row>
    <row r="23" spans="1:11">
      <c r="A23" s="5" t="s">
        <v>17</v>
      </c>
      <c r="B23" s="4" t="s">
        <v>18</v>
      </c>
      <c r="C23" s="20">
        <v>40177</v>
      </c>
      <c r="D23" s="19">
        <v>0.1026</v>
      </c>
      <c r="E23" s="18">
        <v>40192</v>
      </c>
      <c r="F23" s="18">
        <v>40175</v>
      </c>
      <c r="G23" s="12">
        <f>IF(Tabela4[[#This Row],[Tipo]]="Dividendo",Tabela4[[#This Row],[Valor]],Tabela4[[#This Row],[Valor]]*85%)</f>
        <v>8.7209999999999996E-2</v>
      </c>
      <c r="I23" s="5" t="s">
        <v>46</v>
      </c>
      <c r="J23" s="5">
        <v>2005</v>
      </c>
      <c r="K23" s="12">
        <f>SUMPRODUCT(N(Tabela4[Ativo]=Tabela5[[#This Row],[Ativo]]),N(YEAR(Tabela4[Pagamento])=Tabela5[[#This Row],[Ano]]),Tabela4[Líquido])</f>
        <v>0.19872999999999996</v>
      </c>
    </row>
    <row r="24" spans="1:11">
      <c r="A24" s="5" t="s">
        <v>17</v>
      </c>
      <c r="B24" s="4" t="s">
        <v>19</v>
      </c>
      <c r="C24" s="20">
        <v>40086</v>
      </c>
      <c r="D24" s="19">
        <v>9.0300000000000005E-2</v>
      </c>
      <c r="E24" s="18">
        <v>40099</v>
      </c>
      <c r="F24" s="18">
        <v>40084</v>
      </c>
      <c r="G24" s="12">
        <f>IF(Tabela4[[#This Row],[Tipo]]="Dividendo",Tabela4[[#This Row],[Valor]],Tabela4[[#This Row],[Valor]]*85%)</f>
        <v>9.0300000000000005E-2</v>
      </c>
      <c r="I24" s="5" t="s">
        <v>46</v>
      </c>
      <c r="J24" s="5">
        <v>2004</v>
      </c>
      <c r="K24" s="12">
        <f>SUMPRODUCT(N(Tabela4[Ativo]=Tabela5[[#This Row],[Ativo]]),N(YEAR(Tabela4[Pagamento])=Tabela5[[#This Row],[Ano]]),Tabela4[Líquido])</f>
        <v>0.16872499999999999</v>
      </c>
    </row>
    <row r="25" spans="1:11">
      <c r="A25" s="5" t="s">
        <v>17</v>
      </c>
      <c r="B25" s="4" t="s">
        <v>18</v>
      </c>
      <c r="C25" s="20">
        <v>40086</v>
      </c>
      <c r="D25" s="19">
        <v>0.1021</v>
      </c>
      <c r="E25" s="18">
        <v>40099</v>
      </c>
      <c r="F25" s="18">
        <v>40084</v>
      </c>
      <c r="G25" s="12">
        <f>IF(Tabela4[[#This Row],[Tipo]]="Dividendo",Tabela4[[#This Row],[Valor]],Tabela4[[#This Row],[Valor]]*85%)</f>
        <v>8.6785000000000001E-2</v>
      </c>
      <c r="I25" s="5" t="s">
        <v>46</v>
      </c>
      <c r="J25" s="5">
        <v>2003</v>
      </c>
      <c r="K25" s="12">
        <f>SUMPRODUCT(N(Tabela4[Ativo]=Tabela5[[#This Row],[Ativo]]),N(YEAR(Tabela4[Pagamento])=Tabela5[[#This Row],[Ano]]),Tabela4[Líquido])</f>
        <v>7.1995000000000003E-2</v>
      </c>
    </row>
    <row r="26" spans="1:11">
      <c r="A26" s="5" t="s">
        <v>17</v>
      </c>
      <c r="B26" s="4" t="s">
        <v>18</v>
      </c>
      <c r="C26" s="20">
        <v>39994</v>
      </c>
      <c r="D26" s="19">
        <v>0.10970000000000001</v>
      </c>
      <c r="E26" s="18">
        <v>40008</v>
      </c>
      <c r="F26" s="18">
        <v>39993</v>
      </c>
      <c r="G26" s="12">
        <f>IF(Tabela4[[#This Row],[Tipo]]="Dividendo",Tabela4[[#This Row],[Valor]],Tabela4[[#This Row],[Valor]]*85%)</f>
        <v>9.3245000000000008E-2</v>
      </c>
      <c r="I26" s="5" t="s">
        <v>46</v>
      </c>
      <c r="J26" s="5">
        <v>2002</v>
      </c>
      <c r="K26" s="12">
        <f>SUMPRODUCT(N(Tabela4[Ativo]=Tabela5[[#This Row],[Ativo]]),N(YEAR(Tabela4[Pagamento])=Tabela5[[#This Row],[Ano]]),Tabela4[Líquido])</f>
        <v>0.11117999999999997</v>
      </c>
    </row>
    <row r="27" spans="1:11">
      <c r="A27" s="5" t="s">
        <v>17</v>
      </c>
      <c r="B27" s="4" t="s">
        <v>18</v>
      </c>
      <c r="C27" s="20">
        <v>39896</v>
      </c>
      <c r="D27" s="19">
        <v>0.1086</v>
      </c>
      <c r="E27" s="18">
        <v>39911</v>
      </c>
      <c r="F27" s="18">
        <v>39896</v>
      </c>
      <c r="G27" s="12">
        <f>IF(Tabela4[[#This Row],[Tipo]]="Dividendo",Tabela4[[#This Row],[Valor]],Tabela4[[#This Row],[Valor]]*85%)</f>
        <v>9.2310000000000003E-2</v>
      </c>
      <c r="I27" s="5" t="s">
        <v>46</v>
      </c>
      <c r="J27" s="5">
        <v>2001</v>
      </c>
      <c r="K27" s="12">
        <f>SUMPRODUCT(N(Tabela4[Ativo]=Tabela5[[#This Row],[Ativo]]),N(YEAR(Tabela4[Pagamento])=Tabela5[[#This Row],[Ano]]),Tabela4[Líquido])</f>
        <v>9.6644999999999981E-2</v>
      </c>
    </row>
    <row r="28" spans="1:11">
      <c r="A28" s="5" t="s">
        <v>17</v>
      </c>
      <c r="B28" s="4" t="s">
        <v>19</v>
      </c>
      <c r="C28" s="20">
        <v>39895</v>
      </c>
      <c r="D28" s="19">
        <v>0.1552</v>
      </c>
      <c r="E28" s="18">
        <v>39911</v>
      </c>
      <c r="F28" s="18">
        <v>39895</v>
      </c>
      <c r="G28" s="12">
        <f>IF(Tabela4[[#This Row],[Tipo]]="Dividendo",Tabela4[[#This Row],[Valor]],Tabela4[[#This Row],[Valor]]*85%)</f>
        <v>0.1552</v>
      </c>
      <c r="I28" s="5" t="s">
        <v>46</v>
      </c>
      <c r="J28" s="5">
        <v>2000</v>
      </c>
      <c r="K28" s="12">
        <f>SUMPRODUCT(N(Tabela4[Ativo]=Tabela5[[#This Row],[Ativo]]),N(YEAR(Tabela4[Pagamento])=Tabela5[[#This Row],[Ano]]),Tabela4[Líquido])</f>
        <v>7.3694999999999997E-2</v>
      </c>
    </row>
    <row r="29" spans="1:11">
      <c r="A29" s="5" t="s">
        <v>17</v>
      </c>
      <c r="B29" s="4" t="s">
        <v>18</v>
      </c>
      <c r="C29" s="20">
        <v>39812</v>
      </c>
      <c r="D29" s="19">
        <v>8.9200000000000002E-2</v>
      </c>
      <c r="E29" s="18">
        <v>39854</v>
      </c>
      <c r="F29" s="18">
        <v>39811</v>
      </c>
      <c r="G29" s="12">
        <f>IF(Tabela4[[#This Row],[Tipo]]="Dividendo",Tabela4[[#This Row],[Valor]],Tabela4[[#This Row],[Valor]]*85%)</f>
        <v>7.5819999999999999E-2</v>
      </c>
      <c r="I29" s="5" t="s">
        <v>46</v>
      </c>
      <c r="J29" s="5">
        <v>1999</v>
      </c>
      <c r="K29" s="12">
        <f>SUMPRODUCT(N(Tabela4[Ativo]=Tabela5[[#This Row],[Ativo]]),N(YEAR(Tabela4[Pagamento])=Tabela5[[#This Row],[Ano]]),Tabela4[Líquido])</f>
        <v>1.5979999999999998E-2</v>
      </c>
    </row>
    <row r="30" spans="1:11">
      <c r="A30" s="5" t="s">
        <v>17</v>
      </c>
      <c r="B30" s="4" t="s">
        <v>18</v>
      </c>
      <c r="C30" s="20">
        <v>39721</v>
      </c>
      <c r="D30" s="19">
        <v>8.7800000000000003E-2</v>
      </c>
      <c r="E30" s="18">
        <v>39731</v>
      </c>
      <c r="F30" s="18">
        <v>39720</v>
      </c>
      <c r="G30" s="12">
        <f>IF(Tabela4[[#This Row],[Tipo]]="Dividendo",Tabela4[[#This Row],[Valor]],Tabela4[[#This Row],[Valor]]*85%)</f>
        <v>7.4630000000000002E-2</v>
      </c>
      <c r="I30" s="5" t="s">
        <v>29</v>
      </c>
      <c r="J30" s="5">
        <v>2013</v>
      </c>
      <c r="K30" s="16">
        <f>SUMPRODUCT(N(Tabela4[Ativo]=Tabela5[[#This Row],[Ativo]]),N(YEAR(Tabela4[Pagamento])=Tabela5[[#This Row],[Ano]]),Tabela4[Líquido])</f>
        <v>5.4554999999999999E-2</v>
      </c>
    </row>
    <row r="31" spans="1:11">
      <c r="A31" s="5" t="s">
        <v>17</v>
      </c>
      <c r="B31" s="4" t="s">
        <v>19</v>
      </c>
      <c r="C31" s="20">
        <v>39721</v>
      </c>
      <c r="D31" s="19">
        <v>0.114</v>
      </c>
      <c r="E31" s="18">
        <v>39731</v>
      </c>
      <c r="F31" s="18">
        <v>39720</v>
      </c>
      <c r="G31" s="12">
        <f>IF(Tabela4[[#This Row],[Tipo]]="Dividendo",Tabela4[[#This Row],[Valor]],Tabela4[[#This Row],[Valor]]*85%)</f>
        <v>0.114</v>
      </c>
      <c r="I31" s="5" t="s">
        <v>29</v>
      </c>
      <c r="J31" s="5">
        <v>2012</v>
      </c>
      <c r="K31" s="16">
        <f>SUMPRODUCT(N(Tabela4[Ativo]=Tabela5[[#This Row],[Ativo]]),N(YEAR(Tabela4[Pagamento])=Tabela5[[#This Row],[Ano]]),Tabela4[Líquido])</f>
        <v>0.15500000000000003</v>
      </c>
    </row>
    <row r="32" spans="1:11">
      <c r="A32" s="5" t="s">
        <v>17</v>
      </c>
      <c r="B32" s="4" t="s">
        <v>18</v>
      </c>
      <c r="C32" s="20">
        <v>39629</v>
      </c>
      <c r="D32" s="19">
        <v>8.5800000000000001E-2</v>
      </c>
      <c r="E32" s="18">
        <v>39639</v>
      </c>
      <c r="F32" s="18">
        <v>39629</v>
      </c>
      <c r="G32" s="12">
        <f>IF(Tabela4[[#This Row],[Tipo]]="Dividendo",Tabela4[[#This Row],[Valor]],Tabela4[[#This Row],[Valor]]*85%)</f>
        <v>7.2929999999999995E-2</v>
      </c>
      <c r="I32" s="5" t="s">
        <v>29</v>
      </c>
      <c r="J32" s="5">
        <v>2011</v>
      </c>
      <c r="K32" s="12">
        <f>SUMPRODUCT(N(Tabela4[Ativo]=Tabela5[[#This Row],[Ativo]]),N(YEAR(Tabela4[Pagamento])=Tabela5[[#This Row],[Ano]]),Tabela4[Líquido])</f>
        <v>0.1125</v>
      </c>
    </row>
    <row r="33" spans="1:11">
      <c r="A33" s="5" t="s">
        <v>17</v>
      </c>
      <c r="B33" s="4" t="s">
        <v>18</v>
      </c>
      <c r="C33" s="20">
        <v>39576</v>
      </c>
      <c r="D33" s="19">
        <v>8.5800000000000001E-2</v>
      </c>
      <c r="E33" s="18">
        <v>39587</v>
      </c>
      <c r="F33" s="18">
        <v>39575</v>
      </c>
      <c r="G33" s="12">
        <f>IF(Tabela4[[#This Row],[Tipo]]="Dividendo",Tabela4[[#This Row],[Valor]],Tabela4[[#This Row],[Valor]]*85%)</f>
        <v>7.2929999999999995E-2</v>
      </c>
      <c r="I33" s="5" t="s">
        <v>29</v>
      </c>
      <c r="J33" s="5">
        <v>2010</v>
      </c>
      <c r="K33" s="12">
        <f>SUMPRODUCT(N(Tabela4[Ativo]=Tabela5[[#This Row],[Ativo]]),N(YEAR(Tabela4[Pagamento])=Tabela5[[#This Row],[Ano]]),Tabela4[Líquido])</f>
        <v>0.18050000000000002</v>
      </c>
    </row>
    <row r="34" spans="1:11">
      <c r="A34" s="5" t="s">
        <v>17</v>
      </c>
      <c r="B34" s="4" t="s">
        <v>18</v>
      </c>
      <c r="C34" s="20">
        <v>39514</v>
      </c>
      <c r="D34" s="19">
        <v>0.12509999999999999</v>
      </c>
      <c r="F34" s="18">
        <v>39514</v>
      </c>
      <c r="G34" s="12">
        <f>IF(Tabela4[[#This Row],[Tipo]]="Dividendo",Tabela4[[#This Row],[Valor]],Tabela4[[#This Row],[Valor]]*85%)</f>
        <v>0.10633499999999999</v>
      </c>
      <c r="I34" s="5" t="s">
        <v>29</v>
      </c>
      <c r="J34" s="5">
        <v>2009</v>
      </c>
      <c r="K34" s="12">
        <f>SUMPRODUCT(N(Tabela4[Ativo]=Tabela5[[#This Row],[Ativo]]),N(YEAR(Tabela4[Pagamento])=Tabela5[[#This Row],[Ano]]),Tabela4[Líquido])</f>
        <v>0.17</v>
      </c>
    </row>
    <row r="35" spans="1:11">
      <c r="A35" s="4" t="s">
        <v>45</v>
      </c>
      <c r="B35" s="4" t="s">
        <v>18</v>
      </c>
      <c r="C35" s="20">
        <v>41547</v>
      </c>
      <c r="D35" s="19">
        <v>0.12720000000000001</v>
      </c>
      <c r="E35" s="18">
        <v>41562</v>
      </c>
      <c r="F35" s="18">
        <v>41547</v>
      </c>
      <c r="G35" s="12">
        <f>IF(Tabela4[[#This Row],[Tipo]]="Dividendo",Tabela4[[#This Row],[Valor]],Tabela4[[#This Row],[Valor]]*85%)</f>
        <v>0.10812000000000001</v>
      </c>
      <c r="I35" s="5" t="s">
        <v>29</v>
      </c>
      <c r="J35" s="5">
        <v>2008</v>
      </c>
      <c r="K35" s="12">
        <f>SUMPRODUCT(N(Tabela4[Ativo]=Tabela5[[#This Row],[Ativo]]),N(YEAR(Tabela4[Pagamento])=Tabela5[[#This Row],[Ano]]),Tabela4[Líquido])</f>
        <v>0.13600000000000001</v>
      </c>
    </row>
    <row r="36" spans="1:11">
      <c r="A36" s="4" t="s">
        <v>45</v>
      </c>
      <c r="B36" s="4" t="s">
        <v>18</v>
      </c>
      <c r="C36" s="20">
        <v>41452</v>
      </c>
      <c r="D36" s="19">
        <v>0.12239999999999999</v>
      </c>
      <c r="E36" s="18">
        <v>41470</v>
      </c>
      <c r="F36" s="18">
        <v>41452</v>
      </c>
      <c r="G36" s="12">
        <f>IF(Tabela4[[#This Row],[Tipo]]="Dividendo",Tabela4[[#This Row],[Valor]],Tabela4[[#This Row],[Valor]]*85%)</f>
        <v>0.10403999999999999</v>
      </c>
      <c r="I36" s="5" t="s">
        <v>29</v>
      </c>
      <c r="J36" s="5">
        <v>2007</v>
      </c>
      <c r="K36" s="12">
        <f>SUMPRODUCT(N(Tabela4[Ativo]=Tabela5[[#This Row],[Ativo]]),N(YEAR(Tabela4[Pagamento])=Tabela5[[#This Row],[Ano]]),Tabela4[Líquido])</f>
        <v>9.0000000000000011E-2</v>
      </c>
    </row>
    <row r="37" spans="1:11">
      <c r="A37" s="4" t="s">
        <v>45</v>
      </c>
      <c r="B37" s="4" t="s">
        <v>18</v>
      </c>
      <c r="C37" s="20">
        <v>41360</v>
      </c>
      <c r="D37" s="19">
        <v>0.114</v>
      </c>
      <c r="E37" s="18">
        <v>41379</v>
      </c>
      <c r="F37" s="18">
        <v>41360</v>
      </c>
      <c r="G37" s="12">
        <f>IF(Tabela4[[#This Row],[Tipo]]="Dividendo",Tabela4[[#This Row],[Valor]],Tabela4[[#This Row],[Valor]]*85%)</f>
        <v>9.69E-2</v>
      </c>
      <c r="I37" s="5" t="s">
        <v>29</v>
      </c>
      <c r="J37" s="5">
        <v>2006</v>
      </c>
      <c r="K37" s="12">
        <f>SUMPRODUCT(N(Tabela4[Ativo]=Tabela5[[#This Row],[Ativo]]),N(YEAR(Tabela4[Pagamento])=Tabela5[[#This Row],[Ano]]),Tabela4[Líquido])</f>
        <v>7.4099999999999999E-2</v>
      </c>
    </row>
    <row r="38" spans="1:11">
      <c r="A38" s="4" t="s">
        <v>45</v>
      </c>
      <c r="B38" s="4" t="s">
        <v>19</v>
      </c>
      <c r="C38" s="20">
        <v>41323</v>
      </c>
      <c r="D38" s="19">
        <v>3.1899999999999998E-2</v>
      </c>
      <c r="E38" s="18">
        <v>41393</v>
      </c>
      <c r="F38" s="18">
        <v>41323</v>
      </c>
      <c r="G38" s="12">
        <f>IF(Tabela4[[#This Row],[Tipo]]="Dividendo",Tabela4[[#This Row],[Valor]],Tabela4[[#This Row],[Valor]]*85%)</f>
        <v>3.1899999999999998E-2</v>
      </c>
      <c r="I38" s="5" t="s">
        <v>29</v>
      </c>
      <c r="J38" s="5">
        <v>2005</v>
      </c>
      <c r="K38" s="12">
        <f>SUMPRODUCT(N(Tabela4[Ativo]=Tabela5[[#This Row],[Ativo]]),N(YEAR(Tabela4[Pagamento])=Tabela5[[#This Row],[Ano]]),Tabela4[Líquido])</f>
        <v>6.8000000000000005E-2</v>
      </c>
    </row>
    <row r="39" spans="1:11">
      <c r="A39" s="4" t="s">
        <v>45</v>
      </c>
      <c r="B39" s="4" t="s">
        <v>18</v>
      </c>
      <c r="C39" s="20">
        <v>41270</v>
      </c>
      <c r="D39" s="19">
        <v>0.1174</v>
      </c>
      <c r="E39" s="18">
        <v>41289</v>
      </c>
      <c r="F39" s="18">
        <v>41270</v>
      </c>
      <c r="G39" s="12">
        <f>IF(Tabela4[[#This Row],[Tipo]]="Dividendo",Tabela4[[#This Row],[Valor]],Tabela4[[#This Row],[Valor]]*85%)</f>
        <v>9.9790000000000004E-2</v>
      </c>
      <c r="I39" s="5" t="s">
        <v>29</v>
      </c>
      <c r="J39" s="5">
        <v>2004</v>
      </c>
      <c r="K39" s="12">
        <f>SUMPRODUCT(N(Tabela4[Ativo]=Tabela5[[#This Row],[Ativo]]),N(YEAR(Tabela4[Pagamento])=Tabela5[[#This Row],[Ano]]),Tabela4[Líquido])</f>
        <v>6.3835000000000003E-2</v>
      </c>
    </row>
    <row r="40" spans="1:11">
      <c r="A40" s="4" t="s">
        <v>45</v>
      </c>
      <c r="B40" s="4" t="s">
        <v>18</v>
      </c>
      <c r="C40" s="20">
        <v>41180</v>
      </c>
      <c r="D40" s="19">
        <v>0.1216</v>
      </c>
      <c r="E40" s="18">
        <v>41197</v>
      </c>
      <c r="F40" s="18">
        <v>41180</v>
      </c>
      <c r="G40" s="12">
        <f>IF(Tabela4[[#This Row],[Tipo]]="Dividendo",Tabela4[[#This Row],[Valor]],Tabela4[[#This Row],[Valor]]*85%)</f>
        <v>0.10335999999999999</v>
      </c>
      <c r="I40" s="5" t="s">
        <v>29</v>
      </c>
      <c r="J40" s="5">
        <v>2003</v>
      </c>
      <c r="K40" s="12">
        <f>SUMPRODUCT(N(Tabela4[Ativo]=Tabela5[[#This Row],[Ativo]]),N(YEAR(Tabela4[Pagamento])=Tabela5[[#This Row],[Ano]]),Tabela4[Líquido])</f>
        <v>9.2969999999999997E-2</v>
      </c>
    </row>
    <row r="41" spans="1:11">
      <c r="A41" s="4" t="s">
        <v>45</v>
      </c>
      <c r="B41" s="4" t="s">
        <v>19</v>
      </c>
      <c r="C41" s="20">
        <v>41180</v>
      </c>
      <c r="D41" s="19">
        <v>7.0000000000000007E-2</v>
      </c>
      <c r="E41" s="18">
        <v>41197</v>
      </c>
      <c r="F41" s="18">
        <v>41180</v>
      </c>
      <c r="G41" s="12">
        <f>IF(Tabela4[[#This Row],[Tipo]]="Dividendo",Tabela4[[#This Row],[Valor]],Tabela4[[#This Row],[Valor]]*85%)</f>
        <v>7.0000000000000007E-2</v>
      </c>
      <c r="I41" s="5" t="s">
        <v>29</v>
      </c>
      <c r="J41" s="5">
        <v>2002</v>
      </c>
      <c r="K41" s="12">
        <f>SUMPRODUCT(N(Tabela4[Ativo]=Tabela5[[#This Row],[Ativo]]),N(YEAR(Tabela4[Pagamento])=Tabela5[[#This Row],[Ano]]),Tabela4[Líquido])</f>
        <v>0.13328000000000001</v>
      </c>
    </row>
    <row r="42" spans="1:11">
      <c r="A42" s="4" t="s">
        <v>45</v>
      </c>
      <c r="B42" s="4" t="s">
        <v>18</v>
      </c>
      <c r="C42" s="20">
        <v>41089</v>
      </c>
      <c r="D42" s="19">
        <v>0.13339999999999999</v>
      </c>
      <c r="E42" s="18">
        <v>41106</v>
      </c>
      <c r="F42" s="18">
        <v>41089</v>
      </c>
      <c r="G42" s="12">
        <f>IF(Tabela4[[#This Row],[Tipo]]="Dividendo",Tabela4[[#This Row],[Valor]],Tabela4[[#This Row],[Valor]]*85%)</f>
        <v>0.11338999999999999</v>
      </c>
      <c r="I42" s="5" t="s">
        <v>29</v>
      </c>
      <c r="J42" s="5">
        <v>2001</v>
      </c>
      <c r="K42" s="12">
        <f>SUMPRODUCT(N(Tabela4[Ativo]=Tabela5[[#This Row],[Ativo]]),N(YEAR(Tabela4[Pagamento])=Tabela5[[#This Row],[Ano]]),Tabela4[Líquido])</f>
        <v>5.2360000000000004E-2</v>
      </c>
    </row>
    <row r="43" spans="1:11">
      <c r="A43" s="4" t="s">
        <v>45</v>
      </c>
      <c r="B43" s="4" t="s">
        <v>19</v>
      </c>
      <c r="C43" s="20">
        <v>41089</v>
      </c>
      <c r="D43" s="19">
        <v>0.1391</v>
      </c>
      <c r="E43" s="18">
        <v>41106</v>
      </c>
      <c r="F43" s="18">
        <v>41089</v>
      </c>
      <c r="G43" s="12">
        <f>IF(Tabela4[[#This Row],[Tipo]]="Dividendo",Tabela4[[#This Row],[Valor]],Tabela4[[#This Row],[Valor]]*85%)</f>
        <v>0.1391</v>
      </c>
      <c r="I43" s="5" t="s">
        <v>29</v>
      </c>
      <c r="J43" s="5">
        <v>2000</v>
      </c>
      <c r="K43" s="12">
        <f>SUMPRODUCT(N(Tabela4[Ativo]=Tabela5[[#This Row],[Ativo]]),N(YEAR(Tabela4[Pagamento])=Tabela5[[#This Row],[Ano]]),Tabela4[Líquido])</f>
        <v>5.4860000000000006E-2</v>
      </c>
    </row>
    <row r="44" spans="1:11">
      <c r="A44" s="4" t="s">
        <v>45</v>
      </c>
      <c r="B44" s="4" t="s">
        <v>18</v>
      </c>
      <c r="C44" s="20">
        <v>40997</v>
      </c>
      <c r="D44" s="19">
        <v>0.1313</v>
      </c>
      <c r="E44" s="18">
        <v>41015</v>
      </c>
      <c r="F44" s="18">
        <v>40997</v>
      </c>
      <c r="G44" s="12">
        <f>IF(Tabela4[[#This Row],[Tipo]]="Dividendo",Tabela4[[#This Row],[Valor]],Tabela4[[#This Row],[Valor]]*85%)</f>
        <v>0.111605</v>
      </c>
      <c r="I44" s="5" t="s">
        <v>29</v>
      </c>
      <c r="J44" s="5">
        <v>1999</v>
      </c>
      <c r="K44" s="12">
        <f>SUMPRODUCT(N(Tabela4[Ativo]=Tabela5[[#This Row],[Ativo]]),N(YEAR(Tabela4[Pagamento])=Tabela5[[#This Row],[Ano]]),Tabela4[Líquido])</f>
        <v>5.2360000000000004E-2</v>
      </c>
    </row>
    <row r="45" spans="1:11">
      <c r="A45" s="4" t="s">
        <v>45</v>
      </c>
      <c r="B45" s="4" t="s">
        <v>19</v>
      </c>
      <c r="C45" s="20">
        <v>40953</v>
      </c>
      <c r="D45" s="19">
        <v>0.14899999999999999</v>
      </c>
      <c r="E45" s="18">
        <v>41026</v>
      </c>
      <c r="F45" s="18">
        <v>40952</v>
      </c>
      <c r="G45" s="12">
        <f>IF(Tabela4[[#This Row],[Tipo]]="Dividendo",Tabela4[[#This Row],[Valor]],Tabela4[[#This Row],[Valor]]*85%)</f>
        <v>0.14899999999999999</v>
      </c>
      <c r="I45" s="5" t="s">
        <v>33</v>
      </c>
      <c r="J45" s="5">
        <v>2013</v>
      </c>
      <c r="K45" s="16">
        <f>SUMPRODUCT(N(Tabela4[Ativo]=Tabela5[[#This Row],[Ativo]]),N(YEAR(Tabela4[Pagamento])=Tabela5[[#This Row],[Ano]]),Tabela4[Líquido])</f>
        <v>0.80520000000000003</v>
      </c>
    </row>
    <row r="46" spans="1:11">
      <c r="A46" s="4" t="s">
        <v>45</v>
      </c>
      <c r="B46" s="4" t="s">
        <v>18</v>
      </c>
      <c r="C46" s="20">
        <v>40905</v>
      </c>
      <c r="D46" s="19">
        <v>0.18390000000000001</v>
      </c>
      <c r="E46" s="18">
        <v>40924</v>
      </c>
      <c r="F46" s="18">
        <v>40905</v>
      </c>
      <c r="G46" s="12">
        <f>IF(Tabela4[[#This Row],[Tipo]]="Dividendo",Tabela4[[#This Row],[Valor]],Tabela4[[#This Row],[Valor]]*85%)</f>
        <v>0.15631500000000001</v>
      </c>
      <c r="I46" s="5" t="s">
        <v>33</v>
      </c>
      <c r="J46" s="5">
        <v>2012</v>
      </c>
      <c r="K46" s="16">
        <f>SUMPRODUCT(N(Tabela4[Ativo]=Tabela5[[#This Row],[Ativo]]),N(YEAR(Tabela4[Pagamento])=Tabela5[[#This Row],[Ano]]),Tabela4[Líquido])</f>
        <v>1.5573999999999999</v>
      </c>
    </row>
    <row r="47" spans="1:11">
      <c r="A47" s="4" t="s">
        <v>45</v>
      </c>
      <c r="B47" s="4" t="s">
        <v>18</v>
      </c>
      <c r="C47" s="20">
        <v>40816</v>
      </c>
      <c r="D47" s="19">
        <v>0.18290000000000001</v>
      </c>
      <c r="E47" s="18">
        <v>40833</v>
      </c>
      <c r="F47" s="18">
        <v>40816</v>
      </c>
      <c r="G47" s="12">
        <f>IF(Tabela4[[#This Row],[Tipo]]="Dividendo",Tabela4[[#This Row],[Valor]],Tabela4[[#This Row],[Valor]]*85%)</f>
        <v>0.15546499999999999</v>
      </c>
      <c r="I47" s="5" t="s">
        <v>33</v>
      </c>
      <c r="J47" s="5">
        <v>2011</v>
      </c>
      <c r="K47" s="12">
        <f>SUMPRODUCT(N(Tabela4[Ativo]=Tabela5[[#This Row],[Ativo]]),N(YEAR(Tabela4[Pagamento])=Tabela5[[#This Row],[Ano]]),Tabela4[Líquido])</f>
        <v>1.5636000000000001</v>
      </c>
    </row>
    <row r="48" spans="1:11">
      <c r="A48" s="4" t="s">
        <v>45</v>
      </c>
      <c r="B48" s="4" t="s">
        <v>19</v>
      </c>
      <c r="C48" s="20">
        <v>40703</v>
      </c>
      <c r="D48" s="19">
        <v>0.12540000000000001</v>
      </c>
      <c r="E48" s="18">
        <v>40714</v>
      </c>
      <c r="F48" s="18">
        <v>40703</v>
      </c>
      <c r="G48" s="12">
        <f>IF(Tabela4[[#This Row],[Tipo]]="Dividendo",Tabela4[[#This Row],[Valor]],Tabela4[[#This Row],[Valor]]*85%)</f>
        <v>0.12540000000000001</v>
      </c>
      <c r="I48" s="5" t="s">
        <v>33</v>
      </c>
      <c r="J48" s="5">
        <v>2010</v>
      </c>
      <c r="K48" s="12">
        <f>SUMPRODUCT(N(Tabela4[Ativo]=Tabela5[[#This Row],[Ativo]]),N(YEAR(Tabela4[Pagamento])=Tabela5[[#This Row],[Ano]]),Tabela4[Líquido])</f>
        <v>1.5082</v>
      </c>
    </row>
    <row r="49" spans="1:11">
      <c r="A49" s="4" t="s">
        <v>45</v>
      </c>
      <c r="B49" s="4" t="s">
        <v>18</v>
      </c>
      <c r="C49" s="20">
        <v>40632</v>
      </c>
      <c r="D49" s="19">
        <v>0.1197</v>
      </c>
      <c r="E49" s="18">
        <v>40648</v>
      </c>
      <c r="F49" s="18">
        <v>40632</v>
      </c>
      <c r="G49" s="12">
        <f>IF(Tabela4[[#This Row],[Tipo]]="Dividendo",Tabela4[[#This Row],[Valor]],Tabela4[[#This Row],[Valor]]*85%)</f>
        <v>0.101745</v>
      </c>
      <c r="I49" s="5" t="s">
        <v>33</v>
      </c>
      <c r="J49" s="5">
        <v>2009</v>
      </c>
      <c r="K49" s="12">
        <f>SUMPRODUCT(N(Tabela4[Ativo]=Tabela5[[#This Row],[Ativo]]),N(YEAR(Tabela4[Pagamento])=Tabela5[[#This Row],[Ano]]),Tabela4[Líquido])</f>
        <v>3.4161000000000001</v>
      </c>
    </row>
    <row r="50" spans="1:11">
      <c r="A50" s="4" t="s">
        <v>45</v>
      </c>
      <c r="B50" s="4" t="s">
        <v>18</v>
      </c>
      <c r="C50" s="20">
        <v>40541</v>
      </c>
      <c r="D50" s="19">
        <v>0.11609999999999999</v>
      </c>
      <c r="E50" s="18">
        <v>40560</v>
      </c>
      <c r="F50" s="18">
        <v>40541</v>
      </c>
      <c r="G50" s="12">
        <f>IF(Tabela4[[#This Row],[Tipo]]="Dividendo",Tabela4[[#This Row],[Valor]],Tabela4[[#This Row],[Valor]]*85%)</f>
        <v>9.8684999999999995E-2</v>
      </c>
      <c r="I50" s="5" t="s">
        <v>33</v>
      </c>
      <c r="J50" s="5">
        <v>2008</v>
      </c>
      <c r="K50" s="12">
        <f>SUMPRODUCT(N(Tabela4[Ativo]=Tabela5[[#This Row],[Ativo]]),N(YEAR(Tabela4[Pagamento])=Tabela5[[#This Row],[Ano]]),Tabela4[Líquido])</f>
        <v>0.77600000000000002</v>
      </c>
    </row>
    <row r="51" spans="1:11">
      <c r="A51" s="4" t="s">
        <v>45</v>
      </c>
      <c r="B51" s="4" t="s">
        <v>18</v>
      </c>
      <c r="C51" s="20">
        <v>40450</v>
      </c>
      <c r="D51" s="19">
        <v>0.111</v>
      </c>
      <c r="E51" s="18">
        <v>40466</v>
      </c>
      <c r="F51" s="18">
        <v>40450</v>
      </c>
      <c r="G51" s="12">
        <f>IF(Tabela4[[#This Row],[Tipo]]="Dividendo",Tabela4[[#This Row],[Valor]],Tabela4[[#This Row],[Valor]]*85%)</f>
        <v>9.4350000000000003E-2</v>
      </c>
      <c r="I51" s="5" t="s">
        <v>33</v>
      </c>
      <c r="J51" s="5">
        <v>2007</v>
      </c>
      <c r="K51" s="12">
        <f>SUMPRODUCT(N(Tabela4[Ativo]=Tabela5[[#This Row],[Ativo]]),N(YEAR(Tabela4[Pagamento])=Tabela5[[#This Row],[Ano]]),Tabela4[Líquido])</f>
        <v>5.2299999999999999E-2</v>
      </c>
    </row>
    <row r="52" spans="1:11">
      <c r="A52" s="4" t="s">
        <v>45</v>
      </c>
      <c r="B52" s="4" t="s">
        <v>18</v>
      </c>
      <c r="C52" s="20">
        <v>40358</v>
      </c>
      <c r="D52" s="19">
        <v>0.10730000000000001</v>
      </c>
      <c r="E52" s="18">
        <v>40374</v>
      </c>
      <c r="F52" s="18">
        <v>40358</v>
      </c>
      <c r="G52" s="12">
        <f>IF(Tabela4[[#This Row],[Tipo]]="Dividendo",Tabela4[[#This Row],[Valor]],Tabela4[[#This Row],[Valor]]*85%)</f>
        <v>9.1205000000000008E-2</v>
      </c>
      <c r="I52" s="5" t="s">
        <v>33</v>
      </c>
      <c r="J52" s="5">
        <v>2006</v>
      </c>
      <c r="K52" s="12">
        <f>SUMPRODUCT(N(Tabela4[Ativo]=Tabela5[[#This Row],[Ativo]]),N(YEAR(Tabela4[Pagamento])=Tabela5[[#This Row],[Ano]]),Tabela4[Líquido])</f>
        <v>3.5299999999999998E-2</v>
      </c>
    </row>
    <row r="53" spans="1:11">
      <c r="A53" s="4" t="s">
        <v>45</v>
      </c>
      <c r="B53" s="4" t="s">
        <v>19</v>
      </c>
      <c r="C53" s="20">
        <v>40303</v>
      </c>
      <c r="D53" s="19">
        <v>0.45040000000000002</v>
      </c>
      <c r="F53" s="18">
        <v>40303</v>
      </c>
      <c r="G53" s="12">
        <f>IF(Tabela4[[#This Row],[Tipo]]="Dividendo",Tabela4[[#This Row],[Valor]],Tabela4[[#This Row],[Valor]]*85%)</f>
        <v>0.45040000000000002</v>
      </c>
      <c r="I53" s="5" t="s">
        <v>33</v>
      </c>
      <c r="J53" s="5">
        <v>2005</v>
      </c>
      <c r="K53" s="12">
        <f>SUMPRODUCT(N(Tabela4[Ativo]=Tabela5[[#This Row],[Ativo]]),N(YEAR(Tabela4[Pagamento])=Tabela5[[#This Row],[Ano]]),Tabela4[Líquido])</f>
        <v>5.4999999999999997E-3</v>
      </c>
    </row>
    <row r="54" spans="1:11">
      <c r="A54" s="4" t="s">
        <v>45</v>
      </c>
      <c r="B54" s="4" t="s">
        <v>18</v>
      </c>
      <c r="C54" s="20">
        <v>40267</v>
      </c>
      <c r="D54" s="19">
        <v>0.1142</v>
      </c>
      <c r="E54" s="18">
        <v>40283</v>
      </c>
      <c r="F54" s="18">
        <v>40267</v>
      </c>
      <c r="G54" s="12">
        <f>IF(Tabela4[[#This Row],[Tipo]]="Dividendo",Tabela4[[#This Row],[Valor]],Tabela4[[#This Row],[Valor]]*85%)</f>
        <v>9.706999999999999E-2</v>
      </c>
      <c r="I54" s="5" t="s">
        <v>36</v>
      </c>
      <c r="J54" s="5">
        <v>2013</v>
      </c>
      <c r="K54" s="16">
        <f>SUMPRODUCT(N(Tabela4[Ativo]=Tabela5[[#This Row],[Ativo]]),N(YEAR(Tabela4[Pagamento])=Tabela5[[#This Row],[Ano]]),Tabela4[Líquido])</f>
        <v>0.28397499999999998</v>
      </c>
    </row>
    <row r="55" spans="1:11">
      <c r="A55" s="4" t="s">
        <v>45</v>
      </c>
      <c r="B55" s="4" t="s">
        <v>18</v>
      </c>
      <c r="C55" s="20">
        <v>40169</v>
      </c>
      <c r="D55" s="19">
        <v>9.7799999999999998E-2</v>
      </c>
      <c r="E55" s="18">
        <v>40193</v>
      </c>
      <c r="F55" s="18">
        <v>40169</v>
      </c>
      <c r="G55" s="12">
        <f>IF(Tabela4[[#This Row],[Tipo]]="Dividendo",Tabela4[[#This Row],[Valor]],Tabela4[[#This Row],[Valor]]*85%)</f>
        <v>8.3129999999999996E-2</v>
      </c>
      <c r="I55" s="5" t="s">
        <v>36</v>
      </c>
      <c r="J55" s="5">
        <v>2012</v>
      </c>
      <c r="K55" s="16">
        <f>SUMPRODUCT(N(Tabela4[Ativo]=Tabela5[[#This Row],[Ativo]]),N(YEAR(Tabela4[Pagamento])=Tabela5[[#This Row],[Ano]]),Tabela4[Líquido])</f>
        <v>0.36899999999999999</v>
      </c>
    </row>
    <row r="56" spans="1:11">
      <c r="A56" s="4" t="s">
        <v>45</v>
      </c>
      <c r="B56" s="4" t="s">
        <v>18</v>
      </c>
      <c r="C56" s="20">
        <v>40086</v>
      </c>
      <c r="D56" s="19">
        <v>0.1177</v>
      </c>
      <c r="E56" s="18">
        <v>40094</v>
      </c>
      <c r="F56" s="18">
        <v>40086</v>
      </c>
      <c r="G56" s="12">
        <f>IF(Tabela4[[#This Row],[Tipo]]="Dividendo",Tabela4[[#This Row],[Valor]],Tabela4[[#This Row],[Valor]]*85%)</f>
        <v>0.100045</v>
      </c>
      <c r="I56" s="5" t="s">
        <v>36</v>
      </c>
      <c r="J56" s="5">
        <v>2011</v>
      </c>
      <c r="K56" s="12">
        <f>SUMPRODUCT(N(Tabela4[Ativo]=Tabela5[[#This Row],[Ativo]]),N(YEAR(Tabela4[Pagamento])=Tabela5[[#This Row],[Ano]]),Tabela4[Líquido])</f>
        <v>0.33045000000000002</v>
      </c>
    </row>
    <row r="57" spans="1:11">
      <c r="A57" s="4" t="s">
        <v>45</v>
      </c>
      <c r="B57" s="4" t="s">
        <v>18</v>
      </c>
      <c r="C57" s="20">
        <v>39990</v>
      </c>
      <c r="D57" s="19">
        <v>0.1101</v>
      </c>
      <c r="E57" s="18">
        <v>40009</v>
      </c>
      <c r="F57" s="18">
        <v>39990</v>
      </c>
      <c r="G57" s="12">
        <f>IF(Tabela4[[#This Row],[Tipo]]="Dividendo",Tabela4[[#This Row],[Valor]],Tabela4[[#This Row],[Valor]]*85%)</f>
        <v>9.3585000000000002E-2</v>
      </c>
      <c r="I57" s="5" t="s">
        <v>36</v>
      </c>
      <c r="J57" s="5">
        <v>2010</v>
      </c>
      <c r="K57" s="12">
        <f>SUMPRODUCT(N(Tabela4[Ativo]=Tabela5[[#This Row],[Ativo]]),N(YEAR(Tabela4[Pagamento])=Tabela5[[#This Row],[Ano]]),Tabela4[Líquido])</f>
        <v>0.23925000000000002</v>
      </c>
    </row>
    <row r="58" spans="1:11">
      <c r="A58" s="4" t="s">
        <v>45</v>
      </c>
      <c r="B58" s="4" t="s">
        <v>18</v>
      </c>
      <c r="C58" s="20">
        <v>39902</v>
      </c>
      <c r="D58" s="19">
        <v>0.1106</v>
      </c>
      <c r="E58" s="18">
        <v>39918</v>
      </c>
      <c r="F58" s="18">
        <v>39902</v>
      </c>
      <c r="G58" s="12">
        <f>IF(Tabela4[[#This Row],[Tipo]]="Dividendo",Tabela4[[#This Row],[Valor]],Tabela4[[#This Row],[Valor]]*85%)</f>
        <v>9.4009999999999996E-2</v>
      </c>
      <c r="I58" s="5" t="s">
        <v>36</v>
      </c>
      <c r="J58" s="5">
        <v>2009</v>
      </c>
      <c r="K58" s="12">
        <f>SUMPRODUCT(N(Tabela4[Ativo]=Tabela5[[#This Row],[Ativo]]),N(YEAR(Tabela4[Pagamento])=Tabela5[[#This Row],[Ano]]),Tabela4[Líquido])</f>
        <v>0.36841999999999997</v>
      </c>
    </row>
    <row r="59" spans="1:11">
      <c r="A59" s="4" t="s">
        <v>45</v>
      </c>
      <c r="B59" s="4" t="s">
        <v>18</v>
      </c>
      <c r="C59" s="20">
        <v>39805</v>
      </c>
      <c r="D59" s="19">
        <v>9.7600000000000006E-2</v>
      </c>
      <c r="E59" s="18">
        <v>39828</v>
      </c>
      <c r="F59" s="18">
        <v>39805</v>
      </c>
      <c r="G59" s="12">
        <f>IF(Tabela4[[#This Row],[Tipo]]="Dividendo",Tabela4[[#This Row],[Valor]],Tabela4[[#This Row],[Valor]]*85%)</f>
        <v>8.2960000000000006E-2</v>
      </c>
      <c r="I59" s="5" t="s">
        <v>36</v>
      </c>
      <c r="J59" s="5">
        <v>2008</v>
      </c>
      <c r="K59" s="12">
        <f>SUMPRODUCT(N(Tabela4[Ativo]=Tabela5[[#This Row],[Ativo]]),N(YEAR(Tabela4[Pagamento])=Tabela5[[#This Row],[Ano]]),Tabela4[Líquido])</f>
        <v>0.31215499999999996</v>
      </c>
    </row>
    <row r="60" spans="1:11">
      <c r="A60" s="4" t="s">
        <v>45</v>
      </c>
      <c r="B60" s="4" t="s">
        <v>18</v>
      </c>
      <c r="C60" s="20">
        <v>39720</v>
      </c>
      <c r="D60" s="19">
        <v>0.1114</v>
      </c>
      <c r="E60" s="18">
        <v>39736</v>
      </c>
      <c r="F60" s="18">
        <v>39720</v>
      </c>
      <c r="G60" s="12">
        <f>IF(Tabela4[[#This Row],[Tipo]]="Dividendo",Tabela4[[#This Row],[Valor]],Tabela4[[#This Row],[Valor]]*85%)</f>
        <v>9.4689999999999996E-2</v>
      </c>
      <c r="I60" s="5" t="s">
        <v>36</v>
      </c>
      <c r="J60" s="5">
        <v>2007</v>
      </c>
      <c r="K60" s="12">
        <f>SUMPRODUCT(N(Tabela4[Ativo]=Tabela5[[#This Row],[Ativo]]),N(YEAR(Tabela4[Pagamento])=Tabela5[[#This Row],[Ano]]),Tabela4[Líquido])</f>
        <v>0.20058999999999999</v>
      </c>
    </row>
    <row r="61" spans="1:11">
      <c r="A61" s="4" t="s">
        <v>45</v>
      </c>
      <c r="B61" s="4" t="s">
        <v>18</v>
      </c>
      <c r="C61" s="20">
        <v>39626</v>
      </c>
      <c r="D61" s="19">
        <v>0.10920000000000001</v>
      </c>
      <c r="E61" s="18">
        <v>39644</v>
      </c>
      <c r="F61" s="18">
        <v>39626</v>
      </c>
      <c r="G61" s="12">
        <f>IF(Tabela4[[#This Row],[Tipo]]="Dividendo",Tabela4[[#This Row],[Valor]],Tabela4[[#This Row],[Valor]]*85%)</f>
        <v>9.282E-2</v>
      </c>
      <c r="I61" s="5" t="s">
        <v>36</v>
      </c>
      <c r="J61" s="5">
        <v>2006</v>
      </c>
      <c r="K61" s="12">
        <f>SUMPRODUCT(N(Tabela4[Ativo]=Tabela5[[#This Row],[Ativo]]),N(YEAR(Tabela4[Pagamento])=Tabela5[[#This Row],[Ano]]),Tabela4[Líquido])</f>
        <v>0.32300000000000001</v>
      </c>
    </row>
    <row r="62" spans="1:11">
      <c r="A62" s="4" t="s">
        <v>45</v>
      </c>
      <c r="B62" s="4" t="s">
        <v>19</v>
      </c>
      <c r="C62" s="20">
        <v>39535</v>
      </c>
      <c r="D62" s="19">
        <v>5.7000000000000002E-3</v>
      </c>
      <c r="F62" s="18">
        <v>39535</v>
      </c>
      <c r="G62" s="12">
        <f>IF(Tabela4[[#This Row],[Tipo]]="Dividendo",Tabela4[[#This Row],[Valor]],Tabela4[[#This Row],[Valor]]*85%)</f>
        <v>5.7000000000000002E-3</v>
      </c>
      <c r="I62" s="5" t="s">
        <v>36</v>
      </c>
      <c r="J62" s="5">
        <v>2005</v>
      </c>
      <c r="K62" s="12">
        <f>SUMPRODUCT(N(Tabela4[Ativo]=Tabela5[[#This Row],[Ativo]]),N(YEAR(Tabela4[Pagamento])=Tabela5[[#This Row],[Ano]]),Tabela4[Líquido])</f>
        <v>0.28900000000000003</v>
      </c>
    </row>
    <row r="63" spans="1:11">
      <c r="A63" s="4" t="s">
        <v>45</v>
      </c>
      <c r="B63" s="4" t="s">
        <v>18</v>
      </c>
      <c r="C63" s="20">
        <v>39534</v>
      </c>
      <c r="D63" s="19">
        <v>0.1031</v>
      </c>
      <c r="E63" s="18">
        <v>39548</v>
      </c>
      <c r="F63" s="18">
        <v>39534</v>
      </c>
      <c r="G63" s="12">
        <f>IF(Tabela4[[#This Row],[Tipo]]="Dividendo",Tabela4[[#This Row],[Valor]],Tabela4[[#This Row],[Valor]]*85%)</f>
        <v>8.7634999999999991E-2</v>
      </c>
      <c r="I63" s="5" t="s">
        <v>36</v>
      </c>
      <c r="J63" s="5">
        <v>2004</v>
      </c>
      <c r="K63" s="12">
        <f>SUMPRODUCT(N(Tabela4[Ativo]=Tabela5[[#This Row],[Ativo]]),N(YEAR(Tabela4[Pagamento])=Tabela5[[#This Row],[Ano]]),Tabela4[Líquido])</f>
        <v>0.2346</v>
      </c>
    </row>
    <row r="64" spans="1:11">
      <c r="A64" s="4" t="s">
        <v>45</v>
      </c>
      <c r="B64" s="5" t="s">
        <v>18</v>
      </c>
      <c r="C64" s="21">
        <v>39435</v>
      </c>
      <c r="D64" s="22">
        <v>0.19059999999999999</v>
      </c>
      <c r="E64" s="17">
        <v>39457</v>
      </c>
      <c r="F64" s="17">
        <v>39435</v>
      </c>
      <c r="G64" s="16">
        <f>IF(Tabela4[[#This Row],[Tipo]]="Dividendo",Tabela4[[#This Row],[Valor]],Tabela4[[#This Row],[Valor]]*85%)</f>
        <v>0.16200999999999999</v>
      </c>
      <c r="I64" s="5" t="s">
        <v>36</v>
      </c>
      <c r="J64" s="5">
        <v>2003</v>
      </c>
      <c r="K64" s="12">
        <f>SUMPRODUCT(N(Tabela4[Ativo]=Tabela5[[#This Row],[Ativo]]),N(YEAR(Tabela4[Pagamento])=Tabela5[[#This Row],[Ano]]),Tabela4[Líquido])</f>
        <v>0.22950000000000001</v>
      </c>
    </row>
    <row r="65" spans="1:11">
      <c r="A65" s="5" t="s">
        <v>46</v>
      </c>
      <c r="B65" s="5" t="s">
        <v>19</v>
      </c>
      <c r="C65" s="21">
        <v>41607</v>
      </c>
      <c r="D65" s="22">
        <v>1.4999999999999999E-2</v>
      </c>
      <c r="E65" s="17">
        <v>41641</v>
      </c>
      <c r="F65" s="17">
        <v>41607</v>
      </c>
      <c r="G65" s="16">
        <f>IF(Tabela4[[#This Row],[Tipo]]="Dividendo",Tabela4[[#This Row],[Valor]],Tabela4[[#This Row],[Valor]]*85%)</f>
        <v>1.4999999999999999E-2</v>
      </c>
      <c r="I65" s="5" t="s">
        <v>36</v>
      </c>
      <c r="J65" s="5">
        <v>2002</v>
      </c>
      <c r="K65" s="12">
        <f>SUMPRODUCT(N(Tabela4[Ativo]=Tabela5[[#This Row],[Ativo]]),N(YEAR(Tabela4[Pagamento])=Tabela5[[#This Row],[Ano]]),Tabela4[Líquido])</f>
        <v>0</v>
      </c>
    </row>
    <row r="66" spans="1:11">
      <c r="A66" s="5" t="s">
        <v>46</v>
      </c>
      <c r="B66" s="4" t="s">
        <v>19</v>
      </c>
      <c r="C66" s="20">
        <v>41516</v>
      </c>
      <c r="D66" s="19">
        <v>1.4999999999999999E-2</v>
      </c>
      <c r="E66" s="18">
        <v>41548</v>
      </c>
      <c r="F66" s="18">
        <v>39762</v>
      </c>
      <c r="G66" s="12">
        <f>IF(Tabela4[[#This Row],[Tipo]]="Dividendo",Tabela4[[#This Row],[Valor]],Tabela4[[#This Row],[Valor]]*85%)</f>
        <v>1.4999999999999999E-2</v>
      </c>
      <c r="I66" s="5" t="s">
        <v>36</v>
      </c>
      <c r="J66" s="5">
        <v>2001</v>
      </c>
      <c r="K66" s="12">
        <f>SUMPRODUCT(N(Tabela4[Ativo]=Tabela5[[#This Row],[Ativo]]),N(YEAR(Tabela4[Pagamento])=Tabela5[[#This Row],[Ano]]),Tabela4[Líquido])</f>
        <v>8.1259999999999999E-2</v>
      </c>
    </row>
    <row r="67" spans="1:11">
      <c r="A67" s="5" t="s">
        <v>46</v>
      </c>
      <c r="B67" s="4" t="s">
        <v>18</v>
      </c>
      <c r="C67" s="20">
        <v>41492</v>
      </c>
      <c r="D67" s="19">
        <v>7.0999999999999994E-2</v>
      </c>
      <c r="E67" s="18">
        <v>41507</v>
      </c>
      <c r="F67" s="18">
        <v>41491</v>
      </c>
      <c r="G67" s="12">
        <f>IF(Tabela4[[#This Row],[Tipo]]="Dividendo",Tabela4[[#This Row],[Valor]],Tabela4[[#This Row],[Valor]]*85%)</f>
        <v>6.0349999999999994E-2</v>
      </c>
      <c r="I67" s="5" t="s">
        <v>36</v>
      </c>
      <c r="J67" s="5">
        <v>2000</v>
      </c>
      <c r="K67" s="12">
        <f>SUMPRODUCT(N(Tabela4[Ativo]=Tabela5[[#This Row],[Ativo]]),N(YEAR(Tabela4[Pagamento])=Tabela5[[#This Row],[Ano]]),Tabela4[Líquido])</f>
        <v>4.2075000000000001E-2</v>
      </c>
    </row>
    <row r="68" spans="1:11">
      <c r="A68" s="5" t="s">
        <v>46</v>
      </c>
      <c r="B68" s="4" t="s">
        <v>19</v>
      </c>
      <c r="C68" s="20">
        <v>41425</v>
      </c>
      <c r="D68" s="19">
        <v>1.4999999999999999E-2</v>
      </c>
      <c r="E68" s="18">
        <v>41456</v>
      </c>
      <c r="F68" s="18">
        <v>39762</v>
      </c>
      <c r="G68" s="12">
        <f>IF(Tabela4[[#This Row],[Tipo]]="Dividendo",Tabela4[[#This Row],[Valor]],Tabela4[[#This Row],[Valor]]*85%)</f>
        <v>1.4999999999999999E-2</v>
      </c>
      <c r="I68" s="5" t="s">
        <v>36</v>
      </c>
      <c r="J68" s="5">
        <v>1999</v>
      </c>
      <c r="K68" s="12">
        <f>SUMPRODUCT(N(Tabela4[Ativo]=Tabela5[[#This Row],[Ativo]]),N(YEAR(Tabela4[Pagamento])=Tabela5[[#This Row],[Ano]]),Tabela4[Líquido])</f>
        <v>0.10199999999999999</v>
      </c>
    </row>
    <row r="69" spans="1:11">
      <c r="A69" s="5" t="s">
        <v>46</v>
      </c>
      <c r="B69" s="4" t="s">
        <v>18</v>
      </c>
      <c r="C69" s="20">
        <v>41338</v>
      </c>
      <c r="D69" s="19">
        <v>0.1258</v>
      </c>
      <c r="E69" s="18">
        <v>41453</v>
      </c>
      <c r="F69" s="18">
        <v>41337</v>
      </c>
      <c r="G69" s="12">
        <f>IF(Tabela4[[#This Row],[Tipo]]="Dividendo",Tabela4[[#This Row],[Valor]],Tabela4[[#This Row],[Valor]]*85%)</f>
        <v>0.10693</v>
      </c>
      <c r="I69" s="5" t="s">
        <v>38</v>
      </c>
      <c r="J69" s="5">
        <v>2013</v>
      </c>
      <c r="K69" s="16">
        <f>SUMPRODUCT(N(Tabela4[Ativo]=Tabela5[[#This Row],[Ativo]]),N(YEAR(Tabela4[Pagamento])=Tabela5[[#This Row],[Ano]]),Tabela4[Líquido])</f>
        <v>0</v>
      </c>
    </row>
    <row r="70" spans="1:11">
      <c r="A70" s="5" t="s">
        <v>46</v>
      </c>
      <c r="B70" s="4" t="s">
        <v>18</v>
      </c>
      <c r="C70" s="20">
        <v>41264</v>
      </c>
      <c r="D70" s="19">
        <v>0.20699999999999999</v>
      </c>
      <c r="F70" s="18">
        <v>41260</v>
      </c>
      <c r="G70" s="12">
        <f>IF(Tabela4[[#This Row],[Tipo]]="Dividendo",Tabela4[[#This Row],[Valor]],Tabela4[[#This Row],[Valor]]*85%)</f>
        <v>0.17595</v>
      </c>
      <c r="I70" s="5" t="s">
        <v>38</v>
      </c>
      <c r="J70" s="5">
        <v>2012</v>
      </c>
      <c r="K70" s="16">
        <f>SUMPRODUCT(N(Tabela4[Ativo]=Tabela5[[#This Row],[Ativo]]),N(YEAR(Tabela4[Pagamento])=Tabela5[[#This Row],[Ano]]),Tabela4[Líquido])</f>
        <v>0.21</v>
      </c>
    </row>
    <row r="71" spans="1:11">
      <c r="A71" s="5" t="s">
        <v>46</v>
      </c>
      <c r="B71" s="4" t="s">
        <v>19</v>
      </c>
      <c r="C71" s="20">
        <v>41243</v>
      </c>
      <c r="D71" s="19">
        <v>1.4999999999999999E-2</v>
      </c>
      <c r="E71" s="18">
        <v>41276</v>
      </c>
      <c r="F71" s="18">
        <v>39762</v>
      </c>
      <c r="G71" s="12">
        <f>IF(Tabela4[[#This Row],[Tipo]]="Dividendo",Tabela4[[#This Row],[Valor]],Tabela4[[#This Row],[Valor]]*85%)</f>
        <v>1.4999999999999999E-2</v>
      </c>
      <c r="I71" s="5" t="s">
        <v>38</v>
      </c>
      <c r="J71" s="5">
        <v>2011</v>
      </c>
      <c r="K71" s="12">
        <f>SUMPRODUCT(N(Tabela4[Ativo]=Tabela5[[#This Row],[Ativo]]),N(YEAR(Tabela4[Pagamento])=Tabela5[[#This Row],[Ano]]),Tabela4[Líquido])</f>
        <v>0.24010000000000001</v>
      </c>
    </row>
    <row r="72" spans="1:11">
      <c r="A72" s="5" t="s">
        <v>46</v>
      </c>
      <c r="B72" s="4" t="s">
        <v>19</v>
      </c>
      <c r="C72" s="20">
        <v>41152</v>
      </c>
      <c r="D72" s="19">
        <v>1.4999999999999999E-2</v>
      </c>
      <c r="E72" s="18">
        <v>41183</v>
      </c>
      <c r="F72" s="18">
        <v>39762</v>
      </c>
      <c r="G72" s="12">
        <f>IF(Tabela4[[#This Row],[Tipo]]="Dividendo",Tabela4[[#This Row],[Valor]],Tabela4[[#This Row],[Valor]]*85%)</f>
        <v>1.4999999999999999E-2</v>
      </c>
      <c r="I72" s="5" t="s">
        <v>38</v>
      </c>
      <c r="J72" s="5">
        <v>2010</v>
      </c>
      <c r="K72" s="12">
        <f>SUMPRODUCT(N(Tabela4[Ativo]=Tabela5[[#This Row],[Ativo]]),N(YEAR(Tabela4[Pagamento])=Tabela5[[#This Row],[Ano]]),Tabela4[Líquido])</f>
        <v>0.1105</v>
      </c>
    </row>
    <row r="73" spans="1:11">
      <c r="A73" s="5" t="s">
        <v>46</v>
      </c>
      <c r="B73" s="4" t="s">
        <v>19</v>
      </c>
      <c r="C73" s="20">
        <v>41060</v>
      </c>
      <c r="D73" s="19">
        <v>1.4999999999999999E-2</v>
      </c>
      <c r="E73" s="18">
        <v>41092</v>
      </c>
      <c r="F73" s="18">
        <v>39762</v>
      </c>
      <c r="G73" s="12">
        <f>IF(Tabela4[[#This Row],[Tipo]]="Dividendo",Tabela4[[#This Row],[Valor]],Tabela4[[#This Row],[Valor]]*85%)</f>
        <v>1.4999999999999999E-2</v>
      </c>
      <c r="I73" s="5" t="s">
        <v>38</v>
      </c>
      <c r="J73" s="5">
        <v>2009</v>
      </c>
      <c r="K73" s="12">
        <f>SUMPRODUCT(N(Tabela4[Ativo]=Tabela5[[#This Row],[Ativo]]),N(YEAR(Tabela4[Pagamento])=Tabela5[[#This Row],[Ano]]),Tabela4[Líquido])</f>
        <v>6.9699999999999998E-2</v>
      </c>
    </row>
    <row r="74" spans="1:11">
      <c r="A74" s="5" t="s">
        <v>46</v>
      </c>
      <c r="B74" s="4" t="s">
        <v>18</v>
      </c>
      <c r="C74" s="20">
        <v>40968</v>
      </c>
      <c r="D74" s="19">
        <v>0.1477</v>
      </c>
      <c r="F74" s="18">
        <v>40967</v>
      </c>
      <c r="G74" s="12">
        <f>IF(Tabela4[[#This Row],[Tipo]]="Dividendo",Tabela4[[#This Row],[Valor]],Tabela4[[#This Row],[Valor]]*85%)</f>
        <v>0.12554499999999999</v>
      </c>
      <c r="I74" s="5" t="s">
        <v>38</v>
      </c>
      <c r="J74" s="5">
        <v>2008</v>
      </c>
      <c r="K74" s="12">
        <f>SUMPRODUCT(N(Tabela4[Ativo]=Tabela5[[#This Row],[Ativo]]),N(YEAR(Tabela4[Pagamento])=Tabela5[[#This Row],[Ano]]),Tabela4[Líquido])</f>
        <v>0.19839999999999999</v>
      </c>
    </row>
    <row r="75" spans="1:11">
      <c r="A75" s="5" t="s">
        <v>46</v>
      </c>
      <c r="B75" s="4" t="s">
        <v>19</v>
      </c>
      <c r="C75" s="20">
        <v>40968</v>
      </c>
      <c r="D75" s="19">
        <v>1.4E-2</v>
      </c>
      <c r="E75" s="18">
        <v>41001</v>
      </c>
      <c r="F75" s="18">
        <v>39762</v>
      </c>
      <c r="G75" s="12">
        <f>IF(Tabela4[[#This Row],[Tipo]]="Dividendo",Tabela4[[#This Row],[Valor]],Tabela4[[#This Row],[Valor]]*85%)</f>
        <v>1.4E-2</v>
      </c>
      <c r="I75" s="5" t="s">
        <v>38</v>
      </c>
      <c r="J75" s="5">
        <v>2007</v>
      </c>
      <c r="K75" s="12">
        <f>SUMPRODUCT(N(Tabela4[Ativo]=Tabela5[[#This Row],[Ativo]]),N(YEAR(Tabela4[Pagamento])=Tabela5[[#This Row],[Ano]]),Tabela4[Líquido])</f>
        <v>3.9100000000000003E-2</v>
      </c>
    </row>
    <row r="76" spans="1:11">
      <c r="A76" s="5" t="s">
        <v>46</v>
      </c>
      <c r="B76" s="4" t="s">
        <v>18</v>
      </c>
      <c r="C76" s="20">
        <v>40903</v>
      </c>
      <c r="D76" s="19">
        <v>0.14000000000000001</v>
      </c>
      <c r="E76" s="18">
        <v>40981</v>
      </c>
      <c r="F76" s="18">
        <v>40896</v>
      </c>
      <c r="G76" s="12">
        <f>IF(Tabela4[[#This Row],[Tipo]]="Dividendo",Tabela4[[#This Row],[Valor]],Tabela4[[#This Row],[Valor]]*85%)</f>
        <v>0.11900000000000001</v>
      </c>
      <c r="I76" s="5" t="s">
        <v>50</v>
      </c>
      <c r="J76" s="5">
        <v>2013</v>
      </c>
      <c r="K76" s="16">
        <f>SUMPRODUCT(N(Tabela4[Ativo]=Tabela5[[#This Row],[Ativo]]),N(YEAR(Tabela4[Pagamento])=Tabela5[[#This Row],[Ano]]),Tabela4[Líquido])</f>
        <v>0</v>
      </c>
    </row>
    <row r="77" spans="1:11">
      <c r="A77" s="5" t="s">
        <v>46</v>
      </c>
      <c r="B77" s="4" t="s">
        <v>19</v>
      </c>
      <c r="C77" s="20">
        <v>40877</v>
      </c>
      <c r="D77" s="19">
        <v>1.4E-2</v>
      </c>
      <c r="E77" s="18">
        <v>40910</v>
      </c>
      <c r="F77" s="18">
        <v>39762</v>
      </c>
      <c r="G77" s="12">
        <f>IF(Tabela4[[#This Row],[Tipo]]="Dividendo",Tabela4[[#This Row],[Valor]],Tabela4[[#This Row],[Valor]]*85%)</f>
        <v>1.4E-2</v>
      </c>
      <c r="I77" s="5" t="s">
        <v>50</v>
      </c>
      <c r="J77" s="5">
        <v>2012</v>
      </c>
      <c r="K77" s="16">
        <f>SUMPRODUCT(N(Tabela4[Ativo]=Tabela5[[#This Row],[Ativo]]),N(YEAR(Tabela4[Pagamento])=Tabela5[[#This Row],[Ano]]),Tabela4[Líquido])</f>
        <v>0.1484</v>
      </c>
    </row>
    <row r="78" spans="1:11">
      <c r="A78" s="5" t="s">
        <v>46</v>
      </c>
      <c r="B78" s="4" t="s">
        <v>19</v>
      </c>
      <c r="C78" s="20">
        <v>40786</v>
      </c>
      <c r="D78" s="19">
        <v>1.4E-2</v>
      </c>
      <c r="E78" s="18">
        <v>40819</v>
      </c>
      <c r="F78" s="18">
        <v>39762</v>
      </c>
      <c r="G78" s="12">
        <f>IF(Tabela4[[#This Row],[Tipo]]="Dividendo",Tabela4[[#This Row],[Valor]],Tabela4[[#This Row],[Valor]]*85%)</f>
        <v>1.4E-2</v>
      </c>
      <c r="I78" s="5" t="s">
        <v>50</v>
      </c>
      <c r="J78" s="5">
        <v>2011</v>
      </c>
      <c r="K78" s="12">
        <f>SUMPRODUCT(N(Tabela4[Ativo]=Tabela5[[#This Row],[Ativo]]),N(YEAR(Tabela4[Pagamento])=Tabela5[[#This Row],[Ano]]),Tabela4[Líquido])</f>
        <v>0.16919999999999999</v>
      </c>
    </row>
    <row r="79" spans="1:11">
      <c r="A79" s="5" t="s">
        <v>46</v>
      </c>
      <c r="B79" s="4" t="s">
        <v>18</v>
      </c>
      <c r="C79" s="20">
        <v>40764</v>
      </c>
      <c r="D79" s="19">
        <v>7.8E-2</v>
      </c>
      <c r="E79" s="18">
        <v>40777</v>
      </c>
      <c r="F79" s="18">
        <v>40763</v>
      </c>
      <c r="G79" s="12">
        <f>IF(Tabela4[[#This Row],[Tipo]]="Dividendo",Tabela4[[#This Row],[Valor]],Tabela4[[#This Row],[Valor]]*85%)</f>
        <v>6.6299999999999998E-2</v>
      </c>
      <c r="I79" s="5" t="s">
        <v>50</v>
      </c>
      <c r="J79" s="5">
        <v>2010</v>
      </c>
      <c r="K79" s="12">
        <f>SUMPRODUCT(N(Tabela4[Ativo]=Tabela5[[#This Row],[Ativo]]),N(YEAR(Tabela4[Pagamento])=Tabela5[[#This Row],[Ano]]),Tabela4[Líquido])</f>
        <v>0.20599999999999999</v>
      </c>
    </row>
    <row r="80" spans="1:11">
      <c r="A80" s="5" t="s">
        <v>46</v>
      </c>
      <c r="B80" s="4" t="s">
        <v>19</v>
      </c>
      <c r="C80" s="20">
        <v>40694</v>
      </c>
      <c r="D80" s="19">
        <v>1.4E-2</v>
      </c>
      <c r="E80" s="18">
        <v>40725</v>
      </c>
      <c r="F80" s="18">
        <v>39762</v>
      </c>
      <c r="G80" s="12">
        <f>IF(Tabela4[[#This Row],[Tipo]]="Dividendo",Tabela4[[#This Row],[Valor]],Tabela4[[#This Row],[Valor]]*85%)</f>
        <v>1.4E-2</v>
      </c>
      <c r="I80" s="5" t="s">
        <v>50</v>
      </c>
      <c r="J80" s="5">
        <v>2009</v>
      </c>
      <c r="K80" s="12">
        <f>SUMPRODUCT(N(Tabela4[Ativo]=Tabela5[[#This Row],[Ativo]]),N(YEAR(Tabela4[Pagamento])=Tabela5[[#This Row],[Ano]]),Tabela4[Líquido])</f>
        <v>0.29460500000000001</v>
      </c>
    </row>
    <row r="81" spans="1:11">
      <c r="A81" s="5" t="s">
        <v>46</v>
      </c>
      <c r="B81" s="4" t="s">
        <v>18</v>
      </c>
      <c r="C81" s="20">
        <v>40631</v>
      </c>
      <c r="D81" s="19">
        <v>0.11169999999999999</v>
      </c>
      <c r="E81" s="18">
        <v>40704</v>
      </c>
      <c r="F81" s="18">
        <v>40630</v>
      </c>
      <c r="G81" s="12">
        <f>IF(Tabela4[[#This Row],[Tipo]]="Dividendo",Tabela4[[#This Row],[Valor]],Tabela4[[#This Row],[Valor]]*85%)</f>
        <v>9.4944999999999988E-2</v>
      </c>
      <c r="I81" s="5" t="s">
        <v>50</v>
      </c>
      <c r="J81" s="5">
        <v>2008</v>
      </c>
      <c r="K81" s="12">
        <f>SUMPRODUCT(N(Tabela4[Ativo]=Tabela5[[#This Row],[Ativo]]),N(YEAR(Tabela4[Pagamento])=Tabela5[[#This Row],[Ano]]),Tabela4[Líquido])</f>
        <v>0.1158</v>
      </c>
    </row>
    <row r="82" spans="1:11">
      <c r="A82" s="5" t="s">
        <v>46</v>
      </c>
      <c r="B82" s="4" t="s">
        <v>18</v>
      </c>
      <c r="C82" s="20">
        <v>40606</v>
      </c>
      <c r="D82" s="19">
        <v>4.7199999999999999E-2</v>
      </c>
      <c r="E82" s="18">
        <v>40619</v>
      </c>
      <c r="F82" s="18">
        <v>40605</v>
      </c>
      <c r="G82" s="12">
        <f>IF(Tabela4[[#This Row],[Tipo]]="Dividendo",Tabela4[[#This Row],[Valor]],Tabela4[[#This Row],[Valor]]*85%)</f>
        <v>4.0119999999999996E-2</v>
      </c>
      <c r="I82" s="5" t="s">
        <v>50</v>
      </c>
      <c r="J82" s="5">
        <v>2007</v>
      </c>
      <c r="K82" s="12">
        <f>SUMPRODUCT(N(Tabela4[Ativo]=Tabela5[[#This Row],[Ativo]]),N(YEAR(Tabela4[Pagamento])=Tabela5[[#This Row],[Ano]]),Tabela4[Líquido])</f>
        <v>4.4400000000000002E-2</v>
      </c>
    </row>
    <row r="83" spans="1:11">
      <c r="A83" s="5" t="s">
        <v>46</v>
      </c>
      <c r="B83" s="4" t="s">
        <v>19</v>
      </c>
      <c r="C83" s="20">
        <v>40602</v>
      </c>
      <c r="D83" s="19">
        <v>1.4E-2</v>
      </c>
      <c r="E83" s="18">
        <v>40634</v>
      </c>
      <c r="F83" s="18">
        <v>39762</v>
      </c>
      <c r="G83" s="12">
        <f>IF(Tabela4[[#This Row],[Tipo]]="Dividendo",Tabela4[[#This Row],[Valor]],Tabela4[[#This Row],[Valor]]*85%)</f>
        <v>1.4E-2</v>
      </c>
      <c r="I83" s="5" t="s">
        <v>51</v>
      </c>
      <c r="J83" s="5">
        <v>2013</v>
      </c>
      <c r="K83" s="16">
        <f>SUMPRODUCT(N(Tabela4[Ativo]=Tabela5[[#This Row],[Ativo]]),N(YEAR(Tabela4[Pagamento])=Tabela5[[#This Row],[Ano]]),Tabela4[Líquido])</f>
        <v>0</v>
      </c>
    </row>
    <row r="84" spans="1:11">
      <c r="A84" s="5" t="s">
        <v>46</v>
      </c>
      <c r="B84" s="4" t="s">
        <v>18</v>
      </c>
      <c r="C84" s="20">
        <v>40542</v>
      </c>
      <c r="D84" s="19">
        <v>8.7400000000000005E-2</v>
      </c>
      <c r="E84" s="18">
        <v>40619</v>
      </c>
      <c r="F84" s="18">
        <v>40526</v>
      </c>
      <c r="G84" s="12">
        <f>IF(Tabela4[[#This Row],[Tipo]]="Dividendo",Tabela4[[#This Row],[Valor]],Tabela4[[#This Row],[Valor]]*85%)</f>
        <v>7.4290000000000009E-2</v>
      </c>
      <c r="I84" s="5" t="s">
        <v>51</v>
      </c>
      <c r="J84" s="5">
        <v>2012</v>
      </c>
      <c r="K84" s="16">
        <f>SUMPRODUCT(N(Tabela4[Ativo]=Tabela5[[#This Row],[Ativo]]),N(YEAR(Tabela4[Pagamento])=Tabela5[[#This Row],[Ano]]),Tabela4[Líquido])</f>
        <v>0.307</v>
      </c>
    </row>
    <row r="85" spans="1:11">
      <c r="A85" s="5" t="s">
        <v>46</v>
      </c>
      <c r="B85" s="4" t="s">
        <v>19</v>
      </c>
      <c r="C85" s="20">
        <v>40512</v>
      </c>
      <c r="D85" s="19">
        <v>1.4E-2</v>
      </c>
      <c r="E85" s="18">
        <v>40546</v>
      </c>
      <c r="F85" s="18">
        <v>40512</v>
      </c>
      <c r="G85" s="12">
        <f>IF(Tabela4[[#This Row],[Tipo]]="Dividendo",Tabela4[[#This Row],[Valor]],Tabela4[[#This Row],[Valor]]*85%)</f>
        <v>1.4E-2</v>
      </c>
      <c r="I85" s="5" t="s">
        <v>51</v>
      </c>
      <c r="J85" s="5">
        <v>2011</v>
      </c>
      <c r="K85" s="12">
        <f>SUMPRODUCT(N(Tabela4[Ativo]=Tabela5[[#This Row],[Ativo]]),N(YEAR(Tabela4[Pagamento])=Tabela5[[#This Row],[Ano]]),Tabela4[Líquido])</f>
        <v>0.31230000000000002</v>
      </c>
    </row>
    <row r="86" spans="1:11">
      <c r="A86" s="5" t="s">
        <v>46</v>
      </c>
      <c r="B86" s="4" t="s">
        <v>19</v>
      </c>
      <c r="C86" s="20">
        <v>40421</v>
      </c>
      <c r="D86" s="19">
        <v>1.4E-2</v>
      </c>
      <c r="E86" s="18">
        <v>40452</v>
      </c>
      <c r="F86" s="18">
        <v>40421</v>
      </c>
      <c r="G86" s="12">
        <f>IF(Tabela4[[#This Row],[Tipo]]="Dividendo",Tabela4[[#This Row],[Valor]],Tabela4[[#This Row],[Valor]]*85%)</f>
        <v>1.4E-2</v>
      </c>
      <c r="I86" s="5" t="s">
        <v>51</v>
      </c>
      <c r="J86" s="5">
        <v>2010</v>
      </c>
      <c r="K86" s="12">
        <f>SUMPRODUCT(N(Tabela4[Ativo]=Tabela5[[#This Row],[Ativo]]),N(YEAR(Tabela4[Pagamento])=Tabela5[[#This Row],[Ano]]),Tabela4[Líquido])</f>
        <v>0.1956</v>
      </c>
    </row>
    <row r="87" spans="1:11">
      <c r="A87" s="5" t="s">
        <v>46</v>
      </c>
      <c r="B87" s="4" t="s">
        <v>18</v>
      </c>
      <c r="C87" s="20">
        <v>40400</v>
      </c>
      <c r="D87" s="19">
        <v>7.1599999999999997E-2</v>
      </c>
      <c r="E87" s="18">
        <v>40410</v>
      </c>
      <c r="F87" s="18">
        <v>40399</v>
      </c>
      <c r="G87" s="12">
        <f>IF(Tabela4[[#This Row],[Tipo]]="Dividendo",Tabela4[[#This Row],[Valor]],Tabela4[[#This Row],[Valor]]*85%)</f>
        <v>6.0859999999999997E-2</v>
      </c>
      <c r="I87" s="5" t="s">
        <v>51</v>
      </c>
      <c r="J87" s="5">
        <v>2009</v>
      </c>
      <c r="K87" s="12">
        <f>SUMPRODUCT(N(Tabela4[Ativo]=Tabela5[[#This Row],[Ativo]]),N(YEAR(Tabela4[Pagamento])=Tabela5[[#This Row],[Ano]]),Tabela4[Líquido])</f>
        <v>0.14779999999999999</v>
      </c>
    </row>
    <row r="88" spans="1:11">
      <c r="A88" s="5" t="s">
        <v>46</v>
      </c>
      <c r="B88" s="4" t="s">
        <v>19</v>
      </c>
      <c r="C88" s="20">
        <v>40329</v>
      </c>
      <c r="D88" s="19">
        <v>1.4E-2</v>
      </c>
      <c r="E88" s="18">
        <v>40360</v>
      </c>
      <c r="F88" s="18">
        <v>40329</v>
      </c>
      <c r="G88" s="12">
        <f>IF(Tabela4[[#This Row],[Tipo]]="Dividendo",Tabela4[[#This Row],[Valor]],Tabela4[[#This Row],[Valor]]*85%)</f>
        <v>1.4E-2</v>
      </c>
      <c r="I88" s="5" t="s">
        <v>51</v>
      </c>
      <c r="J88" s="5">
        <v>2008</v>
      </c>
      <c r="K88" s="12">
        <f>SUMPRODUCT(N(Tabela4[Ativo]=Tabela5[[#This Row],[Ativo]]),N(YEAR(Tabela4[Pagamento])=Tabela5[[#This Row],[Ano]]),Tabela4[Líquido])</f>
        <v>0.2</v>
      </c>
    </row>
    <row r="89" spans="1:11">
      <c r="A89" s="5" t="s">
        <v>46</v>
      </c>
      <c r="B89" s="4" t="s">
        <v>18</v>
      </c>
      <c r="C89" s="20">
        <v>40239</v>
      </c>
      <c r="D89" s="19">
        <v>0.18149999999999999</v>
      </c>
      <c r="F89" s="18">
        <v>40238</v>
      </c>
      <c r="G89" s="12">
        <f>IF(Tabela4[[#This Row],[Tipo]]="Dividendo",Tabela4[[#This Row],[Valor]],Tabela4[[#This Row],[Valor]]*85%)</f>
        <v>0.154275</v>
      </c>
      <c r="I89" s="5" t="s">
        <v>51</v>
      </c>
      <c r="J89" s="5">
        <v>2007</v>
      </c>
      <c r="K89" s="12">
        <f>SUMPRODUCT(N(Tabela4[Ativo]=Tabela5[[#This Row],[Ativo]]),N(YEAR(Tabela4[Pagamento])=Tabela5[[#This Row],[Ano]]),Tabela4[Líquido])</f>
        <v>0.13159999999999999</v>
      </c>
    </row>
    <row r="90" spans="1:11">
      <c r="A90" s="5" t="s">
        <v>46</v>
      </c>
      <c r="B90" s="4" t="s">
        <v>19</v>
      </c>
      <c r="C90" s="20">
        <v>40235</v>
      </c>
      <c r="D90" s="19">
        <v>1.4E-2</v>
      </c>
      <c r="E90" s="18">
        <v>40269</v>
      </c>
      <c r="F90" s="18">
        <v>40235</v>
      </c>
      <c r="G90" s="12">
        <f>IF(Tabela4[[#This Row],[Tipo]]="Dividendo",Tabela4[[#This Row],[Valor]],Tabela4[[#This Row],[Valor]]*85%)</f>
        <v>1.4E-2</v>
      </c>
      <c r="I90" s="5" t="s">
        <v>51</v>
      </c>
      <c r="J90" s="5">
        <v>2006</v>
      </c>
      <c r="K90" s="12">
        <f>SUMPRODUCT(N(Tabela4[Ativo]=Tabela5[[#This Row],[Ativo]]),N(YEAR(Tabela4[Pagamento])=Tabela5[[#This Row],[Ano]]),Tabela4[Líquido])</f>
        <v>6.08E-2</v>
      </c>
    </row>
    <row r="91" spans="1:11">
      <c r="A91" s="5" t="s">
        <v>46</v>
      </c>
      <c r="B91" s="4" t="s">
        <v>18</v>
      </c>
      <c r="C91" s="20">
        <v>40177</v>
      </c>
      <c r="D91" s="19">
        <v>3.5000000000000003E-2</v>
      </c>
      <c r="E91" s="18">
        <v>40247</v>
      </c>
      <c r="F91" s="18">
        <v>40163</v>
      </c>
      <c r="G91" s="12">
        <f>IF(Tabela4[[#This Row],[Tipo]]="Dividendo",Tabela4[[#This Row],[Valor]],Tabela4[[#This Row],[Valor]]*85%)</f>
        <v>2.9750000000000002E-2</v>
      </c>
      <c r="I91" s="5" t="s">
        <v>51</v>
      </c>
      <c r="J91" s="5">
        <v>2005</v>
      </c>
      <c r="K91" s="12">
        <f>SUMPRODUCT(N(Tabela4[Ativo]=Tabela5[[#This Row],[Ativo]]),N(YEAR(Tabela4[Pagamento])=Tabela5[[#This Row],[Ano]]),Tabela4[Líquido])</f>
        <v>1.9900000000000001E-2</v>
      </c>
    </row>
    <row r="92" spans="1:11">
      <c r="A92" s="5" t="s">
        <v>46</v>
      </c>
      <c r="B92" s="4" t="s">
        <v>19</v>
      </c>
      <c r="C92" s="20">
        <v>40147</v>
      </c>
      <c r="D92" s="19">
        <v>1.4E-2</v>
      </c>
      <c r="E92" s="18">
        <v>40182</v>
      </c>
      <c r="F92" s="18">
        <v>40147</v>
      </c>
      <c r="G92" s="12">
        <f>IF(Tabela4[[#This Row],[Tipo]]="Dividendo",Tabela4[[#This Row],[Valor]],Tabela4[[#This Row],[Valor]]*85%)</f>
        <v>1.4E-2</v>
      </c>
      <c r="I92" s="5" t="s">
        <v>51</v>
      </c>
      <c r="J92" s="5">
        <v>2004</v>
      </c>
      <c r="K92" s="12">
        <f>SUMPRODUCT(N(Tabela4[Ativo]=Tabela5[[#This Row],[Ativo]]),N(YEAR(Tabela4[Pagamento])=Tabela5[[#This Row],[Ano]]),Tabela4[Líquido])</f>
        <v>0</v>
      </c>
    </row>
    <row r="93" spans="1:11">
      <c r="A93" s="5" t="s">
        <v>46</v>
      </c>
      <c r="B93" s="4" t="s">
        <v>19</v>
      </c>
      <c r="C93" s="20">
        <v>40056</v>
      </c>
      <c r="D93" s="19">
        <v>1.4E-2</v>
      </c>
      <c r="E93" s="18">
        <v>40087</v>
      </c>
      <c r="F93" s="18">
        <v>39762</v>
      </c>
      <c r="G93" s="12">
        <f>IF(Tabela4[[#This Row],[Tipo]]="Dividendo",Tabela4[[#This Row],[Valor]],Tabela4[[#This Row],[Valor]]*85%)</f>
        <v>1.4E-2</v>
      </c>
      <c r="I93" s="5" t="s">
        <v>51</v>
      </c>
      <c r="J93" s="5">
        <v>2003</v>
      </c>
      <c r="K93" s="12">
        <f>SUMPRODUCT(N(Tabela4[Ativo]=Tabela5[[#This Row],[Ativo]]),N(YEAR(Tabela4[Pagamento])=Tabela5[[#This Row],[Ano]]),Tabela4[Líquido])</f>
        <v>8.0999999999999996E-3</v>
      </c>
    </row>
    <row r="94" spans="1:11">
      <c r="A94" s="5" t="s">
        <v>46</v>
      </c>
      <c r="B94" s="4" t="s">
        <v>18</v>
      </c>
      <c r="C94" s="20">
        <v>40046</v>
      </c>
      <c r="D94" s="19">
        <v>5.1200000000000002E-2</v>
      </c>
      <c r="E94" s="18">
        <v>40056</v>
      </c>
      <c r="F94" s="18">
        <v>40037</v>
      </c>
      <c r="G94" s="12">
        <f>IF(Tabela4[[#This Row],[Tipo]]="Dividendo",Tabela4[[#This Row],[Valor]],Tabela4[[#This Row],[Valor]]*85%)</f>
        <v>4.3520000000000003E-2</v>
      </c>
      <c r="I94" s="5" t="s">
        <v>51</v>
      </c>
      <c r="J94" s="5">
        <v>2002</v>
      </c>
      <c r="K94" s="12">
        <f>SUMPRODUCT(N(Tabela4[Ativo]=Tabela5[[#This Row],[Ativo]]),N(YEAR(Tabela4[Pagamento])=Tabela5[[#This Row],[Ano]]),Tabela4[Líquido])</f>
        <v>0</v>
      </c>
    </row>
    <row r="95" spans="1:11">
      <c r="A95" s="5" t="s">
        <v>46</v>
      </c>
      <c r="B95" s="4" t="s">
        <v>19</v>
      </c>
      <c r="C95" s="20">
        <v>39962</v>
      </c>
      <c r="D95" s="19">
        <v>1.4E-2</v>
      </c>
      <c r="E95" s="18">
        <v>39995</v>
      </c>
      <c r="F95" s="18">
        <v>39962</v>
      </c>
      <c r="G95" s="12">
        <f>IF(Tabela4[[#This Row],[Tipo]]="Dividendo",Tabela4[[#This Row],[Valor]],Tabela4[[#This Row],[Valor]]*85%)</f>
        <v>1.4E-2</v>
      </c>
      <c r="I95" s="5" t="s">
        <v>51</v>
      </c>
      <c r="J95" s="5">
        <v>2001</v>
      </c>
      <c r="K95" s="12">
        <f>SUMPRODUCT(N(Tabela4[Ativo]=Tabela5[[#This Row],[Ativo]]),N(YEAR(Tabela4[Pagamento])=Tabela5[[#This Row],[Ano]]),Tabela4[Líquido])</f>
        <v>2.5000000000000001E-2</v>
      </c>
    </row>
    <row r="96" spans="1:11">
      <c r="A96" s="5" t="s">
        <v>46</v>
      </c>
      <c r="B96" s="4" t="s">
        <v>18</v>
      </c>
      <c r="C96" s="20">
        <v>39881</v>
      </c>
      <c r="D96" s="19">
        <v>0.26919999999999999</v>
      </c>
      <c r="F96" s="18">
        <v>39874</v>
      </c>
      <c r="G96" s="12">
        <f>IF(Tabela4[[#This Row],[Tipo]]="Dividendo",Tabela4[[#This Row],[Valor]],Tabela4[[#This Row],[Valor]]*85%)</f>
        <v>0.22882</v>
      </c>
      <c r="I96" s="5" t="s">
        <v>51</v>
      </c>
      <c r="J96" s="5">
        <v>2000</v>
      </c>
      <c r="K96" s="12">
        <f>SUMPRODUCT(N(Tabela4[Ativo]=Tabela5[[#This Row],[Ativo]]),N(YEAR(Tabela4[Pagamento])=Tabela5[[#This Row],[Ano]]),Tabela4[Líquido])</f>
        <v>2.2499999999999999E-2</v>
      </c>
    </row>
    <row r="97" spans="1:11">
      <c r="A97" s="5" t="s">
        <v>46</v>
      </c>
      <c r="B97" s="4" t="s">
        <v>19</v>
      </c>
      <c r="C97" s="20">
        <v>39871</v>
      </c>
      <c r="D97" s="19">
        <v>1.4E-2</v>
      </c>
      <c r="E97" s="18">
        <v>39904</v>
      </c>
      <c r="F97" s="18">
        <v>39871</v>
      </c>
      <c r="G97" s="12">
        <f>IF(Tabela4[[#This Row],[Tipo]]="Dividendo",Tabela4[[#This Row],[Valor]],Tabela4[[#This Row],[Valor]]*85%)</f>
        <v>1.4E-2</v>
      </c>
      <c r="I97" s="5" t="s">
        <v>51</v>
      </c>
      <c r="J97" s="5">
        <v>1999</v>
      </c>
      <c r="K97" s="12">
        <f>SUMPRODUCT(N(Tabela4[Ativo]=Tabela5[[#This Row],[Ativo]]),N(YEAR(Tabela4[Pagamento])=Tabela5[[#This Row],[Ano]]),Tabela4[Líquido])</f>
        <v>3.09E-2</v>
      </c>
    </row>
    <row r="98" spans="1:11">
      <c r="A98" s="5" t="s">
        <v>46</v>
      </c>
      <c r="B98" s="4" t="s">
        <v>18</v>
      </c>
      <c r="C98" s="20">
        <v>39812</v>
      </c>
      <c r="D98" s="19">
        <v>4.2700000000000002E-2</v>
      </c>
      <c r="E98" s="18">
        <v>39889</v>
      </c>
      <c r="F98" s="18">
        <v>39800</v>
      </c>
      <c r="G98" s="12">
        <f>IF(Tabela4[[#This Row],[Tipo]]="Dividendo",Tabela4[[#This Row],[Valor]],Tabela4[[#This Row],[Valor]]*85%)</f>
        <v>3.6295000000000001E-2</v>
      </c>
      <c r="I98" s="5" t="s">
        <v>53</v>
      </c>
      <c r="J98" s="5">
        <v>2013</v>
      </c>
      <c r="K98" s="16">
        <f>SUMPRODUCT(N(Tabela4[Ativo]=Tabela5[[#This Row],[Ativo]]),N(YEAR(Tabela4[Pagamento])=Tabela5[[#This Row],[Ano]]),Tabela4[Líquido])</f>
        <v>0</v>
      </c>
    </row>
    <row r="99" spans="1:11">
      <c r="A99" s="5" t="s">
        <v>46</v>
      </c>
      <c r="B99" s="4" t="s">
        <v>19</v>
      </c>
      <c r="C99" s="20">
        <v>39780</v>
      </c>
      <c r="D99" s="19">
        <v>1.4E-2</v>
      </c>
      <c r="E99" s="18">
        <v>39815</v>
      </c>
      <c r="F99" s="18">
        <v>39762</v>
      </c>
      <c r="G99" s="12">
        <f>IF(Tabela4[[#This Row],[Tipo]]="Dividendo",Tabela4[[#This Row],[Valor]],Tabela4[[#This Row],[Valor]]*85%)</f>
        <v>1.4E-2</v>
      </c>
      <c r="I99" s="5" t="s">
        <v>53</v>
      </c>
      <c r="J99" s="5">
        <v>2012</v>
      </c>
      <c r="K99" s="16">
        <f>SUMPRODUCT(N(Tabela4[Ativo]=Tabela5[[#This Row],[Ativo]]),N(YEAR(Tabela4[Pagamento])=Tabela5[[#This Row],[Ano]]),Tabela4[Líquido])</f>
        <v>0</v>
      </c>
    </row>
    <row r="100" spans="1:11">
      <c r="A100" s="5" t="s">
        <v>46</v>
      </c>
      <c r="B100" s="4" t="s">
        <v>19</v>
      </c>
      <c r="C100" s="20">
        <v>39709</v>
      </c>
      <c r="D100" s="19">
        <v>1.4E-2</v>
      </c>
      <c r="E100" s="18">
        <v>39722</v>
      </c>
      <c r="F100" s="18">
        <v>39708</v>
      </c>
      <c r="G100" s="12">
        <f>IF(Tabela4[[#This Row],[Tipo]]="Dividendo",Tabela4[[#This Row],[Valor]],Tabela4[[#This Row],[Valor]]*85%)</f>
        <v>1.4E-2</v>
      </c>
      <c r="I100" s="5" t="s">
        <v>53</v>
      </c>
      <c r="J100" s="5">
        <v>2011</v>
      </c>
      <c r="K100" s="12">
        <f>SUMPRODUCT(N(Tabela4[Ativo]=Tabela5[[#This Row],[Ativo]]),N(YEAR(Tabela4[Pagamento])=Tabela5[[#This Row],[Ano]]),Tabela4[Líquido])</f>
        <v>0.2291</v>
      </c>
    </row>
    <row r="101" spans="1:11">
      <c r="A101" s="5" t="s">
        <v>46</v>
      </c>
      <c r="B101" s="4" t="s">
        <v>19</v>
      </c>
      <c r="C101" s="20">
        <v>39675</v>
      </c>
      <c r="D101" s="19">
        <v>4.3499999999999997E-2</v>
      </c>
      <c r="E101" s="18">
        <v>39685</v>
      </c>
      <c r="F101" s="18">
        <v>39671</v>
      </c>
      <c r="G101" s="12">
        <f>IF(Tabela4[[#This Row],[Tipo]]="Dividendo",Tabela4[[#This Row],[Valor]],Tabela4[[#This Row],[Valor]]*85%)</f>
        <v>4.3499999999999997E-2</v>
      </c>
      <c r="I101" s="5" t="s">
        <v>53</v>
      </c>
      <c r="J101" s="5">
        <v>2010</v>
      </c>
      <c r="K101" s="12">
        <f>SUMPRODUCT(N(Tabela4[Ativo]=Tabela5[[#This Row],[Ativo]]),N(YEAR(Tabela4[Pagamento])=Tabela5[[#This Row],[Ano]]),Tabela4[Líquido])</f>
        <v>0.1211</v>
      </c>
    </row>
    <row r="102" spans="1:11">
      <c r="A102" s="5" t="s">
        <v>46</v>
      </c>
      <c r="B102" s="4" t="s">
        <v>19</v>
      </c>
      <c r="C102" s="20">
        <v>39619</v>
      </c>
      <c r="D102" s="19">
        <v>1.4E-2</v>
      </c>
      <c r="E102" s="18">
        <v>39630</v>
      </c>
      <c r="F102" s="18">
        <v>39548</v>
      </c>
      <c r="G102" s="12">
        <f>IF(Tabela4[[#This Row],[Tipo]]="Dividendo",Tabela4[[#This Row],[Valor]],Tabela4[[#This Row],[Valor]]*85%)</f>
        <v>1.4E-2</v>
      </c>
      <c r="I102" s="5" t="s">
        <v>53</v>
      </c>
      <c r="J102" s="5">
        <v>2009</v>
      </c>
      <c r="K102" s="12">
        <f>SUMPRODUCT(N(Tabela4[Ativo]=Tabela5[[#This Row],[Ativo]]),N(YEAR(Tabela4[Pagamento])=Tabela5[[#This Row],[Ano]]),Tabela4[Líquido])</f>
        <v>0.2009</v>
      </c>
    </row>
    <row r="103" spans="1:11">
      <c r="A103" s="5" t="s">
        <v>46</v>
      </c>
      <c r="B103" s="4" t="s">
        <v>18</v>
      </c>
      <c r="C103" s="20">
        <v>39500</v>
      </c>
      <c r="D103" s="19">
        <v>0.25800000000000001</v>
      </c>
      <c r="F103" s="18">
        <v>39496</v>
      </c>
      <c r="G103" s="12">
        <f>IF(Tabela4[[#This Row],[Tipo]]="Dividendo",Tabela4[[#This Row],[Valor]],Tabela4[[#This Row],[Valor]]*85%)</f>
        <v>0.21929999999999999</v>
      </c>
      <c r="I103" s="5" t="s">
        <v>53</v>
      </c>
      <c r="J103" s="5">
        <v>2008</v>
      </c>
      <c r="K103" s="12">
        <f>SUMPRODUCT(N(Tabela4[Ativo]=Tabela5[[#This Row],[Ativo]]),N(YEAR(Tabela4[Pagamento])=Tabela5[[#This Row],[Ano]]),Tabela4[Líquido])</f>
        <v>0.2084</v>
      </c>
    </row>
    <row r="104" spans="1:11">
      <c r="A104" s="5" t="s">
        <v>46</v>
      </c>
      <c r="B104" s="4" t="s">
        <v>19</v>
      </c>
      <c r="C104" s="20">
        <v>39500</v>
      </c>
      <c r="D104" s="19">
        <v>1.2E-2</v>
      </c>
      <c r="E104" s="18">
        <v>39539</v>
      </c>
      <c r="F104" s="18">
        <v>39496</v>
      </c>
      <c r="G104" s="12">
        <f>IF(Tabela4[[#This Row],[Tipo]]="Dividendo",Tabela4[[#This Row],[Valor]],Tabela4[[#This Row],[Valor]]*85%)</f>
        <v>1.2E-2</v>
      </c>
      <c r="I104" s="5" t="s">
        <v>53</v>
      </c>
      <c r="J104" s="5">
        <v>2007</v>
      </c>
      <c r="K104" s="12">
        <f>SUMPRODUCT(N(Tabela4[Ativo]=Tabela5[[#This Row],[Ativo]]),N(YEAR(Tabela4[Pagamento])=Tabela5[[#This Row],[Ano]]),Tabela4[Líquido])</f>
        <v>0.1</v>
      </c>
    </row>
    <row r="105" spans="1:11">
      <c r="A105" s="5" t="s">
        <v>46</v>
      </c>
      <c r="B105" s="4" t="s">
        <v>18</v>
      </c>
      <c r="C105" s="20">
        <v>39412</v>
      </c>
      <c r="D105" s="19">
        <v>2.3E-2</v>
      </c>
      <c r="E105" s="18">
        <v>39510</v>
      </c>
      <c r="F105" s="18">
        <v>39398</v>
      </c>
      <c r="G105" s="12">
        <f>IF(Tabela4[[#This Row],[Tipo]]="Dividendo",Tabela4[[#This Row],[Valor]],Tabela4[[#This Row],[Valor]]*85%)</f>
        <v>1.9549999999999998E-2</v>
      </c>
      <c r="I105" s="5" t="s">
        <v>55</v>
      </c>
      <c r="J105" s="5">
        <v>2013</v>
      </c>
      <c r="K105" s="16">
        <f>SUMPRODUCT(N(Tabela4[Ativo]=Tabela5[[#This Row],[Ativo]]),N(YEAR(Tabela4[Pagamento])=Tabela5[[#This Row],[Ano]]),Tabela4[Líquido])</f>
        <v>0.18559999999999999</v>
      </c>
    </row>
    <row r="106" spans="1:11">
      <c r="A106" s="5" t="s">
        <v>46</v>
      </c>
      <c r="B106" s="4" t="s">
        <v>19</v>
      </c>
      <c r="C106" s="20">
        <v>39412</v>
      </c>
      <c r="D106" s="19">
        <v>1.2E-2</v>
      </c>
      <c r="E106" s="18">
        <v>39449</v>
      </c>
      <c r="F106" s="18">
        <v>39398</v>
      </c>
      <c r="G106" s="12">
        <f>IF(Tabela4[[#This Row],[Tipo]]="Dividendo",Tabela4[[#This Row],[Valor]],Tabela4[[#This Row],[Valor]]*85%)</f>
        <v>1.2E-2</v>
      </c>
      <c r="I106" s="5" t="s">
        <v>55</v>
      </c>
      <c r="J106" s="5">
        <v>2012</v>
      </c>
      <c r="K106" s="16">
        <f>SUMPRODUCT(N(Tabela4[Ativo]=Tabela5[[#This Row],[Ativo]]),N(YEAR(Tabela4[Pagamento])=Tabela5[[#This Row],[Ano]]),Tabela4[Líquido])</f>
        <v>0.1867</v>
      </c>
    </row>
    <row r="107" spans="1:11">
      <c r="A107" s="5" t="s">
        <v>46</v>
      </c>
      <c r="B107" s="4" t="s">
        <v>19</v>
      </c>
      <c r="C107" s="20">
        <v>39343</v>
      </c>
      <c r="D107" s="19">
        <v>1.2E-2</v>
      </c>
      <c r="E107" s="18">
        <v>39356</v>
      </c>
      <c r="F107" s="18">
        <v>39342</v>
      </c>
      <c r="G107" s="12">
        <f>IF(Tabela4[[#This Row],[Tipo]]="Dividendo",Tabela4[[#This Row],[Valor]],Tabela4[[#This Row],[Valor]]*85%)</f>
        <v>1.2E-2</v>
      </c>
      <c r="I107" s="5" t="s">
        <v>55</v>
      </c>
      <c r="J107" s="5">
        <v>2011</v>
      </c>
      <c r="K107" s="12">
        <f>SUMPRODUCT(N(Tabela4[Ativo]=Tabela5[[#This Row],[Ativo]]),N(YEAR(Tabela4[Pagamento])=Tabela5[[#This Row],[Ano]]),Tabela4[Líquido])</f>
        <v>0.2346</v>
      </c>
    </row>
    <row r="108" spans="1:11">
      <c r="A108" s="5" t="s">
        <v>46</v>
      </c>
      <c r="B108" s="4" t="s">
        <v>18</v>
      </c>
      <c r="C108" s="20">
        <v>39311</v>
      </c>
      <c r="D108" s="19">
        <v>5.0999999999999997E-2</v>
      </c>
      <c r="E108" s="18">
        <v>39321</v>
      </c>
      <c r="F108" s="18">
        <v>39307</v>
      </c>
      <c r="G108" s="12">
        <f>IF(Tabela4[[#This Row],[Tipo]]="Dividendo",Tabela4[[#This Row],[Valor]],Tabela4[[#This Row],[Valor]]*85%)</f>
        <v>4.3349999999999993E-2</v>
      </c>
      <c r="I108" s="5" t="s">
        <v>55</v>
      </c>
      <c r="J108" s="5">
        <v>2010</v>
      </c>
      <c r="K108" s="12">
        <f>SUMPRODUCT(N(Tabela4[Ativo]=Tabela5[[#This Row],[Ativo]]),N(YEAR(Tabela4[Pagamento])=Tabela5[[#This Row],[Ano]]),Tabela4[Líquido])</f>
        <v>0.27057500000000001</v>
      </c>
    </row>
    <row r="109" spans="1:11">
      <c r="A109" s="5" t="s">
        <v>46</v>
      </c>
      <c r="B109" s="4" t="s">
        <v>19</v>
      </c>
      <c r="C109" s="20">
        <v>39254</v>
      </c>
      <c r="D109" s="19">
        <v>1.2E-2</v>
      </c>
      <c r="E109" s="18">
        <v>39265</v>
      </c>
      <c r="F109" s="18">
        <v>39253</v>
      </c>
      <c r="G109" s="12">
        <f>IF(Tabela4[[#This Row],[Tipo]]="Dividendo",Tabela4[[#This Row],[Valor]],Tabela4[[#This Row],[Valor]]*85%)</f>
        <v>1.2E-2</v>
      </c>
      <c r="I109" s="5" t="s">
        <v>55</v>
      </c>
      <c r="J109" s="5">
        <v>2009</v>
      </c>
      <c r="K109" s="12">
        <f>SUMPRODUCT(N(Tabela4[Ativo]=Tabela5[[#This Row],[Ativo]]),N(YEAR(Tabela4[Pagamento])=Tabela5[[#This Row],[Ano]]),Tabela4[Líquido])</f>
        <v>0.1056</v>
      </c>
    </row>
    <row r="110" spans="1:11">
      <c r="A110" s="5" t="s">
        <v>46</v>
      </c>
      <c r="B110" s="4" t="s">
        <v>18</v>
      </c>
      <c r="C110" s="20">
        <v>39140</v>
      </c>
      <c r="D110" s="19">
        <v>0.19769999999999999</v>
      </c>
      <c r="E110" s="18">
        <v>39174</v>
      </c>
      <c r="F110" s="18">
        <v>39139</v>
      </c>
      <c r="G110" s="12">
        <f>IF(Tabela4[[#This Row],[Tipo]]="Dividendo",Tabela4[[#This Row],[Valor]],Tabela4[[#This Row],[Valor]]*85%)</f>
        <v>0.16804499999999997</v>
      </c>
      <c r="I110" s="5" t="s">
        <v>55</v>
      </c>
      <c r="J110" s="5">
        <v>2008</v>
      </c>
      <c r="K110" s="12">
        <f>SUMPRODUCT(N(Tabela4[Ativo]=Tabela5[[#This Row],[Ativo]]),N(YEAR(Tabela4[Pagamento])=Tabela5[[#This Row],[Ano]]),Tabela4[Líquido])</f>
        <v>3.5200000000000002E-2</v>
      </c>
    </row>
    <row r="111" spans="1:11">
      <c r="A111" s="5" t="s">
        <v>46</v>
      </c>
      <c r="B111" s="4" t="s">
        <v>18</v>
      </c>
      <c r="C111" s="20">
        <v>39070</v>
      </c>
      <c r="D111" s="19">
        <v>0.13950000000000001</v>
      </c>
      <c r="E111" s="18">
        <v>39159</v>
      </c>
      <c r="F111" s="18">
        <v>39069</v>
      </c>
      <c r="G111" s="12">
        <f>IF(Tabela4[[#This Row],[Tipo]]="Dividendo",Tabela4[[#This Row],[Valor]],Tabela4[[#This Row],[Valor]]*85%)</f>
        <v>0.11857500000000001</v>
      </c>
      <c r="I111" s="5" t="s">
        <v>57</v>
      </c>
      <c r="J111" s="5">
        <v>2013</v>
      </c>
      <c r="K111" s="16">
        <f>SUMPRODUCT(N(Tabela4[Ativo]=Tabela5[[#This Row],[Ativo]]),N(YEAR(Tabela4[Pagamento])=Tabela5[[#This Row],[Ano]]),Tabela4[Líquido])</f>
        <v>9.4170000000000004E-2</v>
      </c>
    </row>
    <row r="112" spans="1:11">
      <c r="A112" s="5" t="s">
        <v>46</v>
      </c>
      <c r="B112" s="4" t="s">
        <v>18</v>
      </c>
      <c r="C112" s="20">
        <v>38981</v>
      </c>
      <c r="D112" s="19">
        <v>1.2E-2</v>
      </c>
      <c r="E112" s="18">
        <v>38992</v>
      </c>
      <c r="F112" s="18">
        <v>38980</v>
      </c>
      <c r="G112" s="12">
        <f>IF(Tabela4[[#This Row],[Tipo]]="Dividendo",Tabela4[[#This Row],[Valor]],Tabela4[[#This Row],[Valor]]*85%)</f>
        <v>1.0200000000000001E-2</v>
      </c>
      <c r="I112" s="5" t="s">
        <v>57</v>
      </c>
      <c r="J112" s="5">
        <v>2012</v>
      </c>
      <c r="K112" s="16">
        <f>SUMPRODUCT(N(Tabela4[Ativo]=Tabela5[[#This Row],[Ativo]]),N(YEAR(Tabela4[Pagamento])=Tabela5[[#This Row],[Ano]]),Tabela4[Líquido])</f>
        <v>4.3319999999999997E-2</v>
      </c>
    </row>
    <row r="113" spans="1:11">
      <c r="A113" s="5" t="s">
        <v>46</v>
      </c>
      <c r="B113" s="4" t="s">
        <v>18</v>
      </c>
      <c r="C113" s="20">
        <v>38940</v>
      </c>
      <c r="D113" s="19">
        <v>4.8000000000000001E-2</v>
      </c>
      <c r="E113" s="18">
        <v>38950</v>
      </c>
      <c r="F113" s="18">
        <v>38936</v>
      </c>
      <c r="G113" s="12">
        <f>IF(Tabela4[[#This Row],[Tipo]]="Dividendo",Tabela4[[#This Row],[Valor]],Tabela4[[#This Row],[Valor]]*85%)</f>
        <v>4.0800000000000003E-2</v>
      </c>
      <c r="I113" s="5" t="s">
        <v>57</v>
      </c>
      <c r="J113" s="5">
        <v>2011</v>
      </c>
      <c r="K113" s="12">
        <f>SUMPRODUCT(N(Tabela4[Ativo]=Tabela5[[#This Row],[Ativo]]),N(YEAR(Tabela4[Pagamento])=Tabela5[[#This Row],[Ano]]),Tabela4[Líquido])</f>
        <v>0</v>
      </c>
    </row>
    <row r="114" spans="1:11">
      <c r="A114" s="5" t="s">
        <v>46</v>
      </c>
      <c r="B114" s="4" t="s">
        <v>18</v>
      </c>
      <c r="C114" s="20">
        <v>38891</v>
      </c>
      <c r="D114" s="19">
        <v>1.2E-2</v>
      </c>
      <c r="E114" s="18">
        <v>38901</v>
      </c>
      <c r="F114" s="18">
        <v>38782</v>
      </c>
      <c r="G114" s="12">
        <f>IF(Tabela4[[#This Row],[Tipo]]="Dividendo",Tabela4[[#This Row],[Valor]],Tabela4[[#This Row],[Valor]]*85%)</f>
        <v>1.0200000000000001E-2</v>
      </c>
      <c r="I114" s="5" t="s">
        <v>57</v>
      </c>
      <c r="J114" s="5">
        <v>2010</v>
      </c>
      <c r="K114" s="12">
        <f>SUMPRODUCT(N(Tabela4[Ativo]=Tabela5[[#This Row],[Ativo]]),N(YEAR(Tabela4[Pagamento])=Tabela5[[#This Row],[Ano]]),Tabela4[Líquido])</f>
        <v>0</v>
      </c>
    </row>
    <row r="115" spans="1:11">
      <c r="A115" s="5" t="s">
        <v>46</v>
      </c>
      <c r="B115" s="4" t="s">
        <v>18</v>
      </c>
      <c r="C115" s="20">
        <v>38783</v>
      </c>
      <c r="D115" s="19">
        <v>3.95E-2</v>
      </c>
      <c r="E115" s="18">
        <v>38789</v>
      </c>
      <c r="F115" s="18">
        <v>38783</v>
      </c>
      <c r="G115" s="12">
        <f>IF(Tabela4[[#This Row],[Tipo]]="Dividendo",Tabela4[[#This Row],[Valor]],Tabela4[[#This Row],[Valor]]*85%)</f>
        <v>3.3575000000000001E-2</v>
      </c>
      <c r="I115" s="5" t="s">
        <v>57</v>
      </c>
      <c r="J115" s="5">
        <v>2009</v>
      </c>
      <c r="K115" s="12">
        <f>SUMPRODUCT(N(Tabela4[Ativo]=Tabela5[[#This Row],[Ativo]]),N(YEAR(Tabela4[Pagamento])=Tabela5[[#This Row],[Ano]]),Tabela4[Líquido])</f>
        <v>0</v>
      </c>
    </row>
    <row r="116" spans="1:11">
      <c r="A116" s="5" t="s">
        <v>46</v>
      </c>
      <c r="B116" s="4" t="s">
        <v>18</v>
      </c>
      <c r="C116" s="20">
        <v>38712</v>
      </c>
      <c r="D116" s="19">
        <v>0.1835</v>
      </c>
      <c r="E116" s="18">
        <v>38719</v>
      </c>
      <c r="F116" s="18">
        <v>38707</v>
      </c>
      <c r="G116" s="12">
        <f>IF(Tabela4[[#This Row],[Tipo]]="Dividendo",Tabela4[[#This Row],[Valor]],Tabela4[[#This Row],[Valor]]*85%)</f>
        <v>0.155975</v>
      </c>
      <c r="I116" s="5" t="s">
        <v>57</v>
      </c>
      <c r="J116" s="5">
        <v>2008</v>
      </c>
      <c r="K116" s="12">
        <f>SUMPRODUCT(N(Tabela4[Ativo]=Tabela5[[#This Row],[Ativo]]),N(YEAR(Tabela4[Pagamento])=Tabela5[[#This Row],[Ano]]),Tabela4[Líquido])</f>
        <v>0</v>
      </c>
    </row>
    <row r="117" spans="1:11">
      <c r="A117" s="5" t="s">
        <v>46</v>
      </c>
      <c r="B117" s="4" t="s">
        <v>18</v>
      </c>
      <c r="C117" s="20">
        <v>38615</v>
      </c>
      <c r="D117" s="19">
        <v>9.4999999999999998E-3</v>
      </c>
      <c r="E117" s="18">
        <v>38628</v>
      </c>
      <c r="F117" s="18">
        <v>38614</v>
      </c>
      <c r="G117" s="12">
        <f>IF(Tabela4[[#This Row],[Tipo]]="Dividendo",Tabela4[[#This Row],[Valor]],Tabela4[[#This Row],[Valor]]*85%)</f>
        <v>8.0749999999999988E-3</v>
      </c>
      <c r="I117" s="5" t="s">
        <v>57</v>
      </c>
      <c r="J117" s="5">
        <v>2007</v>
      </c>
      <c r="K117" s="12">
        <f>SUMPRODUCT(N(Tabela4[Ativo]=Tabela5[[#This Row],[Ativo]]),N(YEAR(Tabela4[Pagamento])=Tabela5[[#This Row],[Ano]]),Tabela4[Líquido])</f>
        <v>0</v>
      </c>
    </row>
    <row r="118" spans="1:11">
      <c r="A118" s="5" t="s">
        <v>46</v>
      </c>
      <c r="B118" s="4" t="s">
        <v>18</v>
      </c>
      <c r="C118" s="20">
        <v>38576</v>
      </c>
      <c r="D118" s="19">
        <v>3.7999999999999999E-2</v>
      </c>
      <c r="E118" s="18">
        <v>38586</v>
      </c>
      <c r="F118" s="18">
        <v>38572</v>
      </c>
      <c r="G118" s="12">
        <f>IF(Tabela4[[#This Row],[Tipo]]="Dividendo",Tabela4[[#This Row],[Valor]],Tabela4[[#This Row],[Valor]]*85%)</f>
        <v>3.2299999999999995E-2</v>
      </c>
      <c r="I118" s="5" t="s">
        <v>57</v>
      </c>
      <c r="J118" s="5">
        <v>2006</v>
      </c>
      <c r="K118" s="12">
        <f>SUMPRODUCT(N(Tabela4[Ativo]=Tabela5[[#This Row],[Ativo]]),N(YEAR(Tabela4[Pagamento])=Tabela5[[#This Row],[Ano]]),Tabela4[Líquido])</f>
        <v>0</v>
      </c>
    </row>
    <row r="119" spans="1:11">
      <c r="A119" s="5" t="s">
        <v>46</v>
      </c>
      <c r="B119" s="4" t="s">
        <v>18</v>
      </c>
      <c r="C119" s="20">
        <v>38526</v>
      </c>
      <c r="D119" s="19">
        <v>9.4999999999999998E-3</v>
      </c>
      <c r="E119" s="18">
        <v>38534</v>
      </c>
      <c r="F119" s="18">
        <v>38481</v>
      </c>
      <c r="G119" s="12">
        <f>IF(Tabela4[[#This Row],[Tipo]]="Dividendo",Tabela4[[#This Row],[Valor]],Tabela4[[#This Row],[Valor]]*85%)</f>
        <v>8.0749999999999988E-3</v>
      </c>
      <c r="I119" s="5" t="s">
        <v>57</v>
      </c>
      <c r="J119" s="5">
        <v>2005</v>
      </c>
      <c r="K119" s="12">
        <f>SUMPRODUCT(N(Tabela4[Ativo]=Tabela5[[#This Row],[Ativo]]),N(YEAR(Tabela4[Pagamento])=Tabela5[[#This Row],[Ano]]),Tabela4[Líquido])</f>
        <v>0</v>
      </c>
    </row>
    <row r="120" spans="1:11">
      <c r="A120" s="5" t="s">
        <v>46</v>
      </c>
      <c r="B120" s="4" t="s">
        <v>18</v>
      </c>
      <c r="C120" s="20">
        <v>38418</v>
      </c>
      <c r="D120" s="19">
        <v>3.1800000000000002E-2</v>
      </c>
      <c r="E120" s="18">
        <v>38443</v>
      </c>
      <c r="F120" s="18">
        <v>38418</v>
      </c>
      <c r="G120" s="12">
        <f>IF(Tabela4[[#This Row],[Tipo]]="Dividendo",Tabela4[[#This Row],[Valor]],Tabela4[[#This Row],[Valor]]*85%)</f>
        <v>2.7030000000000002E-2</v>
      </c>
      <c r="I120" s="5" t="s">
        <v>57</v>
      </c>
      <c r="J120" s="5">
        <v>2004</v>
      </c>
      <c r="K120" s="12">
        <f>SUMPRODUCT(N(Tabela4[Ativo]=Tabela5[[#This Row],[Ativo]]),N(YEAR(Tabela4[Pagamento])=Tabela5[[#This Row],[Ano]]),Tabela4[Líquido])</f>
        <v>0</v>
      </c>
    </row>
    <row r="121" spans="1:11">
      <c r="A121" s="5" t="s">
        <v>46</v>
      </c>
      <c r="B121" s="4" t="s">
        <v>18</v>
      </c>
      <c r="C121" s="20">
        <v>38328</v>
      </c>
      <c r="D121" s="19">
        <v>0.14499999999999999</v>
      </c>
      <c r="E121" s="18">
        <v>38355</v>
      </c>
      <c r="F121" s="18">
        <v>38327</v>
      </c>
      <c r="G121" s="12">
        <f>IF(Tabela4[[#This Row],[Tipo]]="Dividendo",Tabela4[[#This Row],[Valor]],Tabela4[[#This Row],[Valor]]*85%)</f>
        <v>0.12324999999999998</v>
      </c>
      <c r="I121" s="5" t="s">
        <v>57</v>
      </c>
      <c r="J121" s="5">
        <v>2003</v>
      </c>
      <c r="K121" s="12">
        <f>SUMPRODUCT(N(Tabela4[Ativo]=Tabela5[[#This Row],[Ativo]]),N(YEAR(Tabela4[Pagamento])=Tabela5[[#This Row],[Ano]]),Tabela4[Líquido])</f>
        <v>0</v>
      </c>
    </row>
    <row r="122" spans="1:11">
      <c r="A122" s="5" t="s">
        <v>46</v>
      </c>
      <c r="B122" s="4" t="s">
        <v>18</v>
      </c>
      <c r="C122" s="20">
        <v>38251</v>
      </c>
      <c r="D122" s="19">
        <v>7.3000000000000001E-3</v>
      </c>
      <c r="E122" s="18">
        <v>38261</v>
      </c>
      <c r="F122" s="18">
        <v>38250</v>
      </c>
      <c r="G122" s="12">
        <f>IF(Tabela4[[#This Row],[Tipo]]="Dividendo",Tabela4[[#This Row],[Valor]],Tabela4[[#This Row],[Valor]]*85%)</f>
        <v>6.2049999999999996E-3</v>
      </c>
      <c r="I122" s="5" t="s">
        <v>57</v>
      </c>
      <c r="J122" s="5">
        <v>2002</v>
      </c>
      <c r="K122" s="12">
        <f>SUMPRODUCT(N(Tabela4[Ativo]=Tabela5[[#This Row],[Ativo]]),N(YEAR(Tabela4[Pagamento])=Tabela5[[#This Row],[Ano]]),Tabela4[Líquido])</f>
        <v>0</v>
      </c>
    </row>
    <row r="123" spans="1:11">
      <c r="A123" s="5" t="s">
        <v>46</v>
      </c>
      <c r="B123" s="4" t="s">
        <v>18</v>
      </c>
      <c r="C123" s="20">
        <v>38212</v>
      </c>
      <c r="D123" s="19">
        <v>2.46E-2</v>
      </c>
      <c r="E123" s="18">
        <v>38222</v>
      </c>
      <c r="F123" s="18">
        <v>38208</v>
      </c>
      <c r="G123" s="12">
        <f>IF(Tabela4[[#This Row],[Tipo]]="Dividendo",Tabela4[[#This Row],[Valor]],Tabela4[[#This Row],[Valor]]*85%)</f>
        <v>2.0909999999999998E-2</v>
      </c>
      <c r="I123" s="5" t="s">
        <v>57</v>
      </c>
      <c r="J123" s="5">
        <v>2001</v>
      </c>
      <c r="K123" s="12">
        <f>SUMPRODUCT(N(Tabela4[Ativo]=Tabela5[[#This Row],[Ativo]]),N(YEAR(Tabela4[Pagamento])=Tabela5[[#This Row],[Ano]]),Tabela4[Líquido])</f>
        <v>0</v>
      </c>
    </row>
    <row r="124" spans="1:11">
      <c r="A124" s="5" t="s">
        <v>46</v>
      </c>
      <c r="B124" s="4" t="s">
        <v>18</v>
      </c>
      <c r="C124" s="20">
        <v>38159</v>
      </c>
      <c r="D124" s="19">
        <v>7.3000000000000001E-3</v>
      </c>
      <c r="E124" s="18">
        <v>38169</v>
      </c>
      <c r="F124" s="18">
        <v>38117</v>
      </c>
      <c r="G124" s="12">
        <f>IF(Tabela4[[#This Row],[Tipo]]="Dividendo",Tabela4[[#This Row],[Valor]],Tabela4[[#This Row],[Valor]]*85%)</f>
        <v>6.2049999999999996E-3</v>
      </c>
      <c r="I124" s="5" t="s">
        <v>57</v>
      </c>
      <c r="J124" s="5">
        <v>2000</v>
      </c>
      <c r="K124" s="12">
        <f>SUMPRODUCT(N(Tabela4[Ativo]=Tabela5[[#This Row],[Ativo]]),N(YEAR(Tabela4[Pagamento])=Tabela5[[#This Row],[Ano]]),Tabela4[Líquido])</f>
        <v>0</v>
      </c>
    </row>
    <row r="125" spans="1:11">
      <c r="A125" s="5" t="s">
        <v>46</v>
      </c>
      <c r="B125" s="4" t="s">
        <v>18</v>
      </c>
      <c r="C125" s="20">
        <v>38055</v>
      </c>
      <c r="D125" s="19">
        <v>5.5999999999999999E-3</v>
      </c>
      <c r="E125" s="18">
        <v>38078</v>
      </c>
      <c r="F125" s="18">
        <v>38054</v>
      </c>
      <c r="G125" s="12">
        <f>IF(Tabela4[[#This Row],[Tipo]]="Dividendo",Tabela4[[#This Row],[Valor]],Tabela4[[#This Row],[Valor]]*85%)</f>
        <v>4.7599999999999995E-3</v>
      </c>
      <c r="I125" s="5" t="s">
        <v>57</v>
      </c>
      <c r="J125" s="5">
        <v>1999</v>
      </c>
      <c r="K125" s="12">
        <f>SUMPRODUCT(N(Tabela4[Ativo]=Tabela5[[#This Row],[Ativo]]),N(YEAR(Tabela4[Pagamento])=Tabela5[[#This Row],[Ano]]),Tabela4[Líquido])</f>
        <v>0</v>
      </c>
    </row>
    <row r="126" spans="1:11">
      <c r="A126" s="5" t="s">
        <v>46</v>
      </c>
      <c r="B126" s="4" t="s">
        <v>18</v>
      </c>
      <c r="C126" s="20">
        <v>38034</v>
      </c>
      <c r="D126" s="19">
        <v>1.46E-2</v>
      </c>
      <c r="E126" s="18">
        <v>38051</v>
      </c>
      <c r="F126" s="18">
        <v>38033</v>
      </c>
      <c r="G126" s="12">
        <f>IF(Tabela4[[#This Row],[Tipo]]="Dividendo",Tabela4[[#This Row],[Valor]],Tabela4[[#This Row],[Valor]]*85%)</f>
        <v>1.2409999999999999E-2</v>
      </c>
      <c r="I126" s="5" t="s">
        <v>57</v>
      </c>
      <c r="J126" s="5">
        <v>1998</v>
      </c>
      <c r="K126" s="12">
        <f>SUMPRODUCT(N(Tabela4[Ativo]=Tabela5[[#This Row],[Ativo]]),N(YEAR(Tabela4[Pagamento])=Tabela5[[#This Row],[Ano]]),Tabela4[Líquido])</f>
        <v>1.7999999999999999E-2</v>
      </c>
    </row>
    <row r="127" spans="1:11">
      <c r="A127" s="5" t="s">
        <v>46</v>
      </c>
      <c r="B127" s="4" t="s">
        <v>18</v>
      </c>
      <c r="C127" s="20">
        <v>37971</v>
      </c>
      <c r="D127" s="19">
        <v>0.1391</v>
      </c>
      <c r="E127" s="18">
        <v>37988</v>
      </c>
      <c r="F127" s="18">
        <v>37970</v>
      </c>
      <c r="G127" s="12">
        <f>IF(Tabela4[[#This Row],[Tipo]]="Dividendo",Tabela4[[#This Row],[Valor]],Tabela4[[#This Row],[Valor]]*85%)</f>
        <v>0.11823499999999999</v>
      </c>
      <c r="I127" s="5" t="s">
        <v>60</v>
      </c>
      <c r="J127" s="5">
        <v>2013</v>
      </c>
      <c r="K127" s="16">
        <f>SUMPRODUCT(N(Tabela4[Ativo]=Tabela5[[#This Row],[Ativo]]),N(YEAR(Tabela4[Pagamento])=Tabela5[[#This Row],[Ano]]),Tabela4[Líquido])</f>
        <v>0.30809999999999998</v>
      </c>
    </row>
    <row r="128" spans="1:11">
      <c r="A128" s="5" t="s">
        <v>46</v>
      </c>
      <c r="B128" s="4" t="s">
        <v>18</v>
      </c>
      <c r="C128" s="20">
        <v>37882</v>
      </c>
      <c r="D128" s="19">
        <v>5.5999999999999999E-3</v>
      </c>
      <c r="E128" s="18">
        <v>37895</v>
      </c>
      <c r="F128" s="18">
        <v>37881</v>
      </c>
      <c r="G128" s="12">
        <f>IF(Tabela4[[#This Row],[Tipo]]="Dividendo",Tabela4[[#This Row],[Valor]],Tabela4[[#This Row],[Valor]]*85%)</f>
        <v>4.7599999999999995E-3</v>
      </c>
      <c r="I128" s="5" t="s">
        <v>60</v>
      </c>
      <c r="J128" s="5">
        <v>2012</v>
      </c>
      <c r="K128" s="16">
        <f>SUMPRODUCT(N(Tabela4[Ativo]=Tabela5[[#This Row],[Ativo]]),N(YEAR(Tabela4[Pagamento])=Tabela5[[#This Row],[Ano]]),Tabela4[Líquido])</f>
        <v>0.32</v>
      </c>
    </row>
    <row r="129" spans="1:11">
      <c r="A129" s="5" t="s">
        <v>46</v>
      </c>
      <c r="B129" s="4" t="s">
        <v>18</v>
      </c>
      <c r="C129" s="20">
        <v>37848</v>
      </c>
      <c r="D129" s="19">
        <v>2.0500000000000001E-2</v>
      </c>
      <c r="E129" s="18">
        <v>37858</v>
      </c>
      <c r="F129" s="18">
        <v>37844</v>
      </c>
      <c r="G129" s="12">
        <f>IF(Tabela4[[#This Row],[Tipo]]="Dividendo",Tabela4[[#This Row],[Valor]],Tabela4[[#This Row],[Valor]]*85%)</f>
        <v>1.7425E-2</v>
      </c>
      <c r="I129" s="5" t="s">
        <v>60</v>
      </c>
      <c r="J129" s="5">
        <v>2011</v>
      </c>
      <c r="K129" s="12">
        <f>SUMPRODUCT(N(Tabela4[Ativo]=Tabela5[[#This Row],[Ativo]]),N(YEAR(Tabela4[Pagamento])=Tabela5[[#This Row],[Ano]]),Tabela4[Líquido])</f>
        <v>0.18099999999999999</v>
      </c>
    </row>
    <row r="130" spans="1:11">
      <c r="A130" s="5" t="s">
        <v>46</v>
      </c>
      <c r="B130" s="4" t="s">
        <v>18</v>
      </c>
      <c r="C130" s="20">
        <v>37790</v>
      </c>
      <c r="D130" s="19">
        <v>5.5999999999999999E-3</v>
      </c>
      <c r="E130" s="18">
        <v>37803</v>
      </c>
      <c r="F130" s="18">
        <v>37697</v>
      </c>
      <c r="G130" s="12">
        <f>IF(Tabela4[[#This Row],[Tipo]]="Dividendo",Tabela4[[#This Row],[Valor]],Tabela4[[#This Row],[Valor]]*85%)</f>
        <v>4.7599999999999995E-3</v>
      </c>
      <c r="I130" s="5" t="s">
        <v>60</v>
      </c>
      <c r="J130" s="5">
        <v>2010</v>
      </c>
      <c r="K130" s="12">
        <f>SUMPRODUCT(N(Tabela4[Ativo]=Tabela5[[#This Row],[Ativo]]),N(YEAR(Tabela4[Pagamento])=Tabela5[[#This Row],[Ano]]),Tabela4[Líquido])</f>
        <v>0</v>
      </c>
    </row>
    <row r="131" spans="1:11">
      <c r="A131" s="5" t="s">
        <v>46</v>
      </c>
      <c r="B131" s="4" t="s">
        <v>18</v>
      </c>
      <c r="C131" s="20">
        <v>37698</v>
      </c>
      <c r="D131" s="19">
        <v>5.2999999999999999E-2</v>
      </c>
      <c r="E131" s="18">
        <v>37712</v>
      </c>
      <c r="F131" s="18">
        <v>37697</v>
      </c>
      <c r="G131" s="12">
        <f>IF(Tabela4[[#This Row],[Tipo]]="Dividendo",Tabela4[[#This Row],[Valor]],Tabela4[[#This Row],[Valor]]*85%)</f>
        <v>4.505E-2</v>
      </c>
      <c r="I131" s="5" t="s">
        <v>60</v>
      </c>
      <c r="J131" s="5">
        <v>2009</v>
      </c>
      <c r="K131" s="12">
        <f>SUMPRODUCT(N(Tabela4[Ativo]=Tabela5[[#This Row],[Ativo]]),N(YEAR(Tabela4[Pagamento])=Tabela5[[#This Row],[Ano]]),Tabela4[Líquido])</f>
        <v>2.35E-2</v>
      </c>
    </row>
    <row r="132" spans="1:11">
      <c r="A132" s="5" t="s">
        <v>46</v>
      </c>
      <c r="B132" s="4" t="s">
        <v>18</v>
      </c>
      <c r="C132" s="20">
        <v>37606</v>
      </c>
      <c r="D132" s="19">
        <v>5.16E-2</v>
      </c>
      <c r="F132" s="18">
        <v>37603</v>
      </c>
      <c r="G132" s="12">
        <f>IF(Tabela4[[#This Row],[Tipo]]="Dividendo",Tabela4[[#This Row],[Valor]],Tabela4[[#This Row],[Valor]]*85%)</f>
        <v>4.3859999999999996E-2</v>
      </c>
      <c r="I132" s="5" t="s">
        <v>63</v>
      </c>
      <c r="J132" s="5">
        <v>2013</v>
      </c>
      <c r="K132" s="16">
        <f>SUMPRODUCT(N(Tabela4[Ativo]=Tabela5[[#This Row],[Ativo]]),N(YEAR(Tabela4[Pagamento])=Tabela5[[#This Row],[Ano]]),Tabela4[Líquido])</f>
        <v>8.2500000000000004E-2</v>
      </c>
    </row>
    <row r="133" spans="1:11">
      <c r="A133" s="5" t="s">
        <v>46</v>
      </c>
      <c r="B133" s="4" t="s">
        <v>18</v>
      </c>
      <c r="C133" s="20">
        <v>37516</v>
      </c>
      <c r="D133" s="19">
        <v>4.0000000000000001E-3</v>
      </c>
      <c r="E133" s="18">
        <v>37530</v>
      </c>
      <c r="F133" s="18">
        <v>37515</v>
      </c>
      <c r="G133" s="12">
        <f>IF(Tabela4[[#This Row],[Tipo]]="Dividendo",Tabela4[[#This Row],[Valor]],Tabela4[[#This Row],[Valor]]*85%)</f>
        <v>3.3999999999999998E-3</v>
      </c>
      <c r="I133" s="5" t="s">
        <v>63</v>
      </c>
      <c r="J133" s="5">
        <v>2012</v>
      </c>
      <c r="K133" s="16">
        <f>SUMPRODUCT(N(Tabela4[Ativo]=Tabela5[[#This Row],[Ativo]]),N(YEAR(Tabela4[Pagamento])=Tabela5[[#This Row],[Ano]]),Tabela4[Líquido])</f>
        <v>8.5500000000000007E-2</v>
      </c>
    </row>
    <row r="134" spans="1:11">
      <c r="A134" s="5" t="s">
        <v>46</v>
      </c>
      <c r="B134" s="4" t="s">
        <v>18</v>
      </c>
      <c r="C134" s="20">
        <v>37481</v>
      </c>
      <c r="D134" s="19">
        <v>1.9E-2</v>
      </c>
      <c r="E134" s="18">
        <v>37501</v>
      </c>
      <c r="F134" s="18">
        <v>37480</v>
      </c>
      <c r="G134" s="12">
        <f>IF(Tabela4[[#This Row],[Tipo]]="Dividendo",Tabela4[[#This Row],[Valor]],Tabela4[[#This Row],[Valor]]*85%)</f>
        <v>1.6149999999999998E-2</v>
      </c>
      <c r="I134" s="5" t="s">
        <v>63</v>
      </c>
      <c r="J134" s="5">
        <v>2011</v>
      </c>
      <c r="K134" s="12">
        <f>SUMPRODUCT(N(Tabela4[Ativo]=Tabela5[[#This Row],[Ativo]]),N(YEAR(Tabela4[Pagamento])=Tabela5[[#This Row],[Ano]]),Tabela4[Líquido])</f>
        <v>8.2900000000000001E-2</v>
      </c>
    </row>
    <row r="135" spans="1:11">
      <c r="A135" s="5" t="s">
        <v>46</v>
      </c>
      <c r="B135" s="4" t="s">
        <v>18</v>
      </c>
      <c r="C135" s="20">
        <v>37421</v>
      </c>
      <c r="D135" s="19">
        <v>4.0000000000000001E-3</v>
      </c>
      <c r="E135" s="18">
        <v>37438</v>
      </c>
      <c r="F135" s="18">
        <v>37333</v>
      </c>
      <c r="G135" s="12">
        <f>IF(Tabela4[[#This Row],[Tipo]]="Dividendo",Tabela4[[#This Row],[Valor]],Tabela4[[#This Row],[Valor]]*85%)</f>
        <v>3.3999999999999998E-3</v>
      </c>
      <c r="I135" s="5" t="s">
        <v>63</v>
      </c>
      <c r="J135" s="5">
        <v>2010</v>
      </c>
      <c r="K135" s="12">
        <f>SUMPRODUCT(N(Tabela4[Ativo]=Tabela5[[#This Row],[Ativo]]),N(YEAR(Tabela4[Pagamento])=Tabela5[[#This Row],[Ano]]),Tabela4[Líquido])</f>
        <v>2.0999999999999999E-3</v>
      </c>
    </row>
    <row r="136" spans="1:11">
      <c r="A136" s="5" t="s">
        <v>46</v>
      </c>
      <c r="B136" s="4" t="s">
        <v>18</v>
      </c>
      <c r="C136" s="20">
        <v>37375</v>
      </c>
      <c r="D136" s="19">
        <v>5.7000000000000002E-2</v>
      </c>
      <c r="E136" s="18">
        <v>37412</v>
      </c>
      <c r="F136" s="18">
        <v>37333</v>
      </c>
      <c r="G136" s="12">
        <f>IF(Tabela4[[#This Row],[Tipo]]="Dividendo",Tabela4[[#This Row],[Valor]],Tabela4[[#This Row],[Valor]]*85%)</f>
        <v>4.845E-2</v>
      </c>
      <c r="I136" s="5" t="s">
        <v>63</v>
      </c>
      <c r="J136" s="5">
        <v>2009</v>
      </c>
      <c r="K136" s="12">
        <f>SUMPRODUCT(N(Tabela4[Ativo]=Tabela5[[#This Row],[Ativo]]),N(YEAR(Tabela4[Pagamento])=Tabela5[[#This Row],[Ano]]),Tabela4[Líquido])</f>
        <v>1.4500000000000001E-2</v>
      </c>
    </row>
    <row r="137" spans="1:11">
      <c r="A137" s="5" t="s">
        <v>46</v>
      </c>
      <c r="B137" s="4" t="s">
        <v>18</v>
      </c>
      <c r="C137" s="20">
        <v>37334</v>
      </c>
      <c r="D137" s="19">
        <v>2.8E-3</v>
      </c>
      <c r="E137" s="18">
        <v>37347</v>
      </c>
      <c r="F137" s="18">
        <v>37333</v>
      </c>
      <c r="G137" s="12">
        <f>IF(Tabela4[[#This Row],[Tipo]]="Dividendo",Tabela4[[#This Row],[Valor]],Tabela4[[#This Row],[Valor]]*85%)</f>
        <v>2.3799999999999997E-3</v>
      </c>
      <c r="I137" s="5" t="s">
        <v>63</v>
      </c>
      <c r="J137" s="5">
        <v>2008</v>
      </c>
      <c r="K137" s="12">
        <f>SUMPRODUCT(N(Tabela4[Ativo]=Tabela5[[#This Row],[Ativo]]),N(YEAR(Tabela4[Pagamento])=Tabela5[[#This Row],[Ano]]),Tabela4[Líquido])</f>
        <v>1.7899999999999999E-2</v>
      </c>
    </row>
    <row r="138" spans="1:11">
      <c r="A138" s="5" t="s">
        <v>46</v>
      </c>
      <c r="B138" s="4" t="s">
        <v>18</v>
      </c>
      <c r="C138" s="20">
        <v>37253</v>
      </c>
      <c r="D138" s="19">
        <v>4.1200000000000001E-2</v>
      </c>
      <c r="E138" s="18">
        <v>37334</v>
      </c>
      <c r="F138" s="18">
        <v>37251</v>
      </c>
      <c r="G138" s="12">
        <f>IF(Tabela4[[#This Row],[Tipo]]="Dividendo",Tabela4[[#This Row],[Valor]],Tabela4[[#This Row],[Valor]]*85%)</f>
        <v>3.5020000000000003E-2</v>
      </c>
      <c r="I138" s="5" t="s">
        <v>63</v>
      </c>
      <c r="J138" s="5">
        <v>2007</v>
      </c>
      <c r="K138" s="12">
        <f>SUMPRODUCT(N(Tabela4[Ativo]=Tabela5[[#This Row],[Ativo]]),N(YEAR(Tabela4[Pagamento])=Tabela5[[#This Row],[Ano]]),Tabela4[Líquido])</f>
        <v>5.4199999999999995E-3</v>
      </c>
    </row>
    <row r="139" spans="1:11">
      <c r="A139" s="5" t="s">
        <v>46</v>
      </c>
      <c r="B139" s="4" t="s">
        <v>18</v>
      </c>
      <c r="C139" s="20">
        <v>37239</v>
      </c>
      <c r="D139" s="19">
        <v>2.8E-3</v>
      </c>
      <c r="E139" s="18">
        <v>37258</v>
      </c>
      <c r="F139" s="18">
        <v>37238</v>
      </c>
      <c r="G139" s="12">
        <f>IF(Tabela4[[#This Row],[Tipo]]="Dividendo",Tabela4[[#This Row],[Valor]],Tabela4[[#This Row],[Valor]]*85%)</f>
        <v>2.3799999999999997E-3</v>
      </c>
      <c r="I139" s="5" t="s">
        <v>63</v>
      </c>
      <c r="J139" s="5">
        <v>2006</v>
      </c>
      <c r="K139" s="12">
        <f>SUMPRODUCT(N(Tabela4[Ativo]=Tabela5[[#This Row],[Ativo]]),N(YEAR(Tabela4[Pagamento])=Tabela5[[#This Row],[Ano]]),Tabela4[Líquido])</f>
        <v>0.16743000000000002</v>
      </c>
    </row>
    <row r="140" spans="1:11">
      <c r="A140" s="5" t="s">
        <v>46</v>
      </c>
      <c r="B140" s="4" t="s">
        <v>18</v>
      </c>
      <c r="C140" s="20">
        <v>37152</v>
      </c>
      <c r="D140" s="19">
        <v>2.8E-3</v>
      </c>
      <c r="E140" s="18">
        <v>37165</v>
      </c>
      <c r="F140" s="18">
        <v>37151</v>
      </c>
      <c r="G140" s="12">
        <f>IF(Tabela4[[#This Row],[Tipo]]="Dividendo",Tabela4[[#This Row],[Valor]],Tabela4[[#This Row],[Valor]]*85%)</f>
        <v>2.3799999999999997E-3</v>
      </c>
      <c r="I140" s="5" t="s">
        <v>63</v>
      </c>
      <c r="J140" s="5">
        <v>2005</v>
      </c>
      <c r="K140" s="12">
        <f>SUMPRODUCT(N(Tabela4[Ativo]=Tabela5[[#This Row],[Ativo]]),N(YEAR(Tabela4[Pagamento])=Tabela5[[#This Row],[Ano]]),Tabela4[Líquido])</f>
        <v>0.71188999999999991</v>
      </c>
    </row>
    <row r="141" spans="1:11">
      <c r="A141" s="5" t="s">
        <v>46</v>
      </c>
      <c r="B141" s="4" t="s">
        <v>18</v>
      </c>
      <c r="C141" s="20">
        <v>37117</v>
      </c>
      <c r="D141" s="19">
        <v>1.9E-2</v>
      </c>
      <c r="E141" s="18">
        <v>37137</v>
      </c>
      <c r="F141" s="18">
        <v>37116</v>
      </c>
      <c r="G141" s="12">
        <f>IF(Tabela4[[#This Row],[Tipo]]="Dividendo",Tabela4[[#This Row],[Valor]],Tabela4[[#This Row],[Valor]]*85%)</f>
        <v>1.6149999999999998E-2</v>
      </c>
      <c r="I141" s="5" t="s">
        <v>63</v>
      </c>
      <c r="J141" s="5">
        <v>2004</v>
      </c>
      <c r="K141" s="12">
        <f>SUMPRODUCT(N(Tabela4[Ativo]=Tabela5[[#This Row],[Ativo]]),N(YEAR(Tabela4[Pagamento])=Tabela5[[#This Row],[Ano]]),Tabela4[Líquido])</f>
        <v>0</v>
      </c>
    </row>
    <row r="142" spans="1:11">
      <c r="A142" s="5" t="s">
        <v>46</v>
      </c>
      <c r="B142" s="4" t="s">
        <v>18</v>
      </c>
      <c r="C142" s="20">
        <v>37061</v>
      </c>
      <c r="D142" s="19">
        <v>2.8E-3</v>
      </c>
      <c r="E142" s="18">
        <v>37074</v>
      </c>
      <c r="F142" s="18">
        <v>37060</v>
      </c>
      <c r="G142" s="12">
        <f>IF(Tabela4[[#This Row],[Tipo]]="Dividendo",Tabela4[[#This Row],[Valor]],Tabela4[[#This Row],[Valor]]*85%)</f>
        <v>2.3799999999999997E-3</v>
      </c>
      <c r="I142" s="5" t="s">
        <v>63</v>
      </c>
      <c r="J142" s="5">
        <v>2003</v>
      </c>
      <c r="K142" s="12">
        <f>SUMPRODUCT(N(Tabela4[Ativo]=Tabela5[[#This Row],[Ativo]]),N(YEAR(Tabela4[Pagamento])=Tabela5[[#This Row],[Ano]]),Tabela4[Líquido])</f>
        <v>0</v>
      </c>
    </row>
    <row r="143" spans="1:11">
      <c r="A143" s="5" t="s">
        <v>46</v>
      </c>
      <c r="B143" s="4" t="s">
        <v>18</v>
      </c>
      <c r="C143" s="20">
        <v>36959</v>
      </c>
      <c r="D143" s="19">
        <v>3.2599999999999997E-2</v>
      </c>
      <c r="E143" s="18">
        <v>36983</v>
      </c>
      <c r="F143" s="18">
        <v>36958</v>
      </c>
      <c r="G143" s="12">
        <f>IF(Tabela4[[#This Row],[Tipo]]="Dividendo",Tabela4[[#This Row],[Valor]],Tabela4[[#This Row],[Valor]]*85%)</f>
        <v>2.7709999999999995E-2</v>
      </c>
      <c r="I143" s="5" t="s">
        <v>63</v>
      </c>
      <c r="J143" s="5">
        <v>2002</v>
      </c>
      <c r="K143" s="12">
        <f>SUMPRODUCT(N(Tabela4[Ativo]=Tabela5[[#This Row],[Ativo]]),N(YEAR(Tabela4[Pagamento])=Tabela5[[#This Row],[Ano]]),Tabela4[Líquido])</f>
        <v>1.4200000000000001E-2</v>
      </c>
    </row>
    <row r="144" spans="1:11">
      <c r="A144" s="5" t="s">
        <v>46</v>
      </c>
      <c r="B144" s="4" t="s">
        <v>18</v>
      </c>
      <c r="C144" s="20">
        <v>36882</v>
      </c>
      <c r="D144" s="19">
        <v>5.3699999999999998E-2</v>
      </c>
      <c r="E144" s="18">
        <v>36950</v>
      </c>
      <c r="F144" s="18">
        <v>36882</v>
      </c>
      <c r="G144" s="12">
        <f>IF(Tabela4[[#This Row],[Tipo]]="Dividendo",Tabela4[[#This Row],[Valor]],Tabela4[[#This Row],[Valor]]*85%)</f>
        <v>4.5644999999999998E-2</v>
      </c>
      <c r="I144" s="5" t="s">
        <v>66</v>
      </c>
      <c r="J144" s="5">
        <v>2013</v>
      </c>
      <c r="K144" s="16">
        <f>SUMPRODUCT(N(Tabela4[Ativo]=Tabela5[[#This Row],[Ativo]]),N(YEAR(Tabela4[Pagamento])=Tabela5[[#This Row],[Ano]]),Tabela4[Líquido])</f>
        <v>0.52159999999999995</v>
      </c>
    </row>
    <row r="145" spans="1:11">
      <c r="A145" s="5" t="s">
        <v>46</v>
      </c>
      <c r="B145" s="4" t="s">
        <v>18</v>
      </c>
      <c r="C145" s="20">
        <v>36879</v>
      </c>
      <c r="D145" s="19">
        <v>2.8E-3</v>
      </c>
      <c r="E145" s="18">
        <v>36893</v>
      </c>
      <c r="F145" s="18">
        <v>36878</v>
      </c>
      <c r="G145" s="12">
        <f>IF(Tabela4[[#This Row],[Tipo]]="Dividendo",Tabela4[[#This Row],[Valor]],Tabela4[[#This Row],[Valor]]*85%)</f>
        <v>2.3799999999999997E-3</v>
      </c>
      <c r="I145" s="5" t="s">
        <v>66</v>
      </c>
      <c r="J145" s="5">
        <v>2012</v>
      </c>
      <c r="K145" s="16">
        <f>SUMPRODUCT(N(Tabela4[Ativo]=Tabela5[[#This Row],[Ativo]]),N(YEAR(Tabela4[Pagamento])=Tabela5[[#This Row],[Ano]]),Tabela4[Líquido])</f>
        <v>1.0896999999999999</v>
      </c>
    </row>
    <row r="146" spans="1:11">
      <c r="A146" s="5" t="s">
        <v>46</v>
      </c>
      <c r="B146" s="4" t="s">
        <v>18</v>
      </c>
      <c r="C146" s="20">
        <v>36787</v>
      </c>
      <c r="D146" s="19">
        <v>2.8E-3</v>
      </c>
      <c r="E146" s="18">
        <v>36801</v>
      </c>
      <c r="F146" s="18">
        <v>36784</v>
      </c>
      <c r="G146" s="12">
        <f>IF(Tabela4[[#This Row],[Tipo]]="Dividendo",Tabela4[[#This Row],[Valor]],Tabela4[[#This Row],[Valor]]*85%)</f>
        <v>2.3799999999999997E-3</v>
      </c>
      <c r="I146" s="5" t="s">
        <v>66</v>
      </c>
      <c r="J146" s="5">
        <v>2011</v>
      </c>
      <c r="K146" s="12">
        <f>SUMPRODUCT(N(Tabela4[Ativo]=Tabela5[[#This Row],[Ativo]]),N(YEAR(Tabela4[Pagamento])=Tabela5[[#This Row],[Ano]]),Tabela4[Líquido])</f>
        <v>0.79710000000000003</v>
      </c>
    </row>
    <row r="147" spans="1:11">
      <c r="A147" s="5" t="s">
        <v>46</v>
      </c>
      <c r="B147" s="4" t="s">
        <v>18</v>
      </c>
      <c r="C147" s="20">
        <v>36753</v>
      </c>
      <c r="D147" s="19">
        <v>1.7299999999999999E-2</v>
      </c>
      <c r="E147" s="18">
        <v>36770</v>
      </c>
      <c r="F147" s="18">
        <v>36752</v>
      </c>
      <c r="G147" s="12">
        <f>IF(Tabela4[[#This Row],[Tipo]]="Dividendo",Tabela4[[#This Row],[Valor]],Tabela4[[#This Row],[Valor]]*85%)</f>
        <v>1.4704999999999999E-2</v>
      </c>
      <c r="I147" s="5" t="s">
        <v>66</v>
      </c>
      <c r="J147" s="5">
        <v>2010</v>
      </c>
      <c r="K147" s="12">
        <f>SUMPRODUCT(N(Tabela4[Ativo]=Tabela5[[#This Row],[Ativo]]),N(YEAR(Tabela4[Pagamento])=Tabela5[[#This Row],[Ano]]),Tabela4[Líquido])</f>
        <v>0.34439999999999998</v>
      </c>
    </row>
    <row r="148" spans="1:11">
      <c r="A148" s="5" t="s">
        <v>46</v>
      </c>
      <c r="B148" s="4" t="s">
        <v>18</v>
      </c>
      <c r="C148" s="20">
        <v>36693</v>
      </c>
      <c r="D148" s="19">
        <v>2.8E-3</v>
      </c>
      <c r="E148" s="18">
        <v>36710</v>
      </c>
      <c r="F148" s="18">
        <v>36692</v>
      </c>
      <c r="G148" s="12">
        <f>IF(Tabela4[[#This Row],[Tipo]]="Dividendo",Tabela4[[#This Row],[Valor]],Tabela4[[#This Row],[Valor]]*85%)</f>
        <v>2.3799999999999997E-3</v>
      </c>
      <c r="I148" s="5" t="s">
        <v>66</v>
      </c>
      <c r="J148" s="5">
        <v>2009</v>
      </c>
      <c r="K148" s="12">
        <f>SUMPRODUCT(N(Tabela4[Ativo]=Tabela5[[#This Row],[Ativo]]),N(YEAR(Tabela4[Pagamento])=Tabela5[[#This Row],[Ano]]),Tabela4[Líquido])</f>
        <v>0.2185</v>
      </c>
    </row>
    <row r="149" spans="1:11">
      <c r="A149" s="5" t="s">
        <v>46</v>
      </c>
      <c r="B149" s="4" t="s">
        <v>18</v>
      </c>
      <c r="C149" s="20">
        <v>36606</v>
      </c>
      <c r="D149" s="19">
        <v>2.8E-3</v>
      </c>
      <c r="E149" s="18">
        <v>36619</v>
      </c>
      <c r="F149" s="18">
        <v>36605</v>
      </c>
      <c r="G149" s="12">
        <f>IF(Tabela4[[#This Row],[Tipo]]="Dividendo",Tabela4[[#This Row],[Valor]],Tabela4[[#This Row],[Valor]]*85%)</f>
        <v>2.3799999999999997E-3</v>
      </c>
      <c r="I149" s="5" t="s">
        <v>66</v>
      </c>
      <c r="J149" s="5">
        <v>2008</v>
      </c>
      <c r="K149" s="12">
        <f>SUMPRODUCT(N(Tabela4[Ativo]=Tabela5[[#This Row],[Ativo]]),N(YEAR(Tabela4[Pagamento])=Tabela5[[#This Row],[Ano]]),Tabela4[Líquido])</f>
        <v>0.03</v>
      </c>
    </row>
    <row r="150" spans="1:11">
      <c r="A150" s="5" t="s">
        <v>46</v>
      </c>
      <c r="B150" s="4" t="s">
        <v>18</v>
      </c>
      <c r="C150" s="20">
        <v>36521</v>
      </c>
      <c r="D150" s="19">
        <v>5.8200000000000002E-2</v>
      </c>
      <c r="E150" s="18">
        <v>36584</v>
      </c>
      <c r="F150" s="18">
        <v>36518</v>
      </c>
      <c r="G150" s="12">
        <f>IF(Tabela4[[#This Row],[Tipo]]="Dividendo",Tabela4[[#This Row],[Valor]],Tabela4[[#This Row],[Valor]]*85%)</f>
        <v>4.947E-2</v>
      </c>
      <c r="I150" s="5" t="s">
        <v>68</v>
      </c>
      <c r="J150" s="5">
        <v>2013</v>
      </c>
      <c r="K150" s="16">
        <f>SUMPRODUCT(N(Tabela4[Ativo]=Tabela5[[#This Row],[Ativo]]),N(YEAR(Tabela4[Pagamento])=Tabela5[[#This Row],[Ano]]),Tabela4[Líquido])</f>
        <v>0.2616</v>
      </c>
    </row>
    <row r="151" spans="1:11">
      <c r="A151" s="5" t="s">
        <v>46</v>
      </c>
      <c r="B151" s="4" t="s">
        <v>18</v>
      </c>
      <c r="C151" s="20">
        <v>36511</v>
      </c>
      <c r="D151" s="19">
        <v>2.8E-3</v>
      </c>
      <c r="E151" s="18">
        <v>36528</v>
      </c>
      <c r="F151" s="18">
        <v>36510</v>
      </c>
      <c r="G151" s="12">
        <f>IF(Tabela4[[#This Row],[Tipo]]="Dividendo",Tabela4[[#This Row],[Valor]],Tabela4[[#This Row],[Valor]]*85%)</f>
        <v>2.3799999999999997E-3</v>
      </c>
      <c r="I151" s="5" t="s">
        <v>68</v>
      </c>
      <c r="J151" s="5">
        <v>2012</v>
      </c>
      <c r="K151" s="16">
        <f>SUMPRODUCT(N(Tabela4[Ativo]=Tabela5[[#This Row],[Ativo]]),N(YEAR(Tabela4[Pagamento])=Tabela5[[#This Row],[Ano]]),Tabela4[Líquido])</f>
        <v>0.23019999999999999</v>
      </c>
    </row>
    <row r="152" spans="1:11">
      <c r="A152" s="5" t="s">
        <v>46</v>
      </c>
      <c r="B152" s="4" t="s">
        <v>18</v>
      </c>
      <c r="C152" s="20">
        <v>36420</v>
      </c>
      <c r="D152" s="19">
        <v>2.8E-3</v>
      </c>
      <c r="E152" s="18">
        <v>36434</v>
      </c>
      <c r="F152" s="18">
        <v>36419</v>
      </c>
      <c r="G152" s="12">
        <f>IF(Tabela4[[#This Row],[Tipo]]="Dividendo",Tabela4[[#This Row],[Valor]],Tabela4[[#This Row],[Valor]]*85%)</f>
        <v>2.3799999999999997E-3</v>
      </c>
      <c r="I152" s="5" t="s">
        <v>68</v>
      </c>
      <c r="J152" s="5">
        <v>2011</v>
      </c>
      <c r="K152" s="12">
        <f>SUMPRODUCT(N(Tabela4[Ativo]=Tabela5[[#This Row],[Ativo]]),N(YEAR(Tabela4[Pagamento])=Tabela5[[#This Row],[Ano]]),Tabela4[Líquido])</f>
        <v>0.25700000000000001</v>
      </c>
    </row>
    <row r="153" spans="1:11">
      <c r="A153" s="5" t="s">
        <v>46</v>
      </c>
      <c r="B153" s="4" t="s">
        <v>18</v>
      </c>
      <c r="C153" s="20">
        <v>36385</v>
      </c>
      <c r="D153" s="19">
        <v>1.6E-2</v>
      </c>
      <c r="E153" s="18">
        <v>36434</v>
      </c>
      <c r="F153" s="18">
        <v>36384</v>
      </c>
      <c r="G153" s="12">
        <f>IF(Tabela4[[#This Row],[Tipo]]="Dividendo",Tabela4[[#This Row],[Valor]],Tabela4[[#This Row],[Valor]]*85%)</f>
        <v>1.3599999999999999E-2</v>
      </c>
      <c r="I153" s="5" t="s">
        <v>68</v>
      </c>
      <c r="J153" s="5">
        <v>2010</v>
      </c>
      <c r="K153" s="12">
        <f>SUMPRODUCT(N(Tabela4[Ativo]=Tabela5[[#This Row],[Ativo]]),N(YEAR(Tabela4[Pagamento])=Tabela5[[#This Row],[Ano]]),Tabela4[Líquido])</f>
        <v>0.1661</v>
      </c>
    </row>
    <row r="154" spans="1:11">
      <c r="A154" s="5" t="s">
        <v>46</v>
      </c>
      <c r="B154" s="4" t="s">
        <v>18</v>
      </c>
      <c r="C154" s="20">
        <v>36333</v>
      </c>
      <c r="D154" s="19">
        <v>2.8E-3</v>
      </c>
      <c r="F154" s="18">
        <v>36332</v>
      </c>
      <c r="G154" s="12">
        <f>IF(Tabela4[[#This Row],[Tipo]]="Dividendo",Tabela4[[#This Row],[Valor]],Tabela4[[#This Row],[Valor]]*85%)</f>
        <v>2.3799999999999997E-3</v>
      </c>
      <c r="I154" s="5" t="s">
        <v>68</v>
      </c>
      <c r="J154" s="5">
        <v>2009</v>
      </c>
      <c r="K154" s="12">
        <f>SUMPRODUCT(N(Tabela4[Ativo]=Tabela5[[#This Row],[Ativo]]),N(YEAR(Tabela4[Pagamento])=Tabela5[[#This Row],[Ano]]),Tabela4[Líquido])</f>
        <v>7.9799999999999996E-2</v>
      </c>
    </row>
    <row r="155" spans="1:11">
      <c r="A155" s="5" t="s">
        <v>46</v>
      </c>
      <c r="B155" s="4" t="s">
        <v>18</v>
      </c>
      <c r="C155" s="20">
        <v>36235</v>
      </c>
      <c r="D155" s="19">
        <v>2.8E-3</v>
      </c>
      <c r="F155" s="18">
        <v>36234</v>
      </c>
      <c r="G155" s="12">
        <f>IF(Tabela4[[#This Row],[Tipo]]="Dividendo",Tabela4[[#This Row],[Valor]],Tabela4[[#This Row],[Valor]]*85%)</f>
        <v>2.3799999999999997E-3</v>
      </c>
      <c r="I155" s="5" t="s">
        <v>68</v>
      </c>
      <c r="J155" s="5">
        <v>2008</v>
      </c>
      <c r="K155" s="12">
        <f>SUMPRODUCT(N(Tabela4[Ativo]=Tabela5[[#This Row],[Ativo]]),N(YEAR(Tabela4[Pagamento])=Tabela5[[#This Row],[Ano]]),Tabela4[Líquido])</f>
        <v>4.9000000000000002E-2</v>
      </c>
    </row>
    <row r="156" spans="1:11">
      <c r="A156" s="5" t="s">
        <v>46</v>
      </c>
      <c r="B156" s="4" t="s">
        <v>18</v>
      </c>
      <c r="C156" s="20">
        <v>36152</v>
      </c>
      <c r="D156" s="19">
        <v>2.8E-3</v>
      </c>
      <c r="F156" s="18">
        <v>36151</v>
      </c>
      <c r="G156" s="12">
        <f>IF(Tabela4[[#This Row],[Tipo]]="Dividendo",Tabela4[[#This Row],[Valor]],Tabela4[[#This Row],[Valor]]*85%)</f>
        <v>2.3799999999999997E-3</v>
      </c>
      <c r="I156" s="5" t="s">
        <v>7</v>
      </c>
      <c r="J156" s="5">
        <v>2013</v>
      </c>
      <c r="K156" s="16">
        <f>SUMPRODUCT(N(Tabela4[Ativo]=Tabela5[[#This Row],[Ativo]]),N(YEAR(Tabela4[Pagamento])=Tabela5[[#This Row],[Ano]]),Tabela4[Líquido])</f>
        <v>0.34722499999999995</v>
      </c>
    </row>
    <row r="157" spans="1:11">
      <c r="A157" s="5" t="s">
        <v>46</v>
      </c>
      <c r="B157" s="4" t="s">
        <v>18</v>
      </c>
      <c r="C157" s="20">
        <v>36070</v>
      </c>
      <c r="D157" s="19">
        <v>4.7300000000000002E-2</v>
      </c>
      <c r="F157" s="18">
        <v>36070</v>
      </c>
      <c r="G157" s="12">
        <f>IF(Tabela4[[#This Row],[Tipo]]="Dividendo",Tabela4[[#This Row],[Valor]],Tabela4[[#This Row],[Valor]]*85%)</f>
        <v>4.0204999999999998E-2</v>
      </c>
      <c r="I157" s="5" t="s">
        <v>7</v>
      </c>
      <c r="J157" s="5">
        <v>2012</v>
      </c>
      <c r="K157" s="16">
        <f>SUMPRODUCT(N(Tabela4[Ativo]=Tabela5[[#This Row],[Ativo]]),N(YEAR(Tabela4[Pagamento])=Tabela5[[#This Row],[Ano]]),Tabela4[Líquido])</f>
        <v>1.0846849999999999</v>
      </c>
    </row>
    <row r="158" spans="1:11">
      <c r="A158" s="5" t="s">
        <v>46</v>
      </c>
      <c r="B158" s="4" t="s">
        <v>19</v>
      </c>
      <c r="C158" s="20">
        <v>36060</v>
      </c>
      <c r="D158" s="19">
        <v>2.3999999999999998E-3</v>
      </c>
      <c r="F158" s="18">
        <v>36059</v>
      </c>
      <c r="G158" s="12">
        <f>IF(Tabela4[[#This Row],[Tipo]]="Dividendo",Tabela4[[#This Row],[Valor]],Tabela4[[#This Row],[Valor]]*85%)</f>
        <v>2.3999999999999998E-3</v>
      </c>
      <c r="I158" s="5" t="s">
        <v>7</v>
      </c>
      <c r="J158" s="5">
        <v>2011</v>
      </c>
      <c r="K158" s="12">
        <f>SUMPRODUCT(N(Tabela4[Ativo]=Tabela5[[#This Row],[Ativo]]),N(YEAR(Tabela4[Pagamento])=Tabela5[[#This Row],[Ano]]),Tabela4[Líquido])</f>
        <v>0.74341000000000002</v>
      </c>
    </row>
    <row r="159" spans="1:11">
      <c r="A159" s="5" t="s">
        <v>46</v>
      </c>
      <c r="B159" s="4" t="s">
        <v>19</v>
      </c>
      <c r="C159" s="20">
        <v>36018</v>
      </c>
      <c r="D159" s="19">
        <v>1.01E-2</v>
      </c>
      <c r="F159" s="18">
        <v>36017</v>
      </c>
      <c r="G159" s="12">
        <f>IF(Tabela4[[#This Row],[Tipo]]="Dividendo",Tabela4[[#This Row],[Valor]],Tabela4[[#This Row],[Valor]]*85%)</f>
        <v>1.01E-2</v>
      </c>
      <c r="I159" s="5" t="s">
        <v>7</v>
      </c>
      <c r="J159" s="5">
        <v>2010</v>
      </c>
      <c r="K159" s="12">
        <f>SUMPRODUCT(N(Tabela4[Ativo]=Tabela5[[#This Row],[Ativo]]),N(YEAR(Tabela4[Pagamento])=Tabela5[[#This Row],[Ano]]),Tabela4[Líquido])</f>
        <v>0.357765</v>
      </c>
    </row>
    <row r="160" spans="1:11">
      <c r="A160" s="5" t="s">
        <v>46</v>
      </c>
      <c r="B160" s="4" t="s">
        <v>19</v>
      </c>
      <c r="C160" s="20">
        <v>35964</v>
      </c>
      <c r="D160" s="19">
        <v>2.3999999999999998E-3</v>
      </c>
      <c r="F160" s="18">
        <v>35963</v>
      </c>
      <c r="G160" s="12">
        <f>IF(Tabela4[[#This Row],[Tipo]]="Dividendo",Tabela4[[#This Row],[Valor]],Tabela4[[#This Row],[Valor]]*85%)</f>
        <v>2.3999999999999998E-3</v>
      </c>
      <c r="I160" s="5" t="s">
        <v>7</v>
      </c>
      <c r="J160" s="5">
        <v>2009</v>
      </c>
      <c r="K160" s="12">
        <f>SUMPRODUCT(N(Tabela4[Ativo]=Tabela5[[#This Row],[Ativo]]),N(YEAR(Tabela4[Pagamento])=Tabela5[[#This Row],[Ano]]),Tabela4[Líquido])</f>
        <v>1.3109549999999999</v>
      </c>
    </row>
    <row r="161" spans="1:11">
      <c r="A161" s="5" t="s">
        <v>46</v>
      </c>
      <c r="B161" s="4" t="s">
        <v>19</v>
      </c>
      <c r="C161" s="20">
        <v>35857</v>
      </c>
      <c r="D161" s="19">
        <v>2.3900000000000001E-2</v>
      </c>
      <c r="F161" s="18">
        <v>35856</v>
      </c>
      <c r="G161" s="12">
        <f>IF(Tabela4[[#This Row],[Tipo]]="Dividendo",Tabela4[[#This Row],[Valor]],Tabela4[[#This Row],[Valor]]*85%)</f>
        <v>2.3900000000000001E-2</v>
      </c>
      <c r="I161" s="5" t="s">
        <v>7</v>
      </c>
      <c r="J161" s="5">
        <v>2008</v>
      </c>
      <c r="K161" s="12">
        <f>SUMPRODUCT(N(Tabela4[Ativo]=Tabela5[[#This Row],[Ativo]]),N(YEAR(Tabela4[Pagamento])=Tabela5[[#This Row],[Ano]]),Tabela4[Líquido])</f>
        <v>0.35368500000000003</v>
      </c>
    </row>
    <row r="162" spans="1:11">
      <c r="A162" s="5" t="s">
        <v>46</v>
      </c>
      <c r="B162" s="4" t="s">
        <v>19</v>
      </c>
      <c r="C162" s="20">
        <v>35781</v>
      </c>
      <c r="D162" s="19">
        <v>2.3999999999999998E-3</v>
      </c>
      <c r="F162" s="18">
        <v>35781</v>
      </c>
      <c r="G162" s="12">
        <f>IF(Tabela4[[#This Row],[Tipo]]="Dividendo",Tabela4[[#This Row],[Valor]],Tabela4[[#This Row],[Valor]]*85%)</f>
        <v>2.3999999999999998E-3</v>
      </c>
      <c r="I162" s="5" t="s">
        <v>7</v>
      </c>
      <c r="J162" s="5">
        <v>2007</v>
      </c>
      <c r="K162" s="12">
        <f>SUMPRODUCT(N(Tabela4[Ativo]=Tabela5[[#This Row],[Ativo]]),N(YEAR(Tabela4[Pagamento])=Tabela5[[#This Row],[Ano]]),Tabela4[Líquido])</f>
        <v>0.23341000000000001</v>
      </c>
    </row>
    <row r="163" spans="1:11">
      <c r="A163" s="5" t="s">
        <v>46</v>
      </c>
      <c r="B163" s="4" t="s">
        <v>19</v>
      </c>
      <c r="C163" s="20">
        <v>35689</v>
      </c>
      <c r="D163" s="19">
        <v>2.3999999999999998E-3</v>
      </c>
      <c r="F163" s="18">
        <v>35688</v>
      </c>
      <c r="G163" s="12">
        <f>IF(Tabela4[[#This Row],[Tipo]]="Dividendo",Tabela4[[#This Row],[Valor]],Tabela4[[#This Row],[Valor]]*85%)</f>
        <v>2.3999999999999998E-3</v>
      </c>
      <c r="I163" s="5" t="s">
        <v>7</v>
      </c>
      <c r="J163" s="5">
        <v>2006</v>
      </c>
      <c r="K163" s="12">
        <f>SUMPRODUCT(N(Tabela4[Ativo]=Tabela5[[#This Row],[Ativo]]),N(YEAR(Tabela4[Pagamento])=Tabela5[[#This Row],[Ano]]),Tabela4[Líquido])</f>
        <v>0.3553</v>
      </c>
    </row>
    <row r="164" spans="1:11">
      <c r="A164" s="5" t="s">
        <v>46</v>
      </c>
      <c r="B164" s="4" t="s">
        <v>19</v>
      </c>
      <c r="C164" s="20">
        <v>35654</v>
      </c>
      <c r="D164" s="19">
        <v>7.7999999999999996E-3</v>
      </c>
      <c r="F164" s="18">
        <v>35653</v>
      </c>
      <c r="G164" s="12">
        <f>IF(Tabela4[[#This Row],[Tipo]]="Dividendo",Tabela4[[#This Row],[Valor]],Tabela4[[#This Row],[Valor]]*85%)</f>
        <v>7.7999999999999996E-3</v>
      </c>
      <c r="I164" s="5" t="s">
        <v>7</v>
      </c>
      <c r="J164" s="5">
        <v>2005</v>
      </c>
      <c r="K164" s="12">
        <f>SUMPRODUCT(N(Tabela4[Ativo]=Tabela5[[#This Row],[Ativo]]),N(YEAR(Tabela4[Pagamento])=Tabela5[[#This Row],[Ano]]),Tabela4[Líquido])</f>
        <v>0.25678499999999999</v>
      </c>
    </row>
    <row r="165" spans="1:11">
      <c r="A165" s="5" t="s">
        <v>46</v>
      </c>
      <c r="B165" s="4" t="s">
        <v>19</v>
      </c>
      <c r="C165" s="20">
        <v>35604</v>
      </c>
      <c r="D165" s="19">
        <v>2.3999999999999998E-3</v>
      </c>
      <c r="F165" s="18">
        <v>35601</v>
      </c>
      <c r="G165" s="12">
        <f>IF(Tabela4[[#This Row],[Tipo]]="Dividendo",Tabela4[[#This Row],[Valor]],Tabela4[[#This Row],[Valor]]*85%)</f>
        <v>2.3999999999999998E-3</v>
      </c>
      <c r="I165" s="5" t="s">
        <v>7</v>
      </c>
      <c r="J165" s="5">
        <v>2004</v>
      </c>
      <c r="K165" s="12">
        <f>SUMPRODUCT(N(Tabela4[Ativo]=Tabela5[[#This Row],[Ativo]]),N(YEAR(Tabela4[Pagamento])=Tabela5[[#This Row],[Ano]]),Tabela4[Líquido])</f>
        <v>0.2923</v>
      </c>
    </row>
    <row r="166" spans="1:11">
      <c r="A166" s="5" t="s">
        <v>46</v>
      </c>
      <c r="B166" s="4" t="s">
        <v>19</v>
      </c>
      <c r="C166" s="20">
        <v>35492</v>
      </c>
      <c r="D166" s="19">
        <v>8.3999999999999995E-3</v>
      </c>
      <c r="F166" s="18">
        <v>35492</v>
      </c>
      <c r="G166" s="12">
        <f>IF(Tabela4[[#This Row],[Tipo]]="Dividendo",Tabela4[[#This Row],[Valor]],Tabela4[[#This Row],[Valor]]*85%)</f>
        <v>8.3999999999999995E-3</v>
      </c>
      <c r="I166" s="5" t="s">
        <v>7</v>
      </c>
      <c r="J166" s="5">
        <v>2003</v>
      </c>
      <c r="K166" s="12">
        <f>SUMPRODUCT(N(Tabela4[Ativo]=Tabela5[[#This Row],[Ativo]]),N(YEAR(Tabela4[Pagamento])=Tabela5[[#This Row],[Ano]]),Tabela4[Líquido])</f>
        <v>0.54620000000000002</v>
      </c>
    </row>
    <row r="167" spans="1:11">
      <c r="A167" s="5" t="s">
        <v>46</v>
      </c>
      <c r="B167" s="4" t="s">
        <v>19</v>
      </c>
      <c r="C167" s="20">
        <v>35416</v>
      </c>
      <c r="D167" s="19">
        <v>2.3999999999999998E-3</v>
      </c>
      <c r="F167" s="18">
        <v>35415</v>
      </c>
      <c r="G167" s="12">
        <f>IF(Tabela4[[#This Row],[Tipo]]="Dividendo",Tabela4[[#This Row],[Valor]],Tabela4[[#This Row],[Valor]]*85%)</f>
        <v>2.3999999999999998E-3</v>
      </c>
      <c r="I167" s="5" t="s">
        <v>7</v>
      </c>
      <c r="J167" s="5">
        <v>2002</v>
      </c>
      <c r="K167" s="12">
        <f>SUMPRODUCT(N(Tabela4[Ativo]=Tabela5[[#This Row],[Ativo]]),N(YEAR(Tabela4[Pagamento])=Tabela5[[#This Row],[Ano]]),Tabela4[Líquido])</f>
        <v>2.2837800000000001</v>
      </c>
    </row>
    <row r="168" spans="1:11">
      <c r="A168" s="5" t="s">
        <v>46</v>
      </c>
      <c r="B168" s="4" t="s">
        <v>19</v>
      </c>
      <c r="C168" s="20">
        <v>35326</v>
      </c>
      <c r="D168" s="19">
        <v>2.3999999999999998E-3</v>
      </c>
      <c r="F168" s="18">
        <v>35325</v>
      </c>
      <c r="G168" s="12">
        <f>IF(Tabela4[[#This Row],[Tipo]]="Dividendo",Tabela4[[#This Row],[Valor]],Tabela4[[#This Row],[Valor]]*85%)</f>
        <v>2.3999999999999998E-3</v>
      </c>
      <c r="I168" s="5" t="s">
        <v>7</v>
      </c>
      <c r="J168" s="5">
        <v>2001</v>
      </c>
      <c r="K168" s="12">
        <f>SUMPRODUCT(N(Tabela4[Ativo]=Tabela5[[#This Row],[Ativo]]),N(YEAR(Tabela4[Pagamento])=Tabela5[[#This Row],[Ano]]),Tabela4[Líquido])</f>
        <v>1.0478799999999999</v>
      </c>
    </row>
    <row r="169" spans="1:11">
      <c r="A169" s="5" t="s">
        <v>46</v>
      </c>
      <c r="B169" s="4" t="s">
        <v>19</v>
      </c>
      <c r="C169" s="20">
        <v>35290</v>
      </c>
      <c r="D169" s="19">
        <v>4.4000000000000003E-3</v>
      </c>
      <c r="F169" s="18">
        <v>35289</v>
      </c>
      <c r="G169" s="12">
        <f>IF(Tabela4[[#This Row],[Tipo]]="Dividendo",Tabela4[[#This Row],[Valor]],Tabela4[[#This Row],[Valor]]*85%)</f>
        <v>4.4000000000000003E-3</v>
      </c>
      <c r="I169" s="5" t="s">
        <v>7</v>
      </c>
      <c r="J169" s="5">
        <v>2000</v>
      </c>
      <c r="K169" s="12">
        <f>SUMPRODUCT(N(Tabela4[Ativo]=Tabela5[[#This Row],[Ativo]]),N(YEAR(Tabela4[Pagamento])=Tabela5[[#This Row],[Ano]]),Tabela4[Líquido])</f>
        <v>0.69113500000000005</v>
      </c>
    </row>
    <row r="170" spans="1:11">
      <c r="A170" s="5" t="s">
        <v>46</v>
      </c>
      <c r="B170" s="4" t="s">
        <v>19</v>
      </c>
      <c r="C170" s="20">
        <v>35234</v>
      </c>
      <c r="D170" s="19">
        <v>2.3999999999999998E-3</v>
      </c>
      <c r="F170" s="18">
        <v>35234</v>
      </c>
      <c r="G170" s="12">
        <f>IF(Tabela4[[#This Row],[Tipo]]="Dividendo",Tabela4[[#This Row],[Valor]],Tabela4[[#This Row],[Valor]]*85%)</f>
        <v>2.3999999999999998E-3</v>
      </c>
      <c r="I170" s="5" t="s">
        <v>7</v>
      </c>
      <c r="J170" s="5">
        <v>1999</v>
      </c>
      <c r="K170" s="12">
        <f>SUMPRODUCT(N(Tabela4[Ativo]=Tabela5[[#This Row],[Ativo]]),N(YEAR(Tabela4[Pagamento])=Tabela5[[#This Row],[Ano]]),Tabela4[Líquido])</f>
        <v>0.43640000000000001</v>
      </c>
    </row>
    <row r="171" spans="1:11">
      <c r="A171" s="5" t="s">
        <v>46</v>
      </c>
      <c r="B171" s="4" t="s">
        <v>19</v>
      </c>
      <c r="C171" s="20">
        <v>35136</v>
      </c>
      <c r="D171" s="19">
        <v>6.8999999999999999E-3</v>
      </c>
      <c r="F171" s="18">
        <v>35135</v>
      </c>
      <c r="G171" s="12">
        <f>IF(Tabela4[[#This Row],[Tipo]]="Dividendo",Tabela4[[#This Row],[Valor]],Tabela4[[#This Row],[Valor]]*85%)</f>
        <v>6.8999999999999999E-3</v>
      </c>
      <c r="I171" s="5" t="s">
        <v>4</v>
      </c>
      <c r="J171" s="5">
        <v>2013</v>
      </c>
      <c r="K171" s="16">
        <f>SUMPRODUCT(N(Tabela4[Ativo]=Tabela5[[#This Row],[Ativo]]),N(YEAR(Tabela4[Pagamento])=Tabela5[[#This Row],[Ano]]),Tabela4[Líquido])</f>
        <v>0.28958</v>
      </c>
    </row>
    <row r="172" spans="1:11">
      <c r="A172" s="5" t="s">
        <v>29</v>
      </c>
      <c r="B172" s="5" t="s">
        <v>19</v>
      </c>
      <c r="C172" s="21">
        <v>41390</v>
      </c>
      <c r="D172" s="22">
        <v>2.7099999999999999E-2</v>
      </c>
      <c r="E172" s="17">
        <v>41421</v>
      </c>
      <c r="F172" s="17">
        <v>41390</v>
      </c>
      <c r="G172" s="16">
        <f>IF(Tabela4[[#This Row],[Tipo]]="Dividendo",Tabela4[[#This Row],[Valor]],Tabela4[[#This Row],[Valor]]*85%)</f>
        <v>2.7099999999999999E-2</v>
      </c>
      <c r="I172" s="5" t="s">
        <v>4</v>
      </c>
      <c r="J172" s="5">
        <v>2012</v>
      </c>
      <c r="K172" s="16">
        <f>SUMPRODUCT(N(Tabela4[Ativo]=Tabela5[[#This Row],[Ativo]]),N(YEAR(Tabela4[Pagamento])=Tabela5[[#This Row],[Ano]]),Tabela4[Líquido])</f>
        <v>3.7766799999999998</v>
      </c>
    </row>
    <row r="173" spans="1:11">
      <c r="A173" s="5" t="s">
        <v>29</v>
      </c>
      <c r="B173" s="4" t="s">
        <v>18</v>
      </c>
      <c r="C173" s="20">
        <v>41232</v>
      </c>
      <c r="D173" s="19">
        <v>3.2300000000000002E-2</v>
      </c>
      <c r="E173" s="18">
        <v>41420</v>
      </c>
      <c r="F173" s="18">
        <v>41232</v>
      </c>
      <c r="G173" s="12">
        <f>IF(Tabela4[[#This Row],[Tipo]]="Dividendo",Tabela4[[#This Row],[Valor]],Tabela4[[#This Row],[Valor]]*85%)</f>
        <v>2.7455E-2</v>
      </c>
      <c r="I173" s="5" t="s">
        <v>4</v>
      </c>
      <c r="J173" s="5">
        <v>2011</v>
      </c>
      <c r="K173" s="12">
        <f>SUMPRODUCT(N(Tabela4[Ativo]=Tabela5[[#This Row],[Ativo]]),N(YEAR(Tabela4[Pagamento])=Tabela5[[#This Row],[Ano]]),Tabela4[Líquido])</f>
        <v>10.41794</v>
      </c>
    </row>
    <row r="174" spans="1:11">
      <c r="A174" s="5" t="s">
        <v>29</v>
      </c>
      <c r="B174" s="4" t="s">
        <v>19</v>
      </c>
      <c r="C174" s="20">
        <v>41137</v>
      </c>
      <c r="D174" s="19">
        <v>7.0000000000000007E-2</v>
      </c>
      <c r="E174" s="18">
        <v>41234</v>
      </c>
      <c r="F174" s="18">
        <v>41137</v>
      </c>
      <c r="G174" s="12">
        <f>IF(Tabela4[[#This Row],[Tipo]]="Dividendo",Tabela4[[#This Row],[Valor]],Tabela4[[#This Row],[Valor]]*85%)</f>
        <v>7.0000000000000007E-2</v>
      </c>
      <c r="I174" s="5" t="s">
        <v>4</v>
      </c>
      <c r="J174" s="5">
        <v>2010</v>
      </c>
      <c r="K174" s="12">
        <f>SUMPRODUCT(N(Tabela4[Ativo]=Tabela5[[#This Row],[Ativo]]),N(YEAR(Tabela4[Pagamento])=Tabela5[[#This Row],[Ano]]),Tabela4[Líquido])</f>
        <v>0</v>
      </c>
    </row>
    <row r="175" spans="1:11">
      <c r="A175" s="5" t="s">
        <v>29</v>
      </c>
      <c r="B175" s="4" t="s">
        <v>18</v>
      </c>
      <c r="C175" s="20">
        <v>40864</v>
      </c>
      <c r="D175" s="19">
        <v>0.1</v>
      </c>
      <c r="E175" s="18">
        <v>41001</v>
      </c>
      <c r="F175" s="18">
        <v>40864</v>
      </c>
      <c r="G175" s="12">
        <f>IF(Tabela4[[#This Row],[Tipo]]="Dividendo",Tabela4[[#This Row],[Valor]],Tabela4[[#This Row],[Valor]]*85%)</f>
        <v>8.5000000000000006E-2</v>
      </c>
      <c r="I175" s="5" t="s">
        <v>4</v>
      </c>
      <c r="J175" s="5">
        <v>2009</v>
      </c>
      <c r="K175" s="12">
        <f>SUMPRODUCT(N(Tabela4[Ativo]=Tabela5[[#This Row],[Ativo]]),N(YEAR(Tabela4[Pagamento])=Tabela5[[#This Row],[Ano]]),Tabela4[Líquido])</f>
        <v>2.3635100000000002</v>
      </c>
    </row>
    <row r="176" spans="1:11">
      <c r="A176" s="5" t="s">
        <v>29</v>
      </c>
      <c r="B176" s="4" t="s">
        <v>18</v>
      </c>
      <c r="C176" s="20">
        <v>40765</v>
      </c>
      <c r="D176" s="19">
        <v>0.03</v>
      </c>
      <c r="E176" s="18">
        <v>40833</v>
      </c>
      <c r="F176" s="18">
        <v>40765</v>
      </c>
      <c r="G176" s="12">
        <f>IF(Tabela4[[#This Row],[Tipo]]="Dividendo",Tabela4[[#This Row],[Valor]],Tabela4[[#This Row],[Valor]]*85%)</f>
        <v>2.5499999999999998E-2</v>
      </c>
      <c r="I176" s="5" t="s">
        <v>4</v>
      </c>
      <c r="J176" s="5">
        <v>2008</v>
      </c>
      <c r="K176" s="12">
        <f>SUMPRODUCT(N(Tabela4[Ativo]=Tabela5[[#This Row],[Ativo]]),N(YEAR(Tabela4[Pagamento])=Tabela5[[#This Row],[Ano]]),Tabela4[Líquido])</f>
        <v>4.64602</v>
      </c>
    </row>
    <row r="177" spans="1:11">
      <c r="A177" s="5" t="s">
        <v>29</v>
      </c>
      <c r="B177" s="4" t="s">
        <v>19</v>
      </c>
      <c r="C177" s="20">
        <v>40662</v>
      </c>
      <c r="D177" s="19">
        <v>2E-3</v>
      </c>
      <c r="E177" s="18">
        <v>40676</v>
      </c>
      <c r="F177" s="18">
        <v>40662</v>
      </c>
      <c r="G177" s="12">
        <f>IF(Tabela4[[#This Row],[Tipo]]="Dividendo",Tabela4[[#This Row],[Valor]],Tabela4[[#This Row],[Valor]]*85%)</f>
        <v>2E-3</v>
      </c>
      <c r="I177" s="5" t="s">
        <v>4</v>
      </c>
      <c r="J177" s="5">
        <v>2007</v>
      </c>
      <c r="K177" s="12">
        <f>SUMPRODUCT(N(Tabela4[Ativo]=Tabela5[[#This Row],[Ativo]]),N(YEAR(Tabela4[Pagamento])=Tabela5[[#This Row],[Ano]]),Tabela4[Líquido])</f>
        <v>15.3325</v>
      </c>
    </row>
    <row r="178" spans="1:11">
      <c r="A178" s="5" t="s">
        <v>29</v>
      </c>
      <c r="B178" s="4" t="s">
        <v>18</v>
      </c>
      <c r="C178" s="20">
        <v>40499</v>
      </c>
      <c r="D178" s="19">
        <v>0.1</v>
      </c>
      <c r="E178" s="18">
        <v>40574</v>
      </c>
      <c r="F178" s="18">
        <v>40499</v>
      </c>
      <c r="G178" s="12">
        <f>IF(Tabela4[[#This Row],[Tipo]]="Dividendo",Tabela4[[#This Row],[Valor]],Tabela4[[#This Row],[Valor]]*85%)</f>
        <v>8.5000000000000006E-2</v>
      </c>
      <c r="I178" s="5" t="s">
        <v>4</v>
      </c>
      <c r="J178" s="5">
        <v>2006</v>
      </c>
      <c r="K178" s="12">
        <f>SUMPRODUCT(N(Tabela4[Ativo]=Tabela5[[#This Row],[Ativo]]),N(YEAR(Tabela4[Pagamento])=Tabela5[[#This Row],[Ano]]),Tabela4[Líquido])</f>
        <v>0</v>
      </c>
    </row>
    <row r="179" spans="1:11">
      <c r="A179" s="5" t="s">
        <v>29</v>
      </c>
      <c r="B179" s="4" t="s">
        <v>18</v>
      </c>
      <c r="C179" s="20">
        <v>40359</v>
      </c>
      <c r="D179" s="19">
        <v>7.0000000000000007E-2</v>
      </c>
      <c r="E179" s="18">
        <v>40378</v>
      </c>
      <c r="F179" s="18">
        <v>40359</v>
      </c>
      <c r="G179" s="12">
        <f>IF(Tabela4[[#This Row],[Tipo]]="Dividendo",Tabela4[[#This Row],[Valor]],Tabela4[[#This Row],[Valor]]*85%)</f>
        <v>5.9500000000000004E-2</v>
      </c>
      <c r="I179" s="5" t="s">
        <v>4</v>
      </c>
      <c r="J179" s="5">
        <v>2005</v>
      </c>
      <c r="K179" s="12">
        <f>SUMPRODUCT(N(Tabela4[Ativo]=Tabela5[[#This Row],[Ativo]]),N(YEAR(Tabela4[Pagamento])=Tabela5[[#This Row],[Ano]]),Tabela4[Líquido])</f>
        <v>0</v>
      </c>
    </row>
    <row r="180" spans="1:11">
      <c r="A180" s="5" t="s">
        <v>29</v>
      </c>
      <c r="B180" s="4" t="s">
        <v>19</v>
      </c>
      <c r="C180" s="20">
        <v>40298</v>
      </c>
      <c r="D180" s="19">
        <v>2E-3</v>
      </c>
      <c r="E180" s="18">
        <v>40305</v>
      </c>
      <c r="F180" s="18">
        <v>40298</v>
      </c>
      <c r="G180" s="12">
        <f>IF(Tabela4[[#This Row],[Tipo]]="Dividendo",Tabela4[[#This Row],[Valor]],Tabela4[[#This Row],[Valor]]*85%)</f>
        <v>2E-3</v>
      </c>
      <c r="I180" s="5" t="s">
        <v>4</v>
      </c>
      <c r="J180" s="5">
        <v>2004</v>
      </c>
      <c r="K180" s="12">
        <f>SUMPRODUCT(N(Tabela4[Ativo]=Tabela5[[#This Row],[Ativo]]),N(YEAR(Tabela4[Pagamento])=Tabela5[[#This Row],[Ano]]),Tabela4[Líquido])</f>
        <v>0</v>
      </c>
    </row>
    <row r="181" spans="1:11">
      <c r="A181" s="5" t="s">
        <v>29</v>
      </c>
      <c r="B181" s="4" t="s">
        <v>18</v>
      </c>
      <c r="C181" s="20">
        <v>40134</v>
      </c>
      <c r="D181" s="19">
        <v>0.14000000000000001</v>
      </c>
      <c r="E181" s="18">
        <v>40207</v>
      </c>
      <c r="F181" s="18">
        <v>40134</v>
      </c>
      <c r="G181" s="12">
        <f>IF(Tabela4[[#This Row],[Tipo]]="Dividendo",Tabela4[[#This Row],[Valor]],Tabela4[[#This Row],[Valor]]*85%)</f>
        <v>0.11900000000000001</v>
      </c>
      <c r="I181" s="5" t="s">
        <v>4</v>
      </c>
      <c r="J181" s="5">
        <v>2003</v>
      </c>
      <c r="K181" s="12">
        <f>SUMPRODUCT(N(Tabela4[Ativo]=Tabela5[[#This Row],[Ativo]]),N(YEAR(Tabela4[Pagamento])=Tabela5[[#This Row],[Ano]]),Tabela4[Líquido])</f>
        <v>3.4051799999999997</v>
      </c>
    </row>
    <row r="182" spans="1:11">
      <c r="A182" s="5" t="s">
        <v>29</v>
      </c>
      <c r="B182" s="4" t="s">
        <v>18</v>
      </c>
      <c r="C182" s="20">
        <v>39778</v>
      </c>
      <c r="D182" s="19">
        <v>0.2</v>
      </c>
      <c r="E182" s="18">
        <v>39888</v>
      </c>
      <c r="F182" s="18">
        <v>39778</v>
      </c>
      <c r="G182" s="12">
        <f>IF(Tabela4[[#This Row],[Tipo]]="Dividendo",Tabela4[[#This Row],[Valor]],Tabela4[[#This Row],[Valor]]*85%)</f>
        <v>0.17</v>
      </c>
      <c r="I182" s="5" t="s">
        <v>4</v>
      </c>
      <c r="J182" s="5">
        <v>2002</v>
      </c>
      <c r="K182" s="12">
        <f>SUMPRODUCT(N(Tabela4[Ativo]=Tabela5[[#This Row],[Ativo]]),N(YEAR(Tabela4[Pagamento])=Tabela5[[#This Row],[Ano]]),Tabela4[Líquido])</f>
        <v>0</v>
      </c>
    </row>
    <row r="183" spans="1:11">
      <c r="A183" s="5" t="s">
        <v>29</v>
      </c>
      <c r="B183" s="4" t="s">
        <v>18</v>
      </c>
      <c r="C183" s="20">
        <v>39413</v>
      </c>
      <c r="D183" s="19">
        <v>0.16</v>
      </c>
      <c r="E183" s="18">
        <v>39478</v>
      </c>
      <c r="F183" s="18">
        <v>39413</v>
      </c>
      <c r="G183" s="12">
        <f>IF(Tabela4[[#This Row],[Tipo]]="Dividendo",Tabela4[[#This Row],[Valor]],Tabela4[[#This Row],[Valor]]*85%)</f>
        <v>0.13600000000000001</v>
      </c>
      <c r="I183" s="5" t="s">
        <v>4</v>
      </c>
      <c r="J183" s="5">
        <v>2001</v>
      </c>
      <c r="K183" s="12">
        <f>SUMPRODUCT(N(Tabela4[Ativo]=Tabela5[[#This Row],[Ativo]]),N(YEAR(Tabela4[Pagamento])=Tabela5[[#This Row],[Ano]]),Tabela4[Líquido])</f>
        <v>1.8866000000000001</v>
      </c>
    </row>
    <row r="184" spans="1:11">
      <c r="A184" s="5" t="s">
        <v>29</v>
      </c>
      <c r="B184" s="4" t="s">
        <v>19</v>
      </c>
      <c r="C184" s="20">
        <v>39188</v>
      </c>
      <c r="D184" s="19">
        <v>5.0000000000000001E-3</v>
      </c>
      <c r="E184" s="18">
        <v>39202</v>
      </c>
      <c r="F184" s="18">
        <v>39188</v>
      </c>
      <c r="G184" s="12">
        <f>IF(Tabela4[[#This Row],[Tipo]]="Dividendo",Tabela4[[#This Row],[Valor]],Tabela4[[#This Row],[Valor]]*85%)</f>
        <v>5.0000000000000001E-3</v>
      </c>
      <c r="I184" s="5" t="s">
        <v>4</v>
      </c>
      <c r="J184" s="5">
        <v>2000</v>
      </c>
      <c r="K184" s="12">
        <f>SUMPRODUCT(N(Tabela4[Ativo]=Tabela5[[#This Row],[Ativo]]),N(YEAR(Tabela4[Pagamento])=Tabela5[[#This Row],[Ano]]),Tabela4[Líquido])</f>
        <v>9.0475600000000007</v>
      </c>
    </row>
    <row r="185" spans="1:11">
      <c r="A185" s="5" t="s">
        <v>29</v>
      </c>
      <c r="B185" s="4" t="s">
        <v>18</v>
      </c>
      <c r="C185" s="20">
        <v>39065</v>
      </c>
      <c r="D185" s="19">
        <v>0.1</v>
      </c>
      <c r="E185" s="18">
        <v>39111</v>
      </c>
      <c r="F185" s="18">
        <v>39065</v>
      </c>
      <c r="G185" s="12">
        <f>IF(Tabela4[[#This Row],[Tipo]]="Dividendo",Tabela4[[#This Row],[Valor]],Tabela4[[#This Row],[Valor]]*85%)</f>
        <v>8.5000000000000006E-2</v>
      </c>
    </row>
    <row r="186" spans="1:11">
      <c r="A186" s="5" t="s">
        <v>29</v>
      </c>
      <c r="B186" s="4" t="s">
        <v>19</v>
      </c>
      <c r="C186" s="20">
        <v>38743</v>
      </c>
      <c r="D186" s="19">
        <v>7.4099999999999999E-2</v>
      </c>
      <c r="E186" s="18">
        <v>38751</v>
      </c>
      <c r="F186" s="18">
        <v>38743</v>
      </c>
      <c r="G186" s="12">
        <f>IF(Tabela4[[#This Row],[Tipo]]="Dividendo",Tabela4[[#This Row],[Valor]],Tabela4[[#This Row],[Valor]]*85%)</f>
        <v>7.4099999999999999E-2</v>
      </c>
    </row>
    <row r="187" spans="1:11">
      <c r="A187" s="5" t="s">
        <v>29</v>
      </c>
      <c r="B187" s="4" t="s">
        <v>18</v>
      </c>
      <c r="C187" s="20">
        <v>38308</v>
      </c>
      <c r="D187" s="19">
        <v>0.08</v>
      </c>
      <c r="E187" s="18">
        <v>38380</v>
      </c>
      <c r="F187" s="18">
        <v>38308</v>
      </c>
      <c r="G187" s="12">
        <f>IF(Tabela4[[#This Row],[Tipo]]="Dividendo",Tabela4[[#This Row],[Valor]],Tabela4[[#This Row],[Valor]]*85%)</f>
        <v>6.8000000000000005E-2</v>
      </c>
    </row>
    <row r="188" spans="1:11">
      <c r="A188" s="5" t="s">
        <v>29</v>
      </c>
      <c r="B188" s="4" t="s">
        <v>18</v>
      </c>
      <c r="C188" s="20">
        <v>37939</v>
      </c>
      <c r="D188" s="19">
        <v>7.51E-2</v>
      </c>
      <c r="E188" s="18">
        <v>38015</v>
      </c>
      <c r="F188" s="18">
        <v>37939</v>
      </c>
      <c r="G188" s="12">
        <f>IF(Tabela4[[#This Row],[Tipo]]="Dividendo",Tabela4[[#This Row],[Valor]],Tabela4[[#This Row],[Valor]]*85%)</f>
        <v>6.3835000000000003E-2</v>
      </c>
    </row>
    <row r="189" spans="1:11">
      <c r="A189" s="5" t="s">
        <v>29</v>
      </c>
      <c r="B189" s="4" t="s">
        <v>19</v>
      </c>
      <c r="C189" s="20">
        <v>37740</v>
      </c>
      <c r="D189" s="19">
        <v>1.29E-2</v>
      </c>
      <c r="E189" s="18">
        <v>37750</v>
      </c>
      <c r="F189" s="18">
        <v>37740</v>
      </c>
      <c r="G189" s="12">
        <f>IF(Tabela4[[#This Row],[Tipo]]="Dividendo",Tabela4[[#This Row],[Valor]],Tabela4[[#This Row],[Valor]]*85%)</f>
        <v>1.29E-2</v>
      </c>
    </row>
    <row r="190" spans="1:11">
      <c r="A190" s="5" t="s">
        <v>29</v>
      </c>
      <c r="B190" s="4" t="s">
        <v>18</v>
      </c>
      <c r="C190" s="20">
        <v>37610</v>
      </c>
      <c r="D190" s="19">
        <v>9.4200000000000006E-2</v>
      </c>
      <c r="E190" s="18">
        <v>37651</v>
      </c>
      <c r="F190" s="18">
        <v>37610</v>
      </c>
      <c r="G190" s="12">
        <f>IF(Tabela4[[#This Row],[Tipo]]="Dividendo",Tabela4[[#This Row],[Valor]],Tabela4[[#This Row],[Valor]]*85%)</f>
        <v>8.0070000000000002E-2</v>
      </c>
    </row>
    <row r="191" spans="1:11">
      <c r="A191" s="5" t="s">
        <v>29</v>
      </c>
      <c r="B191" s="4" t="s">
        <v>18</v>
      </c>
      <c r="C191" s="20">
        <v>37412</v>
      </c>
      <c r="D191" s="19">
        <v>6.1600000000000002E-2</v>
      </c>
      <c r="E191" s="18">
        <v>37421</v>
      </c>
      <c r="F191" s="18">
        <v>37412</v>
      </c>
      <c r="G191" s="12">
        <f>IF(Tabela4[[#This Row],[Tipo]]="Dividendo",Tabela4[[#This Row],[Valor]],Tabela4[[#This Row],[Valor]]*85%)</f>
        <v>5.2360000000000004E-2</v>
      </c>
    </row>
    <row r="192" spans="1:11">
      <c r="A192" s="5" t="s">
        <v>29</v>
      </c>
      <c r="B192" s="4" t="s">
        <v>18</v>
      </c>
      <c r="C192" s="20">
        <v>37238</v>
      </c>
      <c r="D192" s="19">
        <v>9.5200000000000007E-2</v>
      </c>
      <c r="E192" s="18">
        <v>37287</v>
      </c>
      <c r="F192" s="18">
        <v>37238</v>
      </c>
      <c r="G192" s="12">
        <f>IF(Tabela4[[#This Row],[Tipo]]="Dividendo",Tabela4[[#This Row],[Valor]],Tabela4[[#This Row],[Valor]]*85%)</f>
        <v>8.0920000000000006E-2</v>
      </c>
    </row>
    <row r="193" spans="1:7">
      <c r="A193" s="5" t="s">
        <v>29</v>
      </c>
      <c r="B193" s="4" t="s">
        <v>18</v>
      </c>
      <c r="C193" s="20">
        <v>36879</v>
      </c>
      <c r="D193" s="19">
        <v>6.1600000000000002E-2</v>
      </c>
      <c r="E193" s="18">
        <v>36922</v>
      </c>
      <c r="F193" s="18">
        <v>36879</v>
      </c>
      <c r="G193" s="12">
        <f>IF(Tabela4[[#This Row],[Tipo]]="Dividendo",Tabela4[[#This Row],[Valor]],Tabela4[[#This Row],[Valor]]*85%)</f>
        <v>5.2360000000000004E-2</v>
      </c>
    </row>
    <row r="194" spans="1:7">
      <c r="A194" s="5" t="s">
        <v>29</v>
      </c>
      <c r="B194" s="4" t="s">
        <v>19</v>
      </c>
      <c r="C194" s="20">
        <v>36644</v>
      </c>
      <c r="D194" s="19">
        <v>2.5000000000000001E-3</v>
      </c>
      <c r="E194" s="18">
        <v>36663</v>
      </c>
      <c r="F194" s="18">
        <v>36644</v>
      </c>
      <c r="G194" s="12">
        <f>IF(Tabela4[[#This Row],[Tipo]]="Dividendo",Tabela4[[#This Row],[Valor]],Tabela4[[#This Row],[Valor]]*85%)</f>
        <v>2.5000000000000001E-3</v>
      </c>
    </row>
    <row r="195" spans="1:7">
      <c r="A195" s="5" t="s">
        <v>29</v>
      </c>
      <c r="B195" s="4" t="s">
        <v>18</v>
      </c>
      <c r="C195" s="20">
        <v>36507</v>
      </c>
      <c r="D195" s="19">
        <v>6.1600000000000002E-2</v>
      </c>
      <c r="E195" s="18">
        <v>36544</v>
      </c>
      <c r="F195" s="18">
        <v>36507</v>
      </c>
      <c r="G195" s="12">
        <f>IF(Tabela4[[#This Row],[Tipo]]="Dividendo",Tabela4[[#This Row],[Valor]],Tabela4[[#This Row],[Valor]]*85%)</f>
        <v>5.2360000000000004E-2</v>
      </c>
    </row>
    <row r="196" spans="1:7">
      <c r="A196" s="5" t="s">
        <v>29</v>
      </c>
      <c r="B196" s="4" t="s">
        <v>18</v>
      </c>
      <c r="C196" s="20">
        <v>36150</v>
      </c>
      <c r="D196" s="19">
        <v>6.1600000000000002E-2</v>
      </c>
      <c r="E196" s="18">
        <v>36179</v>
      </c>
      <c r="F196" s="18">
        <v>36150</v>
      </c>
      <c r="G196" s="12">
        <f>IF(Tabela4[[#This Row],[Tipo]]="Dividendo",Tabela4[[#This Row],[Valor]],Tabela4[[#This Row],[Valor]]*85%)</f>
        <v>5.2360000000000004E-2</v>
      </c>
    </row>
    <row r="197" spans="1:7">
      <c r="A197" s="5" t="s">
        <v>29</v>
      </c>
      <c r="B197" s="4" t="s">
        <v>18</v>
      </c>
      <c r="C197" s="20">
        <v>35881</v>
      </c>
      <c r="D197" s="19">
        <v>3.1E-2</v>
      </c>
      <c r="F197" s="18">
        <v>35881</v>
      </c>
      <c r="G197" s="12">
        <f>IF(Tabela4[[#This Row],[Tipo]]="Dividendo",Tabela4[[#This Row],[Valor]],Tabela4[[#This Row],[Valor]]*85%)</f>
        <v>2.6349999999999998E-2</v>
      </c>
    </row>
    <row r="198" spans="1:7">
      <c r="A198" s="5" t="s">
        <v>29</v>
      </c>
      <c r="B198" s="4" t="s">
        <v>19</v>
      </c>
      <c r="C198" s="20">
        <v>35550</v>
      </c>
      <c r="D198" s="19">
        <v>5.2400000000000002E-2</v>
      </c>
      <c r="F198" s="18">
        <v>35550</v>
      </c>
      <c r="G198" s="12">
        <f>IF(Tabela4[[#This Row],[Tipo]]="Dividendo",Tabela4[[#This Row],[Valor]],Tabela4[[#This Row],[Valor]]*85%)</f>
        <v>5.2400000000000002E-2</v>
      </c>
    </row>
    <row r="199" spans="1:7">
      <c r="A199" s="5" t="s">
        <v>33</v>
      </c>
      <c r="B199" s="5" t="s">
        <v>19</v>
      </c>
      <c r="C199" s="21">
        <v>41393</v>
      </c>
      <c r="D199" s="22">
        <v>0.80520000000000003</v>
      </c>
      <c r="E199" s="17">
        <v>41472</v>
      </c>
      <c r="F199" s="17">
        <v>41393</v>
      </c>
      <c r="G199" s="16">
        <f>IF(Tabela4[[#This Row],[Tipo]]="Dividendo",Tabela4[[#This Row],[Valor]],Tabela4[[#This Row],[Valor]]*85%)</f>
        <v>0.80520000000000003</v>
      </c>
    </row>
    <row r="200" spans="1:7">
      <c r="A200" s="5" t="s">
        <v>33</v>
      </c>
      <c r="B200" s="4" t="s">
        <v>19</v>
      </c>
      <c r="C200" s="20">
        <v>41011</v>
      </c>
      <c r="D200" s="19">
        <v>1.5573999999999999</v>
      </c>
      <c r="E200" s="18">
        <v>41029</v>
      </c>
      <c r="F200" s="18">
        <v>41010</v>
      </c>
      <c r="G200" s="12">
        <f>IF(Tabela4[[#This Row],[Tipo]]="Dividendo",Tabela4[[#This Row],[Valor]],Tabela4[[#This Row],[Valor]]*85%)</f>
        <v>1.5573999999999999</v>
      </c>
    </row>
    <row r="201" spans="1:7">
      <c r="A201" s="5" t="s">
        <v>33</v>
      </c>
      <c r="B201" s="4" t="s">
        <v>19</v>
      </c>
      <c r="C201" s="20">
        <v>40735</v>
      </c>
      <c r="D201" s="19">
        <v>1.5636000000000001</v>
      </c>
      <c r="E201" s="18">
        <v>40744</v>
      </c>
      <c r="F201" s="18">
        <v>40658</v>
      </c>
      <c r="G201" s="12">
        <f>IF(Tabela4[[#This Row],[Tipo]]="Dividendo",Tabela4[[#This Row],[Valor]],Tabela4[[#This Row],[Valor]]*85%)</f>
        <v>1.5636000000000001</v>
      </c>
    </row>
    <row r="202" spans="1:7">
      <c r="A202" s="5" t="s">
        <v>33</v>
      </c>
      <c r="B202" s="4" t="s">
        <v>19</v>
      </c>
      <c r="C202" s="20">
        <v>40346</v>
      </c>
      <c r="D202" s="19">
        <v>1.5082</v>
      </c>
      <c r="E202" s="18">
        <v>40357</v>
      </c>
      <c r="F202" s="18">
        <v>40296</v>
      </c>
      <c r="G202" s="12">
        <f>IF(Tabela4[[#This Row],[Tipo]]="Dividendo",Tabela4[[#This Row],[Valor]],Tabela4[[#This Row],[Valor]]*85%)</f>
        <v>1.5082</v>
      </c>
    </row>
    <row r="203" spans="1:7">
      <c r="A203" s="5" t="s">
        <v>33</v>
      </c>
      <c r="B203" s="4" t="s">
        <v>19</v>
      </c>
      <c r="C203" s="20">
        <v>39910</v>
      </c>
      <c r="D203" s="19">
        <v>3.4161000000000001</v>
      </c>
      <c r="E203" s="18">
        <v>39930</v>
      </c>
      <c r="F203" s="18">
        <v>39910</v>
      </c>
      <c r="G203" s="12">
        <f>IF(Tabela4[[#This Row],[Tipo]]="Dividendo",Tabela4[[#This Row],[Valor]],Tabela4[[#This Row],[Valor]]*85%)</f>
        <v>3.4161000000000001</v>
      </c>
    </row>
    <row r="204" spans="1:7">
      <c r="A204" s="5" t="s">
        <v>33</v>
      </c>
      <c r="B204" s="4" t="s">
        <v>19</v>
      </c>
      <c r="C204" s="20">
        <v>39542</v>
      </c>
      <c r="D204" s="19">
        <v>0.77600000000000002</v>
      </c>
      <c r="E204" s="18">
        <v>39568</v>
      </c>
      <c r="F204" s="18">
        <v>39542</v>
      </c>
      <c r="G204" s="12">
        <f>IF(Tabela4[[#This Row],[Tipo]]="Dividendo",Tabela4[[#This Row],[Valor]],Tabela4[[#This Row],[Valor]]*85%)</f>
        <v>0.77600000000000002</v>
      </c>
    </row>
    <row r="205" spans="1:7">
      <c r="A205" s="5" t="s">
        <v>33</v>
      </c>
      <c r="B205" s="4" t="s">
        <v>19</v>
      </c>
      <c r="C205" s="20">
        <v>39188</v>
      </c>
      <c r="D205" s="19">
        <v>5.2299999999999999E-2</v>
      </c>
      <c r="E205" s="18">
        <v>39199</v>
      </c>
      <c r="F205" s="18">
        <v>39188</v>
      </c>
      <c r="G205" s="12">
        <f>IF(Tabela4[[#This Row],[Tipo]]="Dividendo",Tabela4[[#This Row],[Valor]],Tabela4[[#This Row],[Valor]]*85%)</f>
        <v>5.2299999999999999E-2</v>
      </c>
    </row>
    <row r="206" spans="1:7">
      <c r="A206" s="5" t="s">
        <v>33</v>
      </c>
      <c r="B206" s="4" t="s">
        <v>19</v>
      </c>
      <c r="C206" s="20">
        <v>38825</v>
      </c>
      <c r="D206" s="19">
        <v>3.5299999999999998E-2</v>
      </c>
      <c r="E206" s="18">
        <v>38873</v>
      </c>
      <c r="F206" s="18">
        <v>38825</v>
      </c>
      <c r="G206" s="12">
        <f>IF(Tabela4[[#This Row],[Tipo]]="Dividendo",Tabela4[[#This Row],[Valor]],Tabela4[[#This Row],[Valor]]*85%)</f>
        <v>3.5299999999999998E-2</v>
      </c>
    </row>
    <row r="207" spans="1:7">
      <c r="A207" s="5" t="s">
        <v>33</v>
      </c>
      <c r="B207" s="4" t="s">
        <v>19</v>
      </c>
      <c r="C207" s="20">
        <v>38642</v>
      </c>
      <c r="D207" s="19">
        <v>5.4999999999999997E-3</v>
      </c>
      <c r="E207" s="18">
        <v>38652</v>
      </c>
      <c r="F207" s="18">
        <v>38471</v>
      </c>
      <c r="G207" s="12">
        <f>IF(Tabela4[[#This Row],[Tipo]]="Dividendo",Tabela4[[#This Row],[Valor]],Tabela4[[#This Row],[Valor]]*85%)</f>
        <v>5.4999999999999997E-3</v>
      </c>
    </row>
    <row r="208" spans="1:7">
      <c r="A208" s="5" t="s">
        <v>36</v>
      </c>
      <c r="B208" s="5" t="s">
        <v>18</v>
      </c>
      <c r="C208" s="21">
        <v>41540</v>
      </c>
      <c r="D208" s="22">
        <v>1.7500000000000002E-2</v>
      </c>
      <c r="E208" s="17">
        <v>41638</v>
      </c>
      <c r="F208" s="17">
        <v>41326</v>
      </c>
      <c r="G208" s="16">
        <f>IF(Tabela4[[#This Row],[Tipo]]="Dividendo",Tabela4[[#This Row],[Valor]],Tabela4[[#This Row],[Valor]]*85%)</f>
        <v>1.4875000000000001E-2</v>
      </c>
    </row>
    <row r="209" spans="1:7">
      <c r="A209" s="5" t="s">
        <v>36</v>
      </c>
      <c r="B209" s="4" t="s">
        <v>18</v>
      </c>
      <c r="C209" s="20">
        <v>41446</v>
      </c>
      <c r="D209" s="19">
        <v>3.5000000000000003E-2</v>
      </c>
      <c r="E209" s="18">
        <v>41547</v>
      </c>
      <c r="F209" s="18">
        <v>41326</v>
      </c>
      <c r="G209" s="12">
        <f>IF(Tabela4[[#This Row],[Tipo]]="Dividendo",Tabela4[[#This Row],[Valor]],Tabela4[[#This Row],[Valor]]*85%)</f>
        <v>2.9750000000000002E-2</v>
      </c>
    </row>
    <row r="210" spans="1:7">
      <c r="A210" s="5" t="s">
        <v>36</v>
      </c>
      <c r="B210" s="4" t="s">
        <v>18</v>
      </c>
      <c r="C210" s="20">
        <v>41354</v>
      </c>
      <c r="D210" s="19">
        <v>3.5000000000000003E-2</v>
      </c>
      <c r="E210" s="18">
        <v>41453</v>
      </c>
      <c r="F210" s="18">
        <v>41326</v>
      </c>
      <c r="G210" s="12">
        <f>IF(Tabela4[[#This Row],[Tipo]]="Dividendo",Tabela4[[#This Row],[Valor]],Tabela4[[#This Row],[Valor]]*85%)</f>
        <v>2.9750000000000002E-2</v>
      </c>
    </row>
    <row r="211" spans="1:7">
      <c r="A211" s="5" t="s">
        <v>36</v>
      </c>
      <c r="B211" s="4" t="s">
        <v>18</v>
      </c>
      <c r="C211" s="20">
        <v>41262</v>
      </c>
      <c r="D211" s="19">
        <v>3.5999999999999997E-2</v>
      </c>
      <c r="E211" s="18">
        <v>41361</v>
      </c>
      <c r="F211" s="18">
        <v>41262</v>
      </c>
      <c r="G211" s="12">
        <f>IF(Tabela4[[#This Row],[Tipo]]="Dividendo",Tabela4[[#This Row],[Valor]],Tabela4[[#This Row],[Valor]]*85%)</f>
        <v>3.0599999999999995E-2</v>
      </c>
    </row>
    <row r="212" spans="1:7">
      <c r="A212" s="5" t="s">
        <v>36</v>
      </c>
      <c r="B212" s="4" t="s">
        <v>19</v>
      </c>
      <c r="C212" s="20">
        <v>41262</v>
      </c>
      <c r="D212" s="19">
        <v>0.17899999999999999</v>
      </c>
      <c r="E212" s="18">
        <v>41361</v>
      </c>
      <c r="F212" s="18">
        <v>41262</v>
      </c>
      <c r="G212" s="12">
        <f>IF(Tabela4[[#This Row],[Tipo]]="Dividendo",Tabela4[[#This Row],[Valor]],Tabela4[[#This Row],[Valor]]*85%)</f>
        <v>0.17899999999999999</v>
      </c>
    </row>
    <row r="213" spans="1:7">
      <c r="A213" s="5" t="s">
        <v>36</v>
      </c>
      <c r="B213" s="4" t="s">
        <v>18</v>
      </c>
      <c r="C213" s="20">
        <v>41173</v>
      </c>
      <c r="D213" s="19">
        <v>3.5000000000000003E-2</v>
      </c>
      <c r="E213" s="18">
        <v>41271</v>
      </c>
      <c r="F213" s="18">
        <v>40963</v>
      </c>
      <c r="G213" s="12">
        <f>IF(Tabela4[[#This Row],[Tipo]]="Dividendo",Tabela4[[#This Row],[Valor]],Tabela4[[#This Row],[Valor]]*85%)</f>
        <v>2.9750000000000002E-2</v>
      </c>
    </row>
    <row r="214" spans="1:7">
      <c r="A214" s="5" t="s">
        <v>36</v>
      </c>
      <c r="B214" s="4" t="s">
        <v>18</v>
      </c>
      <c r="C214" s="20">
        <v>41081</v>
      </c>
      <c r="D214" s="19">
        <v>3.5000000000000003E-2</v>
      </c>
      <c r="E214" s="18">
        <v>41180</v>
      </c>
      <c r="F214" s="18">
        <v>40963</v>
      </c>
      <c r="G214" s="12">
        <f>IF(Tabela4[[#This Row],[Tipo]]="Dividendo",Tabela4[[#This Row],[Valor]],Tabela4[[#This Row],[Valor]]*85%)</f>
        <v>2.9750000000000002E-2</v>
      </c>
    </row>
    <row r="215" spans="1:7">
      <c r="A215" s="5" t="s">
        <v>36</v>
      </c>
      <c r="B215" s="4" t="s">
        <v>18</v>
      </c>
      <c r="C215" s="20">
        <v>40989</v>
      </c>
      <c r="D215" s="19">
        <v>3.5000000000000003E-2</v>
      </c>
      <c r="E215" s="18">
        <v>41089</v>
      </c>
      <c r="F215" s="18">
        <v>40963</v>
      </c>
      <c r="G215" s="12">
        <f>IF(Tabela4[[#This Row],[Tipo]]="Dividendo",Tabela4[[#This Row],[Valor]],Tabela4[[#This Row],[Valor]]*85%)</f>
        <v>2.9750000000000002E-2</v>
      </c>
    </row>
    <row r="216" spans="1:7">
      <c r="A216" s="5" t="s">
        <v>36</v>
      </c>
      <c r="B216" s="4" t="s">
        <v>18</v>
      </c>
      <c r="C216" s="20">
        <v>40886</v>
      </c>
      <c r="D216" s="19">
        <v>3.5000000000000003E-2</v>
      </c>
      <c r="E216" s="18">
        <v>40998</v>
      </c>
      <c r="F216" s="18">
        <v>40886</v>
      </c>
      <c r="G216" s="12">
        <f>IF(Tabela4[[#This Row],[Tipo]]="Dividendo",Tabela4[[#This Row],[Valor]],Tabela4[[#This Row],[Valor]]*85%)</f>
        <v>2.9750000000000002E-2</v>
      </c>
    </row>
    <row r="217" spans="1:7">
      <c r="A217" s="5" t="s">
        <v>36</v>
      </c>
      <c r="B217" s="4" t="s">
        <v>19</v>
      </c>
      <c r="C217" s="20">
        <v>40886</v>
      </c>
      <c r="D217" s="19">
        <v>0.25</v>
      </c>
      <c r="E217" s="18">
        <v>40998</v>
      </c>
      <c r="F217" s="18">
        <v>40886</v>
      </c>
      <c r="G217" s="12">
        <f>IF(Tabela4[[#This Row],[Tipo]]="Dividendo",Tabela4[[#This Row],[Valor]],Tabela4[[#This Row],[Valor]]*85%)</f>
        <v>0.25</v>
      </c>
    </row>
    <row r="218" spans="1:7">
      <c r="A218" s="5" t="s">
        <v>36</v>
      </c>
      <c r="B218" s="4" t="s">
        <v>18</v>
      </c>
      <c r="C218" s="20">
        <v>40807</v>
      </c>
      <c r="D218" s="19">
        <v>2.9000000000000001E-2</v>
      </c>
      <c r="E218" s="18">
        <v>40907</v>
      </c>
      <c r="F218" s="18">
        <v>40763</v>
      </c>
      <c r="G218" s="12">
        <f>IF(Tabela4[[#This Row],[Tipo]]="Dividendo",Tabela4[[#This Row],[Valor]],Tabela4[[#This Row],[Valor]]*85%)</f>
        <v>2.4650000000000002E-2</v>
      </c>
    </row>
    <row r="219" spans="1:7">
      <c r="A219" s="5" t="s">
        <v>36</v>
      </c>
      <c r="B219" s="4" t="s">
        <v>18</v>
      </c>
      <c r="C219" s="20">
        <v>40715</v>
      </c>
      <c r="D219" s="19">
        <v>2.9000000000000001E-2</v>
      </c>
      <c r="E219" s="18">
        <v>40816</v>
      </c>
      <c r="F219" s="18">
        <v>40672</v>
      </c>
      <c r="G219" s="12">
        <f>IF(Tabela4[[#This Row],[Tipo]]="Dividendo",Tabela4[[#This Row],[Valor]],Tabela4[[#This Row],[Valor]]*85%)</f>
        <v>2.4650000000000002E-2</v>
      </c>
    </row>
    <row r="220" spans="1:7">
      <c r="A220" s="5" t="s">
        <v>36</v>
      </c>
      <c r="B220" s="4" t="s">
        <v>18</v>
      </c>
      <c r="C220" s="20">
        <v>40623</v>
      </c>
      <c r="D220" s="19">
        <v>2.9000000000000001E-2</v>
      </c>
      <c r="E220" s="18">
        <v>40724</v>
      </c>
      <c r="F220" s="18">
        <v>40597</v>
      </c>
      <c r="G220" s="12">
        <f>IF(Tabela4[[#This Row],[Tipo]]="Dividendo",Tabela4[[#This Row],[Valor]],Tabela4[[#This Row],[Valor]]*85%)</f>
        <v>2.4650000000000002E-2</v>
      </c>
    </row>
    <row r="221" spans="1:7">
      <c r="A221" s="5" t="s">
        <v>36</v>
      </c>
      <c r="B221" s="4" t="s">
        <v>18</v>
      </c>
      <c r="C221" s="20">
        <v>40521</v>
      </c>
      <c r="D221" s="19">
        <v>2.5999999999999999E-2</v>
      </c>
      <c r="E221" s="18">
        <v>40632</v>
      </c>
      <c r="F221" s="18">
        <v>40521</v>
      </c>
      <c r="G221" s="12">
        <f>IF(Tabela4[[#This Row],[Tipo]]="Dividendo",Tabela4[[#This Row],[Valor]],Tabela4[[#This Row],[Valor]]*85%)</f>
        <v>2.2099999999999998E-2</v>
      </c>
    </row>
    <row r="222" spans="1:7">
      <c r="A222" s="5" t="s">
        <v>36</v>
      </c>
      <c r="B222" s="4" t="s">
        <v>19</v>
      </c>
      <c r="C222" s="20">
        <v>40521</v>
      </c>
      <c r="D222" s="19">
        <v>0.2344</v>
      </c>
      <c r="E222" s="18">
        <v>40632</v>
      </c>
      <c r="F222" s="18">
        <v>40521</v>
      </c>
      <c r="G222" s="12">
        <f>IF(Tabela4[[#This Row],[Tipo]]="Dividendo",Tabela4[[#This Row],[Valor]],Tabela4[[#This Row],[Valor]]*85%)</f>
        <v>0.2344</v>
      </c>
    </row>
    <row r="223" spans="1:7">
      <c r="A223" s="5" t="s">
        <v>36</v>
      </c>
      <c r="B223" s="4" t="s">
        <v>18</v>
      </c>
      <c r="C223" s="20">
        <v>40442</v>
      </c>
      <c r="D223" s="19">
        <v>2.5000000000000001E-2</v>
      </c>
      <c r="E223" s="18">
        <v>40542</v>
      </c>
      <c r="F223" s="18">
        <v>40437</v>
      </c>
      <c r="G223" s="12">
        <f>IF(Tabela4[[#This Row],[Tipo]]="Dividendo",Tabela4[[#This Row],[Valor]],Tabela4[[#This Row],[Valor]]*85%)</f>
        <v>2.1250000000000002E-2</v>
      </c>
    </row>
    <row r="224" spans="1:7">
      <c r="A224" s="5" t="s">
        <v>36</v>
      </c>
      <c r="B224" s="4" t="s">
        <v>18</v>
      </c>
      <c r="C224" s="20">
        <v>40350</v>
      </c>
      <c r="D224" s="19">
        <v>0.05</v>
      </c>
      <c r="E224" s="18">
        <v>40451</v>
      </c>
      <c r="F224" s="18">
        <v>40346</v>
      </c>
      <c r="G224" s="12">
        <f>IF(Tabela4[[#This Row],[Tipo]]="Dividendo",Tabela4[[#This Row],[Valor]],Tabela4[[#This Row],[Valor]]*85%)</f>
        <v>4.2500000000000003E-2</v>
      </c>
    </row>
    <row r="225" spans="1:7">
      <c r="A225" s="5" t="s">
        <v>36</v>
      </c>
      <c r="B225" s="4" t="s">
        <v>18</v>
      </c>
      <c r="C225" s="20">
        <v>40259</v>
      </c>
      <c r="D225" s="19">
        <v>0.05</v>
      </c>
      <c r="E225" s="18">
        <v>40359</v>
      </c>
      <c r="F225" s="18">
        <v>40256</v>
      </c>
      <c r="G225" s="12">
        <f>IF(Tabela4[[#This Row],[Tipo]]="Dividendo",Tabela4[[#This Row],[Valor]],Tabela4[[#This Row],[Valor]]*85%)</f>
        <v>4.2500000000000003E-2</v>
      </c>
    </row>
    <row r="226" spans="1:7">
      <c r="A226" s="5" t="s">
        <v>36</v>
      </c>
      <c r="B226" s="4" t="s">
        <v>19</v>
      </c>
      <c r="C226" s="20">
        <v>40158</v>
      </c>
      <c r="D226" s="19">
        <v>0.13300000000000001</v>
      </c>
      <c r="E226" s="18">
        <v>40268</v>
      </c>
      <c r="F226" s="18">
        <v>40158</v>
      </c>
      <c r="G226" s="12">
        <f>IF(Tabela4[[#This Row],[Tipo]]="Dividendo",Tabela4[[#This Row],[Valor]],Tabela4[[#This Row],[Valor]]*85%)</f>
        <v>0.13300000000000001</v>
      </c>
    </row>
    <row r="227" spans="1:7">
      <c r="A227" s="5" t="s">
        <v>36</v>
      </c>
      <c r="B227" s="4" t="s">
        <v>18</v>
      </c>
      <c r="C227" s="20">
        <v>40158</v>
      </c>
      <c r="D227" s="19">
        <v>0.128</v>
      </c>
      <c r="E227" s="18">
        <v>40177</v>
      </c>
      <c r="F227" s="18">
        <v>40158</v>
      </c>
      <c r="G227" s="12">
        <f>IF(Tabela4[[#This Row],[Tipo]]="Dividendo",Tabela4[[#This Row],[Valor]],Tabela4[[#This Row],[Valor]]*85%)</f>
        <v>0.10879999999999999</v>
      </c>
    </row>
    <row r="228" spans="1:7">
      <c r="A228" s="5" t="s">
        <v>36</v>
      </c>
      <c r="B228" s="4" t="s">
        <v>18</v>
      </c>
      <c r="C228" s="20">
        <v>40057</v>
      </c>
      <c r="D228" s="19">
        <v>0.06</v>
      </c>
      <c r="E228" s="18">
        <v>40086</v>
      </c>
      <c r="F228" s="18">
        <v>40057</v>
      </c>
      <c r="G228" s="12">
        <f>IF(Tabela4[[#This Row],[Tipo]]="Dividendo",Tabela4[[#This Row],[Valor]],Tabela4[[#This Row],[Valor]]*85%)</f>
        <v>5.0999999999999997E-2</v>
      </c>
    </row>
    <row r="229" spans="1:7">
      <c r="A229" s="5" t="s">
        <v>36</v>
      </c>
      <c r="B229" s="4" t="s">
        <v>18</v>
      </c>
      <c r="C229" s="20">
        <v>39794</v>
      </c>
      <c r="D229" s="19">
        <v>0.16719999999999999</v>
      </c>
      <c r="E229" s="18">
        <v>39899</v>
      </c>
      <c r="F229" s="18">
        <v>39797</v>
      </c>
      <c r="G229" s="12">
        <f>IF(Tabela4[[#This Row],[Tipo]]="Dividendo",Tabela4[[#This Row],[Valor]],Tabela4[[#This Row],[Valor]]*85%)</f>
        <v>0.14212</v>
      </c>
    </row>
    <row r="230" spans="1:7">
      <c r="A230" s="5" t="s">
        <v>36</v>
      </c>
      <c r="B230" s="4" t="s">
        <v>19</v>
      </c>
      <c r="C230" s="20">
        <v>39794</v>
      </c>
      <c r="D230" s="19">
        <v>6.6500000000000004E-2</v>
      </c>
      <c r="E230" s="18">
        <v>39899</v>
      </c>
      <c r="F230" s="18">
        <v>39797</v>
      </c>
      <c r="G230" s="12">
        <f>IF(Tabela4[[#This Row],[Tipo]]="Dividendo",Tabela4[[#This Row],[Valor]],Tabela4[[#This Row],[Valor]]*85%)</f>
        <v>6.6500000000000004E-2</v>
      </c>
    </row>
    <row r="231" spans="1:7">
      <c r="A231" s="5" t="s">
        <v>36</v>
      </c>
      <c r="B231" s="4" t="s">
        <v>18</v>
      </c>
      <c r="C231" s="20">
        <v>39430</v>
      </c>
      <c r="D231" s="19">
        <v>0.15429999999999999</v>
      </c>
      <c r="E231" s="18">
        <v>39535</v>
      </c>
      <c r="F231" s="18">
        <v>39430</v>
      </c>
      <c r="G231" s="12">
        <f>IF(Tabela4[[#This Row],[Tipo]]="Dividendo",Tabela4[[#This Row],[Valor]],Tabela4[[#This Row],[Valor]]*85%)</f>
        <v>0.13115499999999999</v>
      </c>
    </row>
    <row r="232" spans="1:7">
      <c r="A232" s="5" t="s">
        <v>36</v>
      </c>
      <c r="B232" s="4" t="s">
        <v>19</v>
      </c>
      <c r="C232" s="20">
        <v>39430</v>
      </c>
      <c r="D232" s="19">
        <v>0.18099999999999999</v>
      </c>
      <c r="E232" s="18">
        <v>39535</v>
      </c>
      <c r="F232" s="18">
        <v>39430</v>
      </c>
      <c r="G232" s="12">
        <f>IF(Tabela4[[#This Row],[Tipo]]="Dividendo",Tabela4[[#This Row],[Valor]],Tabela4[[#This Row],[Valor]]*85%)</f>
        <v>0.18099999999999999</v>
      </c>
    </row>
    <row r="233" spans="1:7">
      <c r="A233" s="5" t="s">
        <v>36</v>
      </c>
      <c r="B233" s="4" t="s">
        <v>18</v>
      </c>
      <c r="C233" s="20">
        <v>39066</v>
      </c>
      <c r="D233" s="19">
        <v>0.16539999999999999</v>
      </c>
      <c r="E233" s="18">
        <v>39171</v>
      </c>
      <c r="F233" s="18">
        <v>39066</v>
      </c>
      <c r="G233" s="12">
        <f>IF(Tabela4[[#This Row],[Tipo]]="Dividendo",Tabela4[[#This Row],[Valor]],Tabela4[[#This Row],[Valor]]*85%)</f>
        <v>0.14058999999999999</v>
      </c>
    </row>
    <row r="234" spans="1:7">
      <c r="A234" s="5" t="s">
        <v>36</v>
      </c>
      <c r="B234" s="4" t="s">
        <v>19</v>
      </c>
      <c r="C234" s="20">
        <v>39066</v>
      </c>
      <c r="D234" s="19">
        <v>0.06</v>
      </c>
      <c r="E234" s="18">
        <v>39171</v>
      </c>
      <c r="F234" s="18">
        <v>39066</v>
      </c>
      <c r="G234" s="12">
        <f>IF(Tabela4[[#This Row],[Tipo]]="Dividendo",Tabela4[[#This Row],[Valor]],Tabela4[[#This Row],[Valor]]*85%)</f>
        <v>0.06</v>
      </c>
    </row>
    <row r="235" spans="1:7">
      <c r="A235" s="5" t="s">
        <v>36</v>
      </c>
      <c r="B235" s="4" t="s">
        <v>18</v>
      </c>
      <c r="C235" s="20">
        <v>38702</v>
      </c>
      <c r="D235" s="19">
        <v>0.38</v>
      </c>
      <c r="E235" s="18">
        <v>38803</v>
      </c>
      <c r="F235" s="18">
        <v>38702</v>
      </c>
      <c r="G235" s="12">
        <f>IF(Tabela4[[#This Row],[Tipo]]="Dividendo",Tabela4[[#This Row],[Valor]],Tabela4[[#This Row],[Valor]]*85%)</f>
        <v>0.32300000000000001</v>
      </c>
    </row>
    <row r="236" spans="1:7">
      <c r="A236" s="5" t="s">
        <v>36</v>
      </c>
      <c r="B236" s="4" t="s">
        <v>18</v>
      </c>
      <c r="C236" s="20">
        <v>38338</v>
      </c>
      <c r="D236" s="19">
        <v>0.34</v>
      </c>
      <c r="E236" s="18">
        <v>38439</v>
      </c>
      <c r="F236" s="18">
        <v>38338</v>
      </c>
      <c r="G236" s="12">
        <f>IF(Tabela4[[#This Row],[Tipo]]="Dividendo",Tabela4[[#This Row],[Valor]],Tabela4[[#This Row],[Valor]]*85%)</f>
        <v>0.28900000000000003</v>
      </c>
    </row>
    <row r="237" spans="1:7">
      <c r="A237" s="5" t="s">
        <v>36</v>
      </c>
      <c r="B237" s="4" t="s">
        <v>18</v>
      </c>
      <c r="C237" s="20">
        <v>37974</v>
      </c>
      <c r="D237" s="19">
        <v>0.27600000000000002</v>
      </c>
      <c r="E237" s="18">
        <v>38075</v>
      </c>
      <c r="F237" s="18">
        <v>37974</v>
      </c>
      <c r="G237" s="12">
        <f>IF(Tabela4[[#This Row],[Tipo]]="Dividendo",Tabela4[[#This Row],[Valor]],Tabela4[[#This Row],[Valor]]*85%)</f>
        <v>0.2346</v>
      </c>
    </row>
    <row r="238" spans="1:7">
      <c r="A238" s="5" t="s">
        <v>36</v>
      </c>
      <c r="B238" s="4" t="s">
        <v>18</v>
      </c>
      <c r="C238" s="20">
        <v>37711</v>
      </c>
      <c r="D238" s="19">
        <v>0.08</v>
      </c>
      <c r="E238" s="18">
        <v>37741</v>
      </c>
      <c r="F238" s="18">
        <v>37711</v>
      </c>
      <c r="G238" s="12">
        <f>IF(Tabela4[[#This Row],[Tipo]]="Dividendo",Tabela4[[#This Row],[Valor]],Tabela4[[#This Row],[Valor]]*85%)</f>
        <v>6.8000000000000005E-2</v>
      </c>
    </row>
    <row r="239" spans="1:7">
      <c r="A239" s="5" t="s">
        <v>36</v>
      </c>
      <c r="B239" s="4" t="s">
        <v>18</v>
      </c>
      <c r="C239" s="20">
        <v>37610</v>
      </c>
      <c r="D239" s="19">
        <v>0.19</v>
      </c>
      <c r="E239" s="18">
        <v>37704</v>
      </c>
      <c r="F239" s="18">
        <v>37610</v>
      </c>
      <c r="G239" s="12">
        <f>IF(Tabela4[[#This Row],[Tipo]]="Dividendo",Tabela4[[#This Row],[Valor]],Tabela4[[#This Row],[Valor]]*85%)</f>
        <v>0.1615</v>
      </c>
    </row>
    <row r="240" spans="1:7">
      <c r="A240" s="5" t="s">
        <v>36</v>
      </c>
      <c r="B240" s="4" t="s">
        <v>18</v>
      </c>
      <c r="C240" s="20">
        <v>37258</v>
      </c>
      <c r="D240" s="19">
        <v>0.26069999999999999</v>
      </c>
      <c r="F240" s="18">
        <v>37256</v>
      </c>
      <c r="G240" s="12">
        <f>IF(Tabela4[[#This Row],[Tipo]]="Dividendo",Tabela4[[#This Row],[Valor]],Tabela4[[#This Row],[Valor]]*85%)</f>
        <v>0.22159499999999999</v>
      </c>
    </row>
    <row r="241" spans="1:7">
      <c r="A241" s="5" t="s">
        <v>36</v>
      </c>
      <c r="B241" s="4" t="s">
        <v>18</v>
      </c>
      <c r="C241" s="20">
        <v>36881</v>
      </c>
      <c r="D241" s="19">
        <v>9.5600000000000004E-2</v>
      </c>
      <c r="E241" s="18">
        <v>36976</v>
      </c>
      <c r="F241" s="18">
        <v>36881</v>
      </c>
      <c r="G241" s="12">
        <f>IF(Tabela4[[#This Row],[Tipo]]="Dividendo",Tabela4[[#This Row],[Valor]],Tabela4[[#This Row],[Valor]]*85%)</f>
        <v>8.1259999999999999E-2</v>
      </c>
    </row>
    <row r="242" spans="1:7">
      <c r="A242" s="5" t="s">
        <v>36</v>
      </c>
      <c r="B242" s="4" t="s">
        <v>18</v>
      </c>
      <c r="C242" s="20">
        <v>36521</v>
      </c>
      <c r="D242" s="19">
        <v>4.9500000000000002E-2</v>
      </c>
      <c r="E242" s="18">
        <v>36614</v>
      </c>
      <c r="F242" s="18">
        <v>36521</v>
      </c>
      <c r="G242" s="12">
        <f>IF(Tabela4[[#This Row],[Tipo]]="Dividendo",Tabela4[[#This Row],[Valor]],Tabela4[[#This Row],[Valor]]*85%)</f>
        <v>4.2075000000000001E-2</v>
      </c>
    </row>
    <row r="243" spans="1:7">
      <c r="A243" s="5" t="s">
        <v>36</v>
      </c>
      <c r="B243" s="4" t="s">
        <v>18</v>
      </c>
      <c r="C243" s="20">
        <v>36129</v>
      </c>
      <c r="D243" s="19">
        <v>0.12</v>
      </c>
      <c r="E243" s="18">
        <v>36217</v>
      </c>
      <c r="F243" s="18">
        <v>36129</v>
      </c>
      <c r="G243" s="12">
        <f>IF(Tabela4[[#This Row],[Tipo]]="Dividendo",Tabela4[[#This Row],[Valor]],Tabela4[[#This Row],[Valor]]*85%)</f>
        <v>0.10199999999999999</v>
      </c>
    </row>
    <row r="244" spans="1:7">
      <c r="A244" s="5" t="s">
        <v>36</v>
      </c>
      <c r="B244" s="4" t="s">
        <v>18</v>
      </c>
      <c r="C244" s="20">
        <v>36094</v>
      </c>
      <c r="D244" s="19">
        <v>5.5E-2</v>
      </c>
      <c r="F244" s="18">
        <v>36094</v>
      </c>
      <c r="G244" s="12">
        <f>IF(Tabela4[[#This Row],[Tipo]]="Dividendo",Tabela4[[#This Row],[Valor]],Tabela4[[#This Row],[Valor]]*85%)</f>
        <v>4.675E-2</v>
      </c>
    </row>
    <row r="245" spans="1:7">
      <c r="A245" s="5" t="s">
        <v>36</v>
      </c>
      <c r="B245" s="4" t="s">
        <v>18</v>
      </c>
      <c r="C245" s="20">
        <v>36004</v>
      </c>
      <c r="D245" s="19">
        <v>8.7999999999999995E-2</v>
      </c>
      <c r="F245" s="18">
        <v>36003</v>
      </c>
      <c r="G245" s="12">
        <f>IF(Tabela4[[#This Row],[Tipo]]="Dividendo",Tabela4[[#This Row],[Valor]],Tabela4[[#This Row],[Valor]]*85%)</f>
        <v>7.4799999999999991E-2</v>
      </c>
    </row>
    <row r="246" spans="1:7">
      <c r="A246" s="5" t="s">
        <v>36</v>
      </c>
      <c r="B246" s="4" t="s">
        <v>18</v>
      </c>
      <c r="C246" s="20">
        <v>35775</v>
      </c>
      <c r="D246" s="19">
        <v>8</v>
      </c>
      <c r="F246" s="18">
        <v>35775</v>
      </c>
      <c r="G246" s="12">
        <f>IF(Tabela4[[#This Row],[Tipo]]="Dividendo",Tabela4[[#This Row],[Valor]],Tabela4[[#This Row],[Valor]]*85%)</f>
        <v>6.8</v>
      </c>
    </row>
    <row r="247" spans="1:7">
      <c r="A247" s="5" t="s">
        <v>36</v>
      </c>
      <c r="B247" s="4" t="s">
        <v>18</v>
      </c>
      <c r="C247" s="20">
        <v>35730</v>
      </c>
      <c r="D247" s="19">
        <v>13.75</v>
      </c>
      <c r="F247" s="18">
        <v>35730</v>
      </c>
      <c r="G247" s="12">
        <f>IF(Tabela4[[#This Row],[Tipo]]="Dividendo",Tabela4[[#This Row],[Valor]],Tabela4[[#This Row],[Valor]]*85%)</f>
        <v>11.6875</v>
      </c>
    </row>
    <row r="248" spans="1:7">
      <c r="A248" s="5" t="s">
        <v>36</v>
      </c>
      <c r="B248" s="4" t="s">
        <v>19</v>
      </c>
      <c r="C248" s="20">
        <v>35466</v>
      </c>
      <c r="D248" s="19">
        <v>8.5</v>
      </c>
      <c r="F248" s="18">
        <v>35466</v>
      </c>
      <c r="G248" s="12">
        <f>IF(Tabela4[[#This Row],[Tipo]]="Dividendo",Tabela4[[#This Row],[Valor]],Tabela4[[#This Row],[Valor]]*85%)</f>
        <v>8.5</v>
      </c>
    </row>
    <row r="249" spans="1:7">
      <c r="A249" s="5" t="s">
        <v>38</v>
      </c>
      <c r="B249" s="5" t="s">
        <v>18</v>
      </c>
      <c r="C249" s="21">
        <v>41495</v>
      </c>
      <c r="D249" s="22">
        <v>9.3899999999999997E-2</v>
      </c>
      <c r="E249" s="5"/>
      <c r="F249" s="17">
        <v>41492</v>
      </c>
      <c r="G249" s="16">
        <f>IF(Tabela4[[#This Row],[Tipo]]="Dividendo",Tabela4[[#This Row],[Valor]],Tabela4[[#This Row],[Valor]]*85%)</f>
        <v>7.9814999999999997E-2</v>
      </c>
    </row>
    <row r="250" spans="1:7">
      <c r="A250" s="5" t="s">
        <v>38</v>
      </c>
      <c r="B250" s="4" t="s">
        <v>19</v>
      </c>
      <c r="C250" s="20">
        <v>41495</v>
      </c>
      <c r="D250" s="19">
        <v>2.23E-2</v>
      </c>
      <c r="F250" s="18">
        <v>41492</v>
      </c>
      <c r="G250" s="12">
        <f>IF(Tabela4[[#This Row],[Tipo]]="Dividendo",Tabela4[[#This Row],[Valor]],Tabela4[[#This Row],[Valor]]*85%)</f>
        <v>2.23E-2</v>
      </c>
    </row>
    <row r="251" spans="1:7">
      <c r="A251" s="5" t="s">
        <v>38</v>
      </c>
      <c r="B251" s="4" t="s">
        <v>19</v>
      </c>
      <c r="C251" s="20">
        <v>41327</v>
      </c>
      <c r="D251" s="19">
        <v>7.0800000000000002E-2</v>
      </c>
      <c r="F251" s="18">
        <v>41324</v>
      </c>
      <c r="G251" s="12">
        <f>IF(Tabela4[[#This Row],[Tipo]]="Dividendo",Tabela4[[#This Row],[Valor]],Tabela4[[#This Row],[Valor]]*85%)</f>
        <v>7.0800000000000002E-2</v>
      </c>
    </row>
    <row r="252" spans="1:7">
      <c r="A252" s="5" t="s">
        <v>38</v>
      </c>
      <c r="B252" s="4" t="s">
        <v>18</v>
      </c>
      <c r="C252" s="20">
        <v>41269</v>
      </c>
      <c r="D252" s="19">
        <v>8.1199999999999994E-2</v>
      </c>
      <c r="F252" s="18">
        <v>41262</v>
      </c>
      <c r="G252" s="12">
        <f>IF(Tabela4[[#This Row],[Tipo]]="Dividendo",Tabela4[[#This Row],[Valor]],Tabela4[[#This Row],[Valor]]*85%)</f>
        <v>6.9019999999999998E-2</v>
      </c>
    </row>
    <row r="253" spans="1:7">
      <c r="A253" s="5" t="s">
        <v>38</v>
      </c>
      <c r="B253" s="4" t="s">
        <v>18</v>
      </c>
      <c r="C253" s="20">
        <v>41135</v>
      </c>
      <c r="D253" s="19">
        <v>8.3099999999999993E-2</v>
      </c>
      <c r="F253" s="18">
        <v>41130</v>
      </c>
      <c r="G253" s="12">
        <f>IF(Tabela4[[#This Row],[Tipo]]="Dividendo",Tabela4[[#This Row],[Valor]],Tabela4[[#This Row],[Valor]]*85%)</f>
        <v>7.0634999999999989E-2</v>
      </c>
    </row>
    <row r="254" spans="1:7">
      <c r="A254" s="5" t="s">
        <v>38</v>
      </c>
      <c r="B254" s="4" t="s">
        <v>19</v>
      </c>
      <c r="C254" s="20">
        <v>41016</v>
      </c>
      <c r="D254" s="19">
        <v>0.21</v>
      </c>
      <c r="E254" s="18">
        <v>41064</v>
      </c>
      <c r="F254" s="18">
        <v>41016</v>
      </c>
      <c r="G254" s="12">
        <f>IF(Tabela4[[#This Row],[Tipo]]="Dividendo",Tabela4[[#This Row],[Valor]],Tabela4[[#This Row],[Valor]]*85%)</f>
        <v>0.21</v>
      </c>
    </row>
    <row r="255" spans="1:7">
      <c r="A255" s="5" t="s">
        <v>38</v>
      </c>
      <c r="B255" s="4" t="s">
        <v>19</v>
      </c>
      <c r="C255" s="20">
        <v>40662</v>
      </c>
      <c r="D255" s="19">
        <v>0.24010000000000001</v>
      </c>
      <c r="E255" s="18">
        <v>40694</v>
      </c>
      <c r="F255" s="18">
        <v>40662</v>
      </c>
      <c r="G255" s="12">
        <f>IF(Tabela4[[#This Row],[Tipo]]="Dividendo",Tabela4[[#This Row],[Valor]],Tabela4[[#This Row],[Valor]]*85%)</f>
        <v>0.24010000000000001</v>
      </c>
    </row>
    <row r="256" spans="1:7">
      <c r="A256" s="5" t="s">
        <v>38</v>
      </c>
      <c r="B256" s="4" t="s">
        <v>19</v>
      </c>
      <c r="C256" s="20">
        <v>40298</v>
      </c>
      <c r="D256" s="19">
        <v>0.1105</v>
      </c>
      <c r="E256" s="18">
        <v>40310</v>
      </c>
      <c r="F256" s="18">
        <v>40298</v>
      </c>
      <c r="G256" s="12">
        <f>IF(Tabela4[[#This Row],[Tipo]]="Dividendo",Tabela4[[#This Row],[Valor]],Tabela4[[#This Row],[Valor]]*85%)</f>
        <v>0.1105</v>
      </c>
    </row>
    <row r="257" spans="1:7">
      <c r="A257" s="5" t="s">
        <v>38</v>
      </c>
      <c r="B257" s="4" t="s">
        <v>19</v>
      </c>
      <c r="C257" s="20">
        <v>39933</v>
      </c>
      <c r="D257" s="19">
        <v>6.9699999999999998E-2</v>
      </c>
      <c r="E257" s="18">
        <v>39989</v>
      </c>
      <c r="F257" s="18">
        <v>39933</v>
      </c>
      <c r="G257" s="12">
        <f>IF(Tabela4[[#This Row],[Tipo]]="Dividendo",Tabela4[[#This Row],[Valor]],Tabela4[[#This Row],[Valor]]*85%)</f>
        <v>6.9699999999999998E-2</v>
      </c>
    </row>
    <row r="258" spans="1:7">
      <c r="A258" s="5" t="s">
        <v>38</v>
      </c>
      <c r="B258" s="4" t="s">
        <v>19</v>
      </c>
      <c r="C258" s="20">
        <v>39547</v>
      </c>
      <c r="D258" s="19">
        <v>0.19839999999999999</v>
      </c>
      <c r="E258" s="18">
        <v>39562</v>
      </c>
      <c r="F258" s="18">
        <v>39547</v>
      </c>
      <c r="G258" s="12">
        <f>IF(Tabela4[[#This Row],[Tipo]]="Dividendo",Tabela4[[#This Row],[Valor]],Tabela4[[#This Row],[Valor]]*85%)</f>
        <v>0.19839999999999999</v>
      </c>
    </row>
    <row r="259" spans="1:7">
      <c r="A259" s="5" t="s">
        <v>38</v>
      </c>
      <c r="B259" s="4" t="s">
        <v>19</v>
      </c>
      <c r="C259" s="20">
        <v>39198</v>
      </c>
      <c r="D259" s="19">
        <v>3.9100000000000003E-2</v>
      </c>
      <c r="E259" s="18">
        <v>39224</v>
      </c>
      <c r="F259" s="18">
        <v>39198</v>
      </c>
      <c r="G259" s="12">
        <f>IF(Tabela4[[#This Row],[Tipo]]="Dividendo",Tabela4[[#This Row],[Valor]],Tabela4[[#This Row],[Valor]]*85%)</f>
        <v>3.9100000000000003E-2</v>
      </c>
    </row>
    <row r="260" spans="1:7">
      <c r="A260" s="5" t="s">
        <v>50</v>
      </c>
      <c r="B260" s="5" t="s">
        <v>19</v>
      </c>
      <c r="C260" s="21">
        <v>41037</v>
      </c>
      <c r="D260" s="22">
        <v>0.1484</v>
      </c>
      <c r="E260" s="17">
        <v>41095</v>
      </c>
      <c r="F260" s="17">
        <v>41037</v>
      </c>
      <c r="G260" s="16">
        <f>IF(Tabela4[[#This Row],[Tipo]]="Dividendo",Tabela4[[#This Row],[Valor]],Tabela4[[#This Row],[Valor]]*85%)</f>
        <v>0.1484</v>
      </c>
    </row>
    <row r="261" spans="1:7">
      <c r="A261" s="5" t="s">
        <v>50</v>
      </c>
      <c r="B261" s="4" t="s">
        <v>19</v>
      </c>
      <c r="C261" s="20">
        <v>40659</v>
      </c>
      <c r="D261" s="19">
        <v>0.16919999999999999</v>
      </c>
      <c r="E261" s="18">
        <v>40725</v>
      </c>
      <c r="F261" s="18">
        <v>40659</v>
      </c>
      <c r="G261" s="12">
        <f>IF(Tabela4[[#This Row],[Tipo]]="Dividendo",Tabela4[[#This Row],[Valor]],Tabela4[[#This Row],[Valor]]*85%)</f>
        <v>0.16919999999999999</v>
      </c>
    </row>
    <row r="262" spans="1:7">
      <c r="A262" s="5" t="s">
        <v>50</v>
      </c>
      <c r="B262" s="4" t="s">
        <v>19</v>
      </c>
      <c r="C262" s="20">
        <v>40297</v>
      </c>
      <c r="D262" s="19">
        <v>0.20599999999999999</v>
      </c>
      <c r="E262" s="18">
        <v>40359</v>
      </c>
      <c r="F262" s="18">
        <v>40297</v>
      </c>
      <c r="G262" s="12">
        <f>IF(Tabela4[[#This Row],[Tipo]]="Dividendo",Tabela4[[#This Row],[Valor]],Tabela4[[#This Row],[Valor]]*85%)</f>
        <v>0.20599999999999999</v>
      </c>
    </row>
    <row r="263" spans="1:7">
      <c r="A263" s="5" t="s">
        <v>50</v>
      </c>
      <c r="B263" s="4" t="s">
        <v>19</v>
      </c>
      <c r="C263" s="20">
        <v>39933</v>
      </c>
      <c r="D263" s="19">
        <v>0.2</v>
      </c>
      <c r="E263" s="18">
        <v>39994</v>
      </c>
      <c r="F263" s="18">
        <v>39933</v>
      </c>
      <c r="G263" s="12">
        <f>IF(Tabela4[[#This Row],[Tipo]]="Dividendo",Tabela4[[#This Row],[Valor]],Tabela4[[#This Row],[Valor]]*85%)</f>
        <v>0.2</v>
      </c>
    </row>
    <row r="264" spans="1:7">
      <c r="A264" s="5" t="s">
        <v>50</v>
      </c>
      <c r="B264" s="4" t="s">
        <v>18</v>
      </c>
      <c r="C264" s="20">
        <v>39805</v>
      </c>
      <c r="D264" s="19">
        <v>0.1113</v>
      </c>
      <c r="E264" s="18">
        <v>39994</v>
      </c>
      <c r="F264" s="18">
        <v>39805</v>
      </c>
      <c r="G264" s="12">
        <f>IF(Tabela4[[#This Row],[Tipo]]="Dividendo",Tabela4[[#This Row],[Valor]],Tabela4[[#This Row],[Valor]]*85%)</f>
        <v>9.4604999999999995E-2</v>
      </c>
    </row>
    <row r="265" spans="1:7">
      <c r="A265" s="5" t="s">
        <v>50</v>
      </c>
      <c r="B265" s="4" t="s">
        <v>19</v>
      </c>
      <c r="C265" s="20">
        <v>39567</v>
      </c>
      <c r="D265" s="19">
        <v>0.1158</v>
      </c>
      <c r="E265" s="18">
        <v>39576</v>
      </c>
      <c r="F265" s="18">
        <v>39567</v>
      </c>
      <c r="G265" s="12">
        <f>IF(Tabela4[[#This Row],[Tipo]]="Dividendo",Tabela4[[#This Row],[Valor]],Tabela4[[#This Row],[Valor]]*85%)</f>
        <v>0.1158</v>
      </c>
    </row>
    <row r="266" spans="1:7">
      <c r="A266" s="5" t="s">
        <v>50</v>
      </c>
      <c r="B266" s="4" t="s">
        <v>19</v>
      </c>
      <c r="C266" s="20">
        <v>39202</v>
      </c>
      <c r="D266" s="19">
        <v>4.4400000000000002E-2</v>
      </c>
      <c r="E266" s="18">
        <v>39217</v>
      </c>
      <c r="F266" s="18">
        <v>39202</v>
      </c>
      <c r="G266" s="12">
        <f>IF(Tabela4[[#This Row],[Tipo]]="Dividendo",Tabela4[[#This Row],[Valor]],Tabela4[[#This Row],[Valor]]*85%)</f>
        <v>4.4400000000000002E-2</v>
      </c>
    </row>
    <row r="267" spans="1:7">
      <c r="A267" s="5" t="s">
        <v>51</v>
      </c>
      <c r="B267" s="5" t="s">
        <v>19</v>
      </c>
      <c r="C267" s="21">
        <v>41026</v>
      </c>
      <c r="D267" s="22">
        <v>0.307</v>
      </c>
      <c r="E267" s="17">
        <v>41089</v>
      </c>
      <c r="F267" s="17">
        <v>41026</v>
      </c>
      <c r="G267" s="16">
        <f>IF(Tabela4[[#This Row],[Tipo]]="Dividendo",Tabela4[[#This Row],[Valor]],Tabela4[[#This Row],[Valor]]*85%)</f>
        <v>0.307</v>
      </c>
    </row>
    <row r="268" spans="1:7">
      <c r="A268" s="5" t="s">
        <v>51</v>
      </c>
      <c r="B268" s="4" t="s">
        <v>19</v>
      </c>
      <c r="C268" s="20">
        <v>40662</v>
      </c>
      <c r="D268" s="19">
        <v>0.31230000000000002</v>
      </c>
      <c r="E268" s="18">
        <v>40722</v>
      </c>
      <c r="F268" s="18">
        <v>40662</v>
      </c>
      <c r="G268" s="12">
        <f>IF(Tabela4[[#This Row],[Tipo]]="Dividendo",Tabela4[[#This Row],[Valor]],Tabela4[[#This Row],[Valor]]*85%)</f>
        <v>0.31230000000000002</v>
      </c>
    </row>
    <row r="269" spans="1:7">
      <c r="A269" s="5" t="s">
        <v>51</v>
      </c>
      <c r="B269" s="4" t="s">
        <v>19</v>
      </c>
      <c r="C269" s="20">
        <v>40298</v>
      </c>
      <c r="D269" s="19">
        <v>0.1956</v>
      </c>
      <c r="E269" s="18">
        <v>40312</v>
      </c>
      <c r="F269" s="18">
        <v>40298</v>
      </c>
      <c r="G269" s="12">
        <f>IF(Tabela4[[#This Row],[Tipo]]="Dividendo",Tabela4[[#This Row],[Valor]],Tabela4[[#This Row],[Valor]]*85%)</f>
        <v>0.1956</v>
      </c>
    </row>
    <row r="270" spans="1:7">
      <c r="A270" s="5" t="s">
        <v>51</v>
      </c>
      <c r="B270" s="4" t="s">
        <v>19</v>
      </c>
      <c r="C270" s="20">
        <v>39933</v>
      </c>
      <c r="D270" s="19">
        <v>0.14779999999999999</v>
      </c>
      <c r="E270" s="18">
        <v>39948</v>
      </c>
      <c r="F270" s="18">
        <v>39933</v>
      </c>
      <c r="G270" s="12">
        <f>IF(Tabela4[[#This Row],[Tipo]]="Dividendo",Tabela4[[#This Row],[Valor]],Tabela4[[#This Row],[Valor]]*85%)</f>
        <v>0.14779999999999999</v>
      </c>
    </row>
    <row r="271" spans="1:7">
      <c r="A271" s="5" t="s">
        <v>51</v>
      </c>
      <c r="B271" s="4" t="s">
        <v>19</v>
      </c>
      <c r="C271" s="20">
        <v>39525</v>
      </c>
      <c r="D271" s="19">
        <v>0.2</v>
      </c>
      <c r="E271" s="18">
        <v>39534</v>
      </c>
      <c r="F271" s="18">
        <v>39525</v>
      </c>
      <c r="G271" s="12">
        <f>IF(Tabela4[[#This Row],[Tipo]]="Dividendo",Tabela4[[#This Row],[Valor]],Tabela4[[#This Row],[Valor]]*85%)</f>
        <v>0.2</v>
      </c>
    </row>
    <row r="272" spans="1:7">
      <c r="A272" s="5" t="s">
        <v>51</v>
      </c>
      <c r="B272" s="4" t="s">
        <v>19</v>
      </c>
      <c r="C272" s="20">
        <v>39199</v>
      </c>
      <c r="D272" s="19">
        <v>0.13159999999999999</v>
      </c>
      <c r="E272" s="18">
        <v>39217</v>
      </c>
      <c r="F272" s="18">
        <v>39199</v>
      </c>
      <c r="G272" s="12">
        <f>IF(Tabela4[[#This Row],[Tipo]]="Dividendo",Tabela4[[#This Row],[Valor]],Tabela4[[#This Row],[Valor]]*85%)</f>
        <v>0.13159999999999999</v>
      </c>
    </row>
    <row r="273" spans="1:7">
      <c r="A273" s="5" t="s">
        <v>51</v>
      </c>
      <c r="B273" s="4" t="s">
        <v>19</v>
      </c>
      <c r="C273" s="20">
        <v>38835</v>
      </c>
      <c r="D273" s="19">
        <v>6.08E-2</v>
      </c>
      <c r="E273" s="18">
        <v>38882</v>
      </c>
      <c r="F273" s="18">
        <v>38835</v>
      </c>
      <c r="G273" s="12">
        <f>IF(Tabela4[[#This Row],[Tipo]]="Dividendo",Tabela4[[#This Row],[Valor]],Tabela4[[#This Row],[Valor]]*85%)</f>
        <v>6.08E-2</v>
      </c>
    </row>
    <row r="274" spans="1:7">
      <c r="A274" s="5" t="s">
        <v>51</v>
      </c>
      <c r="B274" s="4" t="s">
        <v>19</v>
      </c>
      <c r="C274" s="20">
        <v>38471</v>
      </c>
      <c r="D274" s="19">
        <v>1.9900000000000001E-2</v>
      </c>
      <c r="E274" s="18">
        <v>38531</v>
      </c>
      <c r="F274" s="18">
        <v>38471</v>
      </c>
      <c r="G274" s="12">
        <f>IF(Tabela4[[#This Row],[Tipo]]="Dividendo",Tabela4[[#This Row],[Valor]],Tabela4[[#This Row],[Valor]]*85%)</f>
        <v>1.9900000000000001E-2</v>
      </c>
    </row>
    <row r="275" spans="1:7">
      <c r="A275" s="5" t="s">
        <v>51</v>
      </c>
      <c r="B275" s="4" t="s">
        <v>19</v>
      </c>
      <c r="C275" s="20">
        <v>37733</v>
      </c>
      <c r="D275" s="19">
        <v>8.0999999999999996E-3</v>
      </c>
      <c r="E275" s="18">
        <v>37782</v>
      </c>
      <c r="F275" s="18">
        <v>37733</v>
      </c>
      <c r="G275" s="12">
        <f>IF(Tabela4[[#This Row],[Tipo]]="Dividendo",Tabela4[[#This Row],[Valor]],Tabela4[[#This Row],[Valor]]*85%)</f>
        <v>8.0999999999999996E-3</v>
      </c>
    </row>
    <row r="276" spans="1:7">
      <c r="A276" s="5" t="s">
        <v>51</v>
      </c>
      <c r="B276" s="4" t="s">
        <v>19</v>
      </c>
      <c r="C276" s="20">
        <v>37005</v>
      </c>
      <c r="D276" s="19">
        <v>2.5000000000000001E-2</v>
      </c>
      <c r="E276" s="18">
        <v>37165</v>
      </c>
      <c r="F276" s="18">
        <v>37005</v>
      </c>
      <c r="G276" s="12">
        <f>IF(Tabela4[[#This Row],[Tipo]]="Dividendo",Tabela4[[#This Row],[Valor]],Tabela4[[#This Row],[Valor]]*85%)</f>
        <v>2.5000000000000001E-2</v>
      </c>
    </row>
    <row r="277" spans="1:7">
      <c r="A277" s="5" t="s">
        <v>51</v>
      </c>
      <c r="B277" s="4" t="s">
        <v>19</v>
      </c>
      <c r="C277" s="20">
        <v>36636</v>
      </c>
      <c r="D277" s="19">
        <v>2.2499999999999999E-2</v>
      </c>
      <c r="E277" s="18">
        <v>36651</v>
      </c>
      <c r="F277" s="18">
        <v>36636</v>
      </c>
      <c r="G277" s="12">
        <f>IF(Tabela4[[#This Row],[Tipo]]="Dividendo",Tabela4[[#This Row],[Valor]],Tabela4[[#This Row],[Valor]]*85%)</f>
        <v>2.2499999999999999E-2</v>
      </c>
    </row>
    <row r="278" spans="1:7">
      <c r="A278" s="5" t="s">
        <v>51</v>
      </c>
      <c r="B278" s="4" t="s">
        <v>19</v>
      </c>
      <c r="C278" s="20">
        <v>36264</v>
      </c>
      <c r="D278" s="19">
        <v>3.09E-2</v>
      </c>
      <c r="E278" s="18">
        <v>36278</v>
      </c>
      <c r="F278" s="18">
        <v>36264</v>
      </c>
      <c r="G278" s="12">
        <f>IF(Tabela4[[#This Row],[Tipo]]="Dividendo",Tabela4[[#This Row],[Valor]],Tabela4[[#This Row],[Valor]]*85%)</f>
        <v>3.09E-2</v>
      </c>
    </row>
    <row r="279" spans="1:7">
      <c r="A279" s="5" t="s">
        <v>51</v>
      </c>
      <c r="B279" s="4" t="s">
        <v>19</v>
      </c>
      <c r="C279" s="20">
        <v>35914</v>
      </c>
      <c r="D279" s="19">
        <v>3.3300000000000003E-2</v>
      </c>
      <c r="F279" s="18">
        <v>35914</v>
      </c>
      <c r="G279" s="12">
        <f>IF(Tabela4[[#This Row],[Tipo]]="Dividendo",Tabela4[[#This Row],[Valor]],Tabela4[[#This Row],[Valor]]*85%)</f>
        <v>3.3300000000000003E-2</v>
      </c>
    </row>
    <row r="280" spans="1:7">
      <c r="A280" s="5" t="s">
        <v>53</v>
      </c>
      <c r="B280" s="5" t="s">
        <v>19</v>
      </c>
      <c r="C280" s="21">
        <v>40662</v>
      </c>
      <c r="D280" s="22">
        <v>0.2291</v>
      </c>
      <c r="E280" s="17">
        <v>40905</v>
      </c>
      <c r="F280" s="17">
        <v>40662</v>
      </c>
      <c r="G280" s="16">
        <f>IF(Tabela4[[#This Row],[Tipo]]="Dividendo",Tabela4[[#This Row],[Valor]],Tabela4[[#This Row],[Valor]]*85%)</f>
        <v>0.2291</v>
      </c>
    </row>
    <row r="281" spans="1:7">
      <c r="A281" s="5" t="s">
        <v>53</v>
      </c>
      <c r="B281" s="4" t="s">
        <v>19</v>
      </c>
      <c r="C281" s="20">
        <v>40295</v>
      </c>
      <c r="D281" s="19">
        <v>0.1211</v>
      </c>
      <c r="E281" s="18">
        <v>40527</v>
      </c>
      <c r="F281" s="18">
        <v>40295</v>
      </c>
      <c r="G281" s="12">
        <f>IF(Tabela4[[#This Row],[Tipo]]="Dividendo",Tabela4[[#This Row],[Valor]],Tabela4[[#This Row],[Valor]]*85%)</f>
        <v>0.1211</v>
      </c>
    </row>
    <row r="282" spans="1:7">
      <c r="A282" s="5" t="s">
        <v>53</v>
      </c>
      <c r="B282" s="4" t="s">
        <v>19</v>
      </c>
      <c r="C282" s="20">
        <v>39933</v>
      </c>
      <c r="D282" s="19">
        <v>0.2009</v>
      </c>
      <c r="E282" s="18">
        <v>40165</v>
      </c>
      <c r="F282" s="18">
        <v>39933</v>
      </c>
      <c r="G282" s="12">
        <f>IF(Tabela4[[#This Row],[Tipo]]="Dividendo",Tabela4[[#This Row],[Valor]],Tabela4[[#This Row],[Valor]]*85%)</f>
        <v>0.2009</v>
      </c>
    </row>
    <row r="283" spans="1:7">
      <c r="A283" s="5" t="s">
        <v>53</v>
      </c>
      <c r="B283" s="4" t="s">
        <v>19</v>
      </c>
      <c r="C283" s="20">
        <v>39542</v>
      </c>
      <c r="D283" s="19">
        <v>0.2084</v>
      </c>
      <c r="E283" s="18">
        <v>39567</v>
      </c>
      <c r="F283" s="18">
        <v>39542</v>
      </c>
      <c r="G283" s="12">
        <f>IF(Tabela4[[#This Row],[Tipo]]="Dividendo",Tabela4[[#This Row],[Valor]],Tabela4[[#This Row],[Valor]]*85%)</f>
        <v>0.2084</v>
      </c>
    </row>
    <row r="284" spans="1:7">
      <c r="A284" s="5" t="s">
        <v>53</v>
      </c>
      <c r="B284" s="4" t="s">
        <v>19</v>
      </c>
      <c r="C284" s="20">
        <v>39127</v>
      </c>
      <c r="D284" s="19">
        <v>0.1</v>
      </c>
      <c r="E284" s="18">
        <v>39184</v>
      </c>
      <c r="F284" s="18">
        <v>39122</v>
      </c>
      <c r="G284" s="12">
        <f>IF(Tabela4[[#This Row],[Tipo]]="Dividendo",Tabela4[[#This Row],[Valor]],Tabela4[[#This Row],[Valor]]*85%)</f>
        <v>0.1</v>
      </c>
    </row>
    <row r="285" spans="1:7">
      <c r="A285" s="5" t="s">
        <v>53</v>
      </c>
      <c r="B285" s="4" t="s">
        <v>18</v>
      </c>
      <c r="C285" s="20">
        <v>37263</v>
      </c>
      <c r="D285" s="19">
        <v>0.26090000000000002</v>
      </c>
      <c r="F285" s="18">
        <v>37242</v>
      </c>
      <c r="G285" s="12">
        <f>IF(Tabela4[[#This Row],[Tipo]]="Dividendo",Tabela4[[#This Row],[Valor]],Tabela4[[#This Row],[Valor]]*85%)</f>
        <v>0.22176500000000002</v>
      </c>
    </row>
    <row r="286" spans="1:7">
      <c r="A286" s="5" t="s">
        <v>55</v>
      </c>
      <c r="B286" s="5" t="s">
        <v>19</v>
      </c>
      <c r="C286" s="21">
        <v>41394</v>
      </c>
      <c r="D286" s="22">
        <v>0.11600000000000001</v>
      </c>
      <c r="E286" s="17">
        <v>41409</v>
      </c>
      <c r="F286" s="17">
        <v>41394</v>
      </c>
      <c r="G286" s="16">
        <f>IF(Tabela4[[#This Row],[Tipo]]="Dividendo",Tabela4[[#This Row],[Valor]],Tabela4[[#This Row],[Valor]]*85%)</f>
        <v>0.11600000000000001</v>
      </c>
    </row>
    <row r="287" spans="1:7">
      <c r="A287" s="5" t="s">
        <v>55</v>
      </c>
      <c r="B287" s="4" t="s">
        <v>19</v>
      </c>
      <c r="C287" s="20">
        <v>41376</v>
      </c>
      <c r="D287" s="19">
        <v>6.9599999999999995E-2</v>
      </c>
      <c r="E287" s="18">
        <v>41388</v>
      </c>
      <c r="F287" s="18">
        <v>41376</v>
      </c>
      <c r="G287" s="12">
        <f>IF(Tabela4[[#This Row],[Tipo]]="Dividendo",Tabela4[[#This Row],[Valor]],Tabela4[[#This Row],[Valor]]*85%)</f>
        <v>6.9599999999999995E-2</v>
      </c>
    </row>
    <row r="288" spans="1:7">
      <c r="A288" s="5" t="s">
        <v>55</v>
      </c>
      <c r="B288" s="4" t="s">
        <v>19</v>
      </c>
      <c r="C288" s="20">
        <v>40994</v>
      </c>
      <c r="D288" s="19">
        <v>4.6699999999999998E-2</v>
      </c>
      <c r="E288" s="18">
        <v>41009</v>
      </c>
      <c r="F288" s="18">
        <v>40994</v>
      </c>
      <c r="G288" s="12">
        <f>IF(Tabela4[[#This Row],[Tipo]]="Dividendo",Tabela4[[#This Row],[Valor]],Tabela4[[#This Row],[Valor]]*85%)</f>
        <v>4.6699999999999998E-2</v>
      </c>
    </row>
    <row r="289" spans="1:7">
      <c r="A289" s="5" t="s">
        <v>55</v>
      </c>
      <c r="B289" s="4" t="s">
        <v>19</v>
      </c>
      <c r="C289" s="20">
        <v>40932</v>
      </c>
      <c r="D289" s="19">
        <v>0.14000000000000001</v>
      </c>
      <c r="E289" s="18">
        <v>40949</v>
      </c>
      <c r="F289" s="18">
        <v>40932</v>
      </c>
      <c r="G289" s="12">
        <f>IF(Tabela4[[#This Row],[Tipo]]="Dividendo",Tabela4[[#This Row],[Valor]],Tabela4[[#This Row],[Valor]]*85%)</f>
        <v>0.14000000000000001</v>
      </c>
    </row>
    <row r="290" spans="1:7">
      <c r="A290" s="5" t="s">
        <v>55</v>
      </c>
      <c r="B290" s="4" t="s">
        <v>19</v>
      </c>
      <c r="C290" s="20">
        <v>40662</v>
      </c>
      <c r="D290" s="19">
        <v>0.2346</v>
      </c>
      <c r="E290" s="18">
        <v>40707</v>
      </c>
      <c r="F290" s="18">
        <v>40662</v>
      </c>
      <c r="G290" s="12">
        <f>IF(Tabela4[[#This Row],[Tipo]]="Dividendo",Tabela4[[#This Row],[Valor]],Tabela4[[#This Row],[Valor]]*85%)</f>
        <v>0.2346</v>
      </c>
    </row>
    <row r="291" spans="1:7">
      <c r="A291" s="5" t="s">
        <v>55</v>
      </c>
      <c r="B291" s="4" t="s">
        <v>18</v>
      </c>
      <c r="C291" s="20">
        <v>40478</v>
      </c>
      <c r="D291" s="19">
        <v>0.11260000000000001</v>
      </c>
      <c r="E291" s="18">
        <v>40491</v>
      </c>
      <c r="F291" s="18">
        <v>40478</v>
      </c>
      <c r="G291" s="12">
        <f>IF(Tabela4[[#This Row],[Tipo]]="Dividendo",Tabela4[[#This Row],[Valor]],Tabela4[[#This Row],[Valor]]*85%)</f>
        <v>9.5710000000000003E-2</v>
      </c>
    </row>
    <row r="292" spans="1:7">
      <c r="A292" s="5" t="s">
        <v>55</v>
      </c>
      <c r="B292" s="4" t="s">
        <v>19</v>
      </c>
      <c r="C292" s="20">
        <v>40298</v>
      </c>
      <c r="D292" s="19">
        <v>7.0400000000000004E-2</v>
      </c>
      <c r="E292" s="18">
        <v>40309</v>
      </c>
      <c r="F292" s="18">
        <v>40298</v>
      </c>
      <c r="G292" s="12">
        <f>IF(Tabela4[[#This Row],[Tipo]]="Dividendo",Tabela4[[#This Row],[Valor]],Tabela4[[#This Row],[Valor]]*85%)</f>
        <v>7.0400000000000004E-2</v>
      </c>
    </row>
    <row r="293" spans="1:7">
      <c r="A293" s="5" t="s">
        <v>55</v>
      </c>
      <c r="B293" s="4" t="s">
        <v>18</v>
      </c>
      <c r="C293" s="20">
        <v>40170</v>
      </c>
      <c r="D293" s="19">
        <v>0.1229</v>
      </c>
      <c r="E293" s="18">
        <v>40190</v>
      </c>
      <c r="F293" s="18">
        <v>40170</v>
      </c>
      <c r="G293" s="12">
        <f>IF(Tabela4[[#This Row],[Tipo]]="Dividendo",Tabela4[[#This Row],[Valor]],Tabela4[[#This Row],[Valor]]*85%)</f>
        <v>0.10446499999999999</v>
      </c>
    </row>
    <row r="294" spans="1:7">
      <c r="A294" s="5" t="s">
        <v>55</v>
      </c>
      <c r="B294" s="4" t="s">
        <v>19</v>
      </c>
      <c r="C294" s="20">
        <v>39931</v>
      </c>
      <c r="D294" s="19">
        <v>0.1056</v>
      </c>
      <c r="E294" s="18">
        <v>40162</v>
      </c>
      <c r="F294" s="18">
        <v>39931</v>
      </c>
      <c r="G294" s="12">
        <f>IF(Tabela4[[#This Row],[Tipo]]="Dividendo",Tabela4[[#This Row],[Valor]],Tabela4[[#This Row],[Valor]]*85%)</f>
        <v>0.1056</v>
      </c>
    </row>
    <row r="295" spans="1:7">
      <c r="A295" s="5" t="s">
        <v>55</v>
      </c>
      <c r="B295" s="4" t="s">
        <v>19</v>
      </c>
      <c r="C295" s="20">
        <v>39520</v>
      </c>
      <c r="D295" s="19">
        <v>3.5200000000000002E-2</v>
      </c>
      <c r="E295" s="18">
        <v>39534</v>
      </c>
      <c r="F295" s="18">
        <v>39520</v>
      </c>
      <c r="G295" s="12">
        <f>IF(Tabela4[[#This Row],[Tipo]]="Dividendo",Tabela4[[#This Row],[Valor]],Tabela4[[#This Row],[Valor]]*85%)</f>
        <v>3.5200000000000002E-2</v>
      </c>
    </row>
    <row r="296" spans="1:7">
      <c r="A296" s="5" t="s">
        <v>57</v>
      </c>
      <c r="B296" s="5" t="s">
        <v>18</v>
      </c>
      <c r="C296" s="21">
        <v>41498</v>
      </c>
      <c r="D296" s="22">
        <v>2.6200000000000001E-2</v>
      </c>
      <c r="E296" s="17">
        <v>41543</v>
      </c>
      <c r="F296" s="17">
        <v>41498</v>
      </c>
      <c r="G296" s="16">
        <f>IF(Tabela4[[#This Row],[Tipo]]="Dividendo",Tabela4[[#This Row],[Valor]],Tabela4[[#This Row],[Valor]]*85%)</f>
        <v>2.2270000000000002E-2</v>
      </c>
    </row>
    <row r="297" spans="1:7">
      <c r="A297" s="5" t="s">
        <v>57</v>
      </c>
      <c r="B297" s="4" t="s">
        <v>19</v>
      </c>
      <c r="C297" s="20">
        <v>41498</v>
      </c>
      <c r="D297" s="19">
        <v>1.7600000000000001E-2</v>
      </c>
      <c r="E297" s="18">
        <v>41543</v>
      </c>
      <c r="F297" s="18">
        <v>41498</v>
      </c>
      <c r="G297" s="12">
        <f>IF(Tabela4[[#This Row],[Tipo]]="Dividendo",Tabela4[[#This Row],[Valor]],Tabela4[[#This Row],[Valor]]*85%)</f>
        <v>1.7600000000000001E-2</v>
      </c>
    </row>
    <row r="298" spans="1:7">
      <c r="A298" s="5" t="s">
        <v>57</v>
      </c>
      <c r="B298" s="4" t="s">
        <v>19</v>
      </c>
      <c r="C298" s="20">
        <v>41394</v>
      </c>
      <c r="D298" s="19">
        <v>5.4300000000000001E-2</v>
      </c>
      <c r="E298" s="18">
        <v>41415</v>
      </c>
      <c r="F298" s="18">
        <v>41394</v>
      </c>
      <c r="G298" s="12">
        <f>IF(Tabela4[[#This Row],[Tipo]]="Dividendo",Tabela4[[#This Row],[Valor]],Tabela4[[#This Row],[Valor]]*85%)</f>
        <v>5.4300000000000001E-2</v>
      </c>
    </row>
    <row r="299" spans="1:7">
      <c r="A299" s="5" t="s">
        <v>57</v>
      </c>
      <c r="B299" s="4" t="s">
        <v>18</v>
      </c>
      <c r="C299" s="20">
        <v>41261</v>
      </c>
      <c r="D299" s="19">
        <v>1.32E-2</v>
      </c>
      <c r="E299" s="18">
        <v>41271</v>
      </c>
      <c r="F299" s="18">
        <v>41261</v>
      </c>
      <c r="G299" s="12">
        <f>IF(Tabela4[[#This Row],[Tipo]]="Dividendo",Tabela4[[#This Row],[Valor]],Tabela4[[#This Row],[Valor]]*85%)</f>
        <v>1.1219999999999999E-2</v>
      </c>
    </row>
    <row r="300" spans="1:7">
      <c r="A300" s="5" t="s">
        <v>57</v>
      </c>
      <c r="B300" s="4" t="s">
        <v>19</v>
      </c>
      <c r="C300" s="20">
        <v>41261</v>
      </c>
      <c r="D300" s="19">
        <v>3.2099999999999997E-2</v>
      </c>
      <c r="E300" s="18">
        <v>41271</v>
      </c>
      <c r="F300" s="18">
        <v>41261</v>
      </c>
      <c r="G300" s="12">
        <f>IF(Tabela4[[#This Row],[Tipo]]="Dividendo",Tabela4[[#This Row],[Valor]],Tabela4[[#This Row],[Valor]]*85%)</f>
        <v>3.2099999999999997E-2</v>
      </c>
    </row>
    <row r="301" spans="1:7">
      <c r="A301" s="5" t="s">
        <v>57</v>
      </c>
      <c r="B301" s="4" t="s">
        <v>19</v>
      </c>
      <c r="C301" s="20">
        <v>35880</v>
      </c>
      <c r="D301" s="19">
        <v>1.7999999999999999E-2</v>
      </c>
      <c r="E301" s="18">
        <v>35915</v>
      </c>
      <c r="F301" s="18">
        <v>35880</v>
      </c>
      <c r="G301" s="12">
        <f>IF(Tabela4[[#This Row],[Tipo]]="Dividendo",Tabela4[[#This Row],[Valor]],Tabela4[[#This Row],[Valor]]*85%)</f>
        <v>1.7999999999999999E-2</v>
      </c>
    </row>
    <row r="302" spans="1:7">
      <c r="A302" s="5" t="s">
        <v>57</v>
      </c>
      <c r="B302" s="4" t="s">
        <v>19</v>
      </c>
      <c r="C302" s="20">
        <v>35184</v>
      </c>
      <c r="D302" s="19">
        <v>3.1E-2</v>
      </c>
      <c r="F302" s="18">
        <v>35184</v>
      </c>
      <c r="G302" s="12">
        <f>IF(Tabela4[[#This Row],[Tipo]]="Dividendo",Tabela4[[#This Row],[Valor]],Tabela4[[#This Row],[Valor]]*85%)</f>
        <v>3.1E-2</v>
      </c>
    </row>
    <row r="303" spans="1:7">
      <c r="A303" s="5" t="s">
        <v>60</v>
      </c>
      <c r="B303" s="5" t="s">
        <v>19</v>
      </c>
      <c r="C303" s="21">
        <v>41383</v>
      </c>
      <c r="D303" s="22">
        <v>0.30809999999999998</v>
      </c>
      <c r="E303" s="17">
        <v>41414</v>
      </c>
      <c r="F303" s="17">
        <v>41383</v>
      </c>
      <c r="G303" s="16">
        <f>IF(Tabela4[[#This Row],[Tipo]]="Dividendo",Tabela4[[#This Row],[Valor]],Tabela4[[#This Row],[Valor]]*85%)</f>
        <v>0.30809999999999998</v>
      </c>
    </row>
    <row r="304" spans="1:7">
      <c r="A304" s="5" t="s">
        <v>60</v>
      </c>
      <c r="B304" s="4" t="s">
        <v>19</v>
      </c>
      <c r="C304" s="20">
        <v>41026</v>
      </c>
      <c r="D304" s="19">
        <v>0.32</v>
      </c>
      <c r="E304" s="18">
        <v>41057</v>
      </c>
      <c r="F304" s="18">
        <v>41026</v>
      </c>
      <c r="G304" s="12">
        <f>IF(Tabela4[[#This Row],[Tipo]]="Dividendo",Tabela4[[#This Row],[Valor]],Tabela4[[#This Row],[Valor]]*85%)</f>
        <v>0.32</v>
      </c>
    </row>
    <row r="305" spans="1:7">
      <c r="A305" s="5" t="s">
        <v>60</v>
      </c>
      <c r="B305" s="4" t="s">
        <v>19</v>
      </c>
      <c r="C305" s="20">
        <v>40658</v>
      </c>
      <c r="D305" s="19">
        <v>0.18099999999999999</v>
      </c>
      <c r="E305" s="18">
        <v>40688</v>
      </c>
      <c r="F305" s="18">
        <v>40658</v>
      </c>
      <c r="G305" s="12">
        <f>IF(Tabela4[[#This Row],[Tipo]]="Dividendo",Tabela4[[#This Row],[Valor]],Tabela4[[#This Row],[Valor]]*85%)</f>
        <v>0.18099999999999999</v>
      </c>
    </row>
    <row r="306" spans="1:7">
      <c r="A306" s="5" t="s">
        <v>60</v>
      </c>
      <c r="B306" s="4" t="s">
        <v>19</v>
      </c>
      <c r="C306" s="20">
        <v>40280</v>
      </c>
      <c r="D306" s="19">
        <v>0.128</v>
      </c>
      <c r="F306" s="18">
        <v>40280</v>
      </c>
      <c r="G306" s="12">
        <f>IF(Tabela4[[#This Row],[Tipo]]="Dividendo",Tabela4[[#This Row],[Valor]],Tabela4[[#This Row],[Valor]]*85%)</f>
        <v>0.128</v>
      </c>
    </row>
    <row r="307" spans="1:7">
      <c r="A307" s="5" t="s">
        <v>60</v>
      </c>
      <c r="B307" s="4" t="s">
        <v>19</v>
      </c>
      <c r="C307" s="20">
        <v>39930</v>
      </c>
      <c r="D307" s="19">
        <v>2.35E-2</v>
      </c>
      <c r="E307" s="18">
        <v>39993</v>
      </c>
      <c r="F307" s="18">
        <v>39930</v>
      </c>
      <c r="G307" s="12">
        <f>IF(Tabela4[[#This Row],[Tipo]]="Dividendo",Tabela4[[#This Row],[Valor]],Tabela4[[#This Row],[Valor]]*85%)</f>
        <v>2.35E-2</v>
      </c>
    </row>
    <row r="308" spans="1:7">
      <c r="A308" s="5" t="s">
        <v>63</v>
      </c>
      <c r="B308" s="5" t="s">
        <v>19</v>
      </c>
      <c r="C308" s="21">
        <v>41381</v>
      </c>
      <c r="D308" s="22">
        <v>8.2500000000000004E-2</v>
      </c>
      <c r="E308" s="17">
        <v>41439</v>
      </c>
      <c r="F308" s="17">
        <v>41381</v>
      </c>
      <c r="G308" s="16">
        <f>IF(Tabela4[[#This Row],[Tipo]]="Dividendo",Tabela4[[#This Row],[Valor]],Tabela4[[#This Row],[Valor]]*85%)</f>
        <v>8.2500000000000004E-2</v>
      </c>
    </row>
    <row r="309" spans="1:7">
      <c r="A309" s="4" t="s">
        <v>63</v>
      </c>
      <c r="B309" s="4" t="s">
        <v>19</v>
      </c>
      <c r="C309" s="20">
        <v>41026</v>
      </c>
      <c r="D309" s="19">
        <v>8.5500000000000007E-2</v>
      </c>
      <c r="E309" s="18">
        <v>41086</v>
      </c>
      <c r="F309" s="18">
        <v>41026</v>
      </c>
      <c r="G309" s="12">
        <f>IF(Tabela4[[#This Row],[Tipo]]="Dividendo",Tabela4[[#This Row],[Valor]],Tabela4[[#This Row],[Valor]]*85%)</f>
        <v>8.5500000000000007E-2</v>
      </c>
    </row>
    <row r="310" spans="1:7">
      <c r="A310" s="5" t="s">
        <v>63</v>
      </c>
      <c r="B310" s="4" t="s">
        <v>19</v>
      </c>
      <c r="C310" s="20">
        <v>40668</v>
      </c>
      <c r="D310" s="19">
        <v>8.2900000000000001E-2</v>
      </c>
      <c r="E310" s="18">
        <v>40723</v>
      </c>
      <c r="F310" s="18">
        <v>40668</v>
      </c>
      <c r="G310" s="12">
        <f>IF(Tabela4[[#This Row],[Tipo]]="Dividendo",Tabela4[[#This Row],[Valor]],Tabela4[[#This Row],[Valor]]*85%)</f>
        <v>8.2900000000000001E-2</v>
      </c>
    </row>
    <row r="311" spans="1:7">
      <c r="A311" s="4" t="s">
        <v>63</v>
      </c>
      <c r="B311" s="4" t="s">
        <v>19</v>
      </c>
      <c r="C311" s="20">
        <v>40298</v>
      </c>
      <c r="D311" s="19">
        <v>2.0999999999999999E-3</v>
      </c>
      <c r="E311" s="18">
        <v>40358</v>
      </c>
      <c r="F311" s="18">
        <v>40298</v>
      </c>
      <c r="G311" s="12">
        <f>IF(Tabela4[[#This Row],[Tipo]]="Dividendo",Tabela4[[#This Row],[Valor]],Tabela4[[#This Row],[Valor]]*85%)</f>
        <v>2.0999999999999999E-3</v>
      </c>
    </row>
    <row r="312" spans="1:7">
      <c r="A312" s="5" t="s">
        <v>63</v>
      </c>
      <c r="B312" s="4" t="s">
        <v>19</v>
      </c>
      <c r="C312" s="20">
        <v>39932</v>
      </c>
      <c r="D312" s="19">
        <v>1.4500000000000001E-2</v>
      </c>
      <c r="E312" s="18">
        <v>39990</v>
      </c>
      <c r="F312" s="18">
        <v>39932</v>
      </c>
      <c r="G312" s="12">
        <f>IF(Tabela4[[#This Row],[Tipo]]="Dividendo",Tabela4[[#This Row],[Valor]],Tabela4[[#This Row],[Valor]]*85%)</f>
        <v>1.4500000000000001E-2</v>
      </c>
    </row>
    <row r="313" spans="1:7">
      <c r="A313" s="4" t="s">
        <v>63</v>
      </c>
      <c r="B313" s="4" t="s">
        <v>19</v>
      </c>
      <c r="C313" s="20">
        <v>39566</v>
      </c>
      <c r="D313" s="19">
        <v>1.7899999999999999E-2</v>
      </c>
      <c r="E313" s="18">
        <v>39626</v>
      </c>
      <c r="F313" s="18">
        <v>39566</v>
      </c>
      <c r="G313" s="12">
        <f>IF(Tabela4[[#This Row],[Tipo]]="Dividendo",Tabela4[[#This Row],[Valor]],Tabela4[[#This Row],[Valor]]*85%)</f>
        <v>1.7899999999999999E-2</v>
      </c>
    </row>
    <row r="314" spans="1:7">
      <c r="A314" s="5" t="s">
        <v>63</v>
      </c>
      <c r="B314" s="4" t="s">
        <v>19</v>
      </c>
      <c r="C314" s="20">
        <v>39174</v>
      </c>
      <c r="D314" s="19">
        <v>1E-3</v>
      </c>
      <c r="E314" s="18">
        <v>39204</v>
      </c>
      <c r="F314" s="18">
        <v>39174</v>
      </c>
      <c r="G314" s="12">
        <f>IF(Tabela4[[#This Row],[Tipo]]="Dividendo",Tabela4[[#This Row],[Valor]],Tabela4[[#This Row],[Valor]]*85%)</f>
        <v>1E-3</v>
      </c>
    </row>
    <row r="315" spans="1:7">
      <c r="A315" s="4" t="s">
        <v>63</v>
      </c>
      <c r="B315" s="4" t="s">
        <v>18</v>
      </c>
      <c r="C315" s="20">
        <v>39084</v>
      </c>
      <c r="D315" s="19">
        <v>5.1999999999999998E-3</v>
      </c>
      <c r="E315" s="18">
        <v>39113</v>
      </c>
      <c r="F315" s="18">
        <v>39080</v>
      </c>
      <c r="G315" s="12">
        <f>IF(Tabela4[[#This Row],[Tipo]]="Dividendo",Tabela4[[#This Row],[Valor]],Tabela4[[#This Row],[Valor]]*85%)</f>
        <v>4.4199999999999995E-3</v>
      </c>
    </row>
    <row r="316" spans="1:7">
      <c r="A316" s="5" t="s">
        <v>63</v>
      </c>
      <c r="B316" s="4" t="s">
        <v>19</v>
      </c>
      <c r="C316" s="20">
        <v>38803</v>
      </c>
      <c r="D316" s="19">
        <v>9.11E-2</v>
      </c>
      <c r="E316" s="18">
        <v>38839</v>
      </c>
      <c r="F316" s="18">
        <v>38803</v>
      </c>
      <c r="G316" s="12">
        <f>IF(Tabela4[[#This Row],[Tipo]]="Dividendo",Tabela4[[#This Row],[Valor]],Tabela4[[#This Row],[Valor]]*85%)</f>
        <v>9.11E-2</v>
      </c>
    </row>
    <row r="317" spans="1:7">
      <c r="A317" s="4" t="s">
        <v>63</v>
      </c>
      <c r="B317" s="4" t="s">
        <v>18</v>
      </c>
      <c r="C317" s="20">
        <v>38715</v>
      </c>
      <c r="D317" s="19">
        <v>8.9800000000000005E-2</v>
      </c>
      <c r="E317" s="18">
        <v>38748</v>
      </c>
      <c r="F317" s="18">
        <v>38713</v>
      </c>
      <c r="G317" s="12">
        <f>IF(Tabela4[[#This Row],[Tipo]]="Dividendo",Tabela4[[#This Row],[Valor]],Tabela4[[#This Row],[Valor]]*85%)</f>
        <v>7.6330000000000009E-2</v>
      </c>
    </row>
    <row r="318" spans="1:7">
      <c r="A318" s="5" t="s">
        <v>63</v>
      </c>
      <c r="B318" s="4" t="s">
        <v>19</v>
      </c>
      <c r="C318" s="20">
        <v>38443</v>
      </c>
      <c r="D318" s="19">
        <v>3.5000000000000001E-3</v>
      </c>
      <c r="E318" s="18">
        <v>38474</v>
      </c>
      <c r="F318" s="18">
        <v>38443</v>
      </c>
      <c r="G318" s="12">
        <f>IF(Tabela4[[#This Row],[Tipo]]="Dividendo",Tabela4[[#This Row],[Valor]],Tabela4[[#This Row],[Valor]]*85%)</f>
        <v>3.5000000000000001E-3</v>
      </c>
    </row>
    <row r="319" spans="1:7">
      <c r="A319" s="4" t="s">
        <v>63</v>
      </c>
      <c r="B319" s="4" t="s">
        <v>18</v>
      </c>
      <c r="C319" s="20">
        <v>38351</v>
      </c>
      <c r="D319" s="19">
        <v>0.83340000000000003</v>
      </c>
      <c r="E319" s="18">
        <v>38383</v>
      </c>
      <c r="F319" s="18">
        <v>38351</v>
      </c>
      <c r="G319" s="12">
        <f>IF(Tabela4[[#This Row],[Tipo]]="Dividendo",Tabela4[[#This Row],[Valor]],Tabela4[[#This Row],[Valor]]*85%)</f>
        <v>0.70838999999999996</v>
      </c>
    </row>
    <row r="320" spans="1:7">
      <c r="A320" s="5" t="s">
        <v>63</v>
      </c>
      <c r="B320" s="4" t="s">
        <v>19</v>
      </c>
      <c r="C320" s="20">
        <v>37382</v>
      </c>
      <c r="D320" s="19">
        <v>1.4200000000000001E-2</v>
      </c>
      <c r="E320" s="18">
        <v>37376</v>
      </c>
      <c r="F320" s="18"/>
      <c r="G320" s="12">
        <f>IF(Tabela4[[#This Row],[Tipo]]="Dividendo",Tabela4[[#This Row],[Valor]],Tabela4[[#This Row],[Valor]]*85%)</f>
        <v>1.4200000000000001E-2</v>
      </c>
    </row>
    <row r="321" spans="1:7">
      <c r="A321" s="5" t="s">
        <v>66</v>
      </c>
      <c r="B321" s="5" t="s">
        <v>19</v>
      </c>
      <c r="C321" s="21">
        <v>41383</v>
      </c>
      <c r="D321" s="22">
        <v>0.52159999999999995</v>
      </c>
      <c r="E321" s="17">
        <v>41397</v>
      </c>
      <c r="F321" s="17">
        <v>41383</v>
      </c>
      <c r="G321" s="16">
        <f>IF(Tabela4[[#This Row],[Tipo]]="Dividendo",Tabela4[[#This Row],[Valor]],Tabela4[[#This Row],[Valor]]*85%)</f>
        <v>0.52159999999999995</v>
      </c>
    </row>
    <row r="322" spans="1:7">
      <c r="A322" s="5" t="s">
        <v>66</v>
      </c>
      <c r="B322" s="4" t="s">
        <v>19</v>
      </c>
      <c r="C322" s="20">
        <v>41015</v>
      </c>
      <c r="D322" s="19">
        <v>1.0896999999999999</v>
      </c>
      <c r="E322" s="18">
        <v>41025</v>
      </c>
      <c r="F322" s="18">
        <v>41015</v>
      </c>
      <c r="G322" s="12">
        <f>IF(Tabela4[[#This Row],[Tipo]]="Dividendo",Tabela4[[#This Row],[Valor]],Tabela4[[#This Row],[Valor]]*85%)</f>
        <v>1.0896999999999999</v>
      </c>
    </row>
    <row r="323" spans="1:7">
      <c r="A323" s="5" t="s">
        <v>66</v>
      </c>
      <c r="B323" s="4" t="s">
        <v>19</v>
      </c>
      <c r="C323" s="20">
        <v>40648</v>
      </c>
      <c r="D323" s="19">
        <v>0.79710000000000003</v>
      </c>
      <c r="E323" s="18">
        <v>40662</v>
      </c>
      <c r="F323" s="18">
        <v>40648</v>
      </c>
      <c r="G323" s="12">
        <f>IF(Tabela4[[#This Row],[Tipo]]="Dividendo",Tabela4[[#This Row],[Valor]],Tabela4[[#This Row],[Valor]]*85%)</f>
        <v>0.79710000000000003</v>
      </c>
    </row>
    <row r="324" spans="1:7">
      <c r="A324" s="5" t="s">
        <v>66</v>
      </c>
      <c r="B324" s="4" t="s">
        <v>19</v>
      </c>
      <c r="C324" s="20">
        <v>40294</v>
      </c>
      <c r="D324" s="19">
        <v>0.34439999999999998</v>
      </c>
      <c r="E324" s="18">
        <v>40329</v>
      </c>
      <c r="F324" s="18">
        <v>40294</v>
      </c>
      <c r="G324" s="12">
        <f>IF(Tabela4[[#This Row],[Tipo]]="Dividendo",Tabela4[[#This Row],[Valor]],Tabela4[[#This Row],[Valor]]*85%)</f>
        <v>0.34439999999999998</v>
      </c>
    </row>
    <row r="325" spans="1:7">
      <c r="A325" s="5" t="s">
        <v>66</v>
      </c>
      <c r="B325" s="4" t="s">
        <v>19</v>
      </c>
      <c r="C325" s="20">
        <v>39925</v>
      </c>
      <c r="D325" s="19">
        <v>0.2185</v>
      </c>
      <c r="E325" s="18">
        <v>39962</v>
      </c>
      <c r="F325" s="18">
        <v>39925</v>
      </c>
      <c r="G325" s="12">
        <f>IF(Tabela4[[#This Row],[Tipo]]="Dividendo",Tabela4[[#This Row],[Valor]],Tabela4[[#This Row],[Valor]]*85%)</f>
        <v>0.2185</v>
      </c>
    </row>
    <row r="326" spans="1:7">
      <c r="A326" s="5" t="s">
        <v>66</v>
      </c>
      <c r="B326" s="4" t="s">
        <v>19</v>
      </c>
      <c r="C326" s="20">
        <v>39493</v>
      </c>
      <c r="D326" s="19">
        <v>0.03</v>
      </c>
      <c r="E326" s="18">
        <v>39512</v>
      </c>
      <c r="F326" s="18">
        <v>39491</v>
      </c>
      <c r="G326" s="12">
        <f>IF(Tabela4[[#This Row],[Tipo]]="Dividendo",Tabela4[[#This Row],[Valor]],Tabela4[[#This Row],[Valor]]*85%)</f>
        <v>0.03</v>
      </c>
    </row>
    <row r="327" spans="1:7">
      <c r="A327" s="5" t="s">
        <v>66</v>
      </c>
      <c r="B327" s="4" t="s">
        <v>19</v>
      </c>
      <c r="C327" s="20">
        <v>37375</v>
      </c>
      <c r="D327" s="19">
        <v>2</v>
      </c>
      <c r="F327" s="18">
        <v>37375</v>
      </c>
      <c r="G327" s="12">
        <f>IF(Tabela4[[#This Row],[Tipo]]="Dividendo",Tabela4[[#This Row],[Valor]],Tabela4[[#This Row],[Valor]]*85%)</f>
        <v>2</v>
      </c>
    </row>
    <row r="328" spans="1:7">
      <c r="A328" s="5" t="s">
        <v>66</v>
      </c>
      <c r="B328" s="4" t="s">
        <v>19</v>
      </c>
      <c r="C328" s="20">
        <v>37007</v>
      </c>
      <c r="D328" s="19">
        <v>11.0238</v>
      </c>
      <c r="F328" s="18">
        <v>37007</v>
      </c>
      <c r="G328" s="12">
        <f>IF(Tabela4[[#This Row],[Tipo]]="Dividendo",Tabela4[[#This Row],[Valor]],Tabela4[[#This Row],[Valor]]*85%)</f>
        <v>11.0238</v>
      </c>
    </row>
    <row r="329" spans="1:7">
      <c r="A329" s="5" t="s">
        <v>66</v>
      </c>
      <c r="B329" s="4" t="s">
        <v>19</v>
      </c>
      <c r="C329" s="20">
        <v>35550</v>
      </c>
      <c r="D329" s="19">
        <v>4.34</v>
      </c>
      <c r="F329" s="18">
        <v>35550</v>
      </c>
      <c r="G329" s="12">
        <f>IF(Tabela4[[#This Row],[Tipo]]="Dividendo",Tabela4[[#This Row],[Valor]],Tabela4[[#This Row],[Valor]]*85%)</f>
        <v>4.34</v>
      </c>
    </row>
    <row r="330" spans="1:7">
      <c r="A330" s="5" t="s">
        <v>68</v>
      </c>
      <c r="B330" s="5" t="s">
        <v>19</v>
      </c>
      <c r="C330" s="21">
        <v>41393</v>
      </c>
      <c r="D330" s="22">
        <v>0.2616</v>
      </c>
      <c r="E330" s="17">
        <v>41403</v>
      </c>
      <c r="F330" s="17">
        <v>41393</v>
      </c>
      <c r="G330" s="16">
        <f>IF(Tabela4[[#This Row],[Tipo]]="Dividendo",Tabela4[[#This Row],[Valor]],Tabela4[[#This Row],[Valor]]*85%)</f>
        <v>0.2616</v>
      </c>
    </row>
    <row r="331" spans="1:7">
      <c r="A331" s="4" t="s">
        <v>68</v>
      </c>
      <c r="B331" s="4" t="s">
        <v>19</v>
      </c>
      <c r="C331" s="20">
        <v>41017</v>
      </c>
      <c r="D331" s="19">
        <v>0.23019999999999999</v>
      </c>
      <c r="E331" s="18">
        <v>41029</v>
      </c>
      <c r="F331" s="18">
        <v>41017</v>
      </c>
      <c r="G331" s="12">
        <f>IF(Tabela4[[#This Row],[Tipo]]="Dividendo",Tabela4[[#This Row],[Valor]],Tabela4[[#This Row],[Valor]]*85%)</f>
        <v>0.23019999999999999</v>
      </c>
    </row>
    <row r="332" spans="1:7">
      <c r="A332" s="4" t="s">
        <v>68</v>
      </c>
      <c r="B332" s="4" t="s">
        <v>19</v>
      </c>
      <c r="C332" s="20">
        <v>40662</v>
      </c>
      <c r="D332" s="19">
        <v>0.25700000000000001</v>
      </c>
      <c r="E332" s="18">
        <v>40673</v>
      </c>
      <c r="F332" s="18">
        <v>40662</v>
      </c>
      <c r="G332" s="12">
        <f>IF(Tabela4[[#This Row],[Tipo]]="Dividendo",Tabela4[[#This Row],[Valor]],Tabela4[[#This Row],[Valor]]*85%)</f>
        <v>0.25700000000000001</v>
      </c>
    </row>
    <row r="333" spans="1:7">
      <c r="A333" s="4" t="s">
        <v>68</v>
      </c>
      <c r="B333" s="4" t="s">
        <v>19</v>
      </c>
      <c r="C333" s="20">
        <v>40277</v>
      </c>
      <c r="D333" s="19">
        <v>0.1661</v>
      </c>
      <c r="E333" s="18">
        <v>40291</v>
      </c>
      <c r="F333" s="18">
        <v>40277</v>
      </c>
      <c r="G333" s="12">
        <f>IF(Tabela4[[#This Row],[Tipo]]="Dividendo",Tabela4[[#This Row],[Valor]],Tabela4[[#This Row],[Valor]]*85%)</f>
        <v>0.1661</v>
      </c>
    </row>
    <row r="334" spans="1:7">
      <c r="A334" s="4" t="s">
        <v>68</v>
      </c>
      <c r="B334" s="4" t="s">
        <v>19</v>
      </c>
      <c r="C334" s="20">
        <v>39925</v>
      </c>
      <c r="D334" s="19">
        <v>7.9799999999999996E-2</v>
      </c>
      <c r="E334" s="18">
        <v>39938</v>
      </c>
      <c r="F334" s="18">
        <v>39925</v>
      </c>
      <c r="G334" s="12">
        <f>IF(Tabela4[[#This Row],[Tipo]]="Dividendo",Tabela4[[#This Row],[Valor]],Tabela4[[#This Row],[Valor]]*85%)</f>
        <v>7.9799999999999996E-2</v>
      </c>
    </row>
    <row r="335" spans="1:7">
      <c r="A335" s="4" t="s">
        <v>68</v>
      </c>
      <c r="B335" s="4" t="s">
        <v>19</v>
      </c>
      <c r="C335" s="20">
        <v>39552</v>
      </c>
      <c r="D335" s="19">
        <v>4.9000000000000002E-2</v>
      </c>
      <c r="E335" s="18">
        <v>39568</v>
      </c>
      <c r="F335" s="18">
        <v>39552</v>
      </c>
      <c r="G335" s="12">
        <f>IF(Tabela4[[#This Row],[Tipo]]="Dividendo",Tabela4[[#This Row],[Valor]],Tabela4[[#This Row],[Valor]]*85%)</f>
        <v>4.9000000000000002E-2</v>
      </c>
    </row>
    <row r="336" spans="1:7">
      <c r="A336" s="5" t="s">
        <v>7</v>
      </c>
      <c r="B336" s="5" t="s">
        <v>18</v>
      </c>
      <c r="C336" s="21">
        <v>41394</v>
      </c>
      <c r="D336" s="22">
        <v>0.40849999999999997</v>
      </c>
      <c r="E336" s="17">
        <v>41537</v>
      </c>
      <c r="F336" s="17">
        <v>41394</v>
      </c>
      <c r="G336" s="16">
        <f>IF(Tabela4[[#This Row],[Tipo]]="Dividendo",Tabela4[[#This Row],[Valor]],Tabela4[[#This Row],[Valor]]*85%)</f>
        <v>0.34722499999999995</v>
      </c>
    </row>
    <row r="337" spans="1:7">
      <c r="A337" s="5" t="s">
        <v>7</v>
      </c>
      <c r="B337" s="4" t="s">
        <v>18</v>
      </c>
      <c r="C337" s="20">
        <v>41047</v>
      </c>
      <c r="D337" s="19">
        <v>1.2761</v>
      </c>
      <c r="E337" s="18">
        <v>41058</v>
      </c>
      <c r="F337" s="18">
        <v>41047</v>
      </c>
      <c r="G337" s="12">
        <f>IF(Tabela4[[#This Row],[Tipo]]="Dividendo",Tabela4[[#This Row],[Valor]],Tabela4[[#This Row],[Valor]]*85%)</f>
        <v>1.0846849999999999</v>
      </c>
    </row>
    <row r="338" spans="1:7">
      <c r="A338" s="5" t="s">
        <v>7</v>
      </c>
      <c r="B338" s="4" t="s">
        <v>18</v>
      </c>
      <c r="C338" s="20">
        <v>40710</v>
      </c>
      <c r="D338" s="19">
        <v>0.87460000000000004</v>
      </c>
      <c r="E338" s="18">
        <v>40723</v>
      </c>
      <c r="F338" s="18">
        <v>40710</v>
      </c>
      <c r="G338" s="12">
        <f>IF(Tabela4[[#This Row],[Tipo]]="Dividendo",Tabela4[[#This Row],[Valor]],Tabela4[[#This Row],[Valor]]*85%)</f>
        <v>0.74341000000000002</v>
      </c>
    </row>
    <row r="339" spans="1:7">
      <c r="A339" s="5" t="s">
        <v>7</v>
      </c>
      <c r="B339" s="4" t="s">
        <v>18</v>
      </c>
      <c r="C339" s="20">
        <v>40298</v>
      </c>
      <c r="D339" s="19">
        <v>0.4209</v>
      </c>
      <c r="E339" s="18">
        <v>40316</v>
      </c>
      <c r="F339" s="18">
        <v>40298</v>
      </c>
      <c r="G339" s="12">
        <f>IF(Tabela4[[#This Row],[Tipo]]="Dividendo",Tabela4[[#This Row],[Valor]],Tabela4[[#This Row],[Valor]]*85%)</f>
        <v>0.357765</v>
      </c>
    </row>
    <row r="340" spans="1:7">
      <c r="A340" s="5" t="s">
        <v>7</v>
      </c>
      <c r="B340" s="4" t="s">
        <v>19</v>
      </c>
      <c r="C340" s="20">
        <v>40207</v>
      </c>
      <c r="D340" s="19">
        <v>11.3643</v>
      </c>
      <c r="F340" s="18">
        <v>40200</v>
      </c>
      <c r="G340" s="12">
        <f>IF(Tabela4[[#This Row],[Tipo]]="Dividendo",Tabela4[[#This Row],[Valor]],Tabela4[[#This Row],[Valor]]*85%)</f>
        <v>11.3643</v>
      </c>
    </row>
    <row r="341" spans="1:7">
      <c r="A341" s="5" t="s">
        <v>7</v>
      </c>
      <c r="B341" s="4" t="s">
        <v>18</v>
      </c>
      <c r="C341" s="20">
        <v>39937</v>
      </c>
      <c r="D341" s="19">
        <v>1.5423</v>
      </c>
      <c r="E341" s="18">
        <v>39953</v>
      </c>
      <c r="F341" s="18">
        <v>39933</v>
      </c>
      <c r="G341" s="12">
        <f>IF(Tabela4[[#This Row],[Tipo]]="Dividendo",Tabela4[[#This Row],[Valor]],Tabela4[[#This Row],[Valor]]*85%)</f>
        <v>1.3109549999999999</v>
      </c>
    </row>
    <row r="342" spans="1:7">
      <c r="A342" s="5" t="s">
        <v>7</v>
      </c>
      <c r="B342" s="4" t="s">
        <v>18</v>
      </c>
      <c r="C342" s="20">
        <v>39570</v>
      </c>
      <c r="D342" s="19">
        <v>0.41610000000000003</v>
      </c>
      <c r="E342" s="18">
        <v>39629</v>
      </c>
      <c r="F342" s="18">
        <v>39568</v>
      </c>
      <c r="G342" s="12">
        <f>IF(Tabela4[[#This Row],[Tipo]]="Dividendo",Tabela4[[#This Row],[Valor]],Tabela4[[#This Row],[Valor]]*85%)</f>
        <v>0.35368500000000003</v>
      </c>
    </row>
    <row r="343" spans="1:7">
      <c r="A343" s="5" t="s">
        <v>7</v>
      </c>
      <c r="B343" s="4" t="s">
        <v>18</v>
      </c>
      <c r="C343" s="20">
        <v>39204</v>
      </c>
      <c r="D343" s="19">
        <v>0.27460000000000001</v>
      </c>
      <c r="E343" s="18">
        <v>39248</v>
      </c>
      <c r="F343" s="18">
        <v>39202</v>
      </c>
      <c r="G343" s="12">
        <f>IF(Tabela4[[#This Row],[Tipo]]="Dividendo",Tabela4[[#This Row],[Valor]],Tabela4[[#This Row],[Valor]]*85%)</f>
        <v>0.23341000000000001</v>
      </c>
    </row>
    <row r="344" spans="1:7">
      <c r="A344" s="5" t="s">
        <v>7</v>
      </c>
      <c r="B344" s="4" t="s">
        <v>19</v>
      </c>
      <c r="C344" s="20">
        <v>38833</v>
      </c>
      <c r="D344" s="19">
        <v>0.3553</v>
      </c>
      <c r="E344" s="18">
        <v>38896</v>
      </c>
      <c r="F344" s="18">
        <v>38833</v>
      </c>
      <c r="G344" s="12">
        <f>IF(Tabela4[[#This Row],[Tipo]]="Dividendo",Tabela4[[#This Row],[Valor]],Tabela4[[#This Row],[Valor]]*85%)</f>
        <v>0.3553</v>
      </c>
    </row>
    <row r="345" spans="1:7">
      <c r="A345" s="5" t="s">
        <v>7</v>
      </c>
      <c r="B345" s="4" t="s">
        <v>18</v>
      </c>
      <c r="C345" s="20">
        <v>38471</v>
      </c>
      <c r="D345" s="19">
        <v>0.30209999999999998</v>
      </c>
      <c r="E345" s="18">
        <v>38707</v>
      </c>
      <c r="F345" s="18">
        <v>38470</v>
      </c>
      <c r="G345" s="12">
        <f>IF(Tabela4[[#This Row],[Tipo]]="Dividendo",Tabela4[[#This Row],[Valor]],Tabela4[[#This Row],[Valor]]*85%)</f>
        <v>0.25678499999999999</v>
      </c>
    </row>
    <row r="346" spans="1:7">
      <c r="A346" s="5" t="s">
        <v>7</v>
      </c>
      <c r="B346" s="4" t="s">
        <v>19</v>
      </c>
      <c r="C346" s="20">
        <v>38107</v>
      </c>
      <c r="D346" s="19">
        <v>0.2923</v>
      </c>
      <c r="E346" s="18">
        <v>38336</v>
      </c>
      <c r="F346" s="18">
        <v>38106</v>
      </c>
      <c r="G346" s="12">
        <f>IF(Tabela4[[#This Row],[Tipo]]="Dividendo",Tabela4[[#This Row],[Valor]],Tabela4[[#This Row],[Valor]]*85%)</f>
        <v>0.2923</v>
      </c>
    </row>
    <row r="347" spans="1:7">
      <c r="A347" s="5" t="s">
        <v>7</v>
      </c>
      <c r="B347" s="4" t="s">
        <v>19</v>
      </c>
      <c r="C347" s="20">
        <v>37741</v>
      </c>
      <c r="D347" s="19">
        <v>0.54620000000000002</v>
      </c>
      <c r="E347" s="18">
        <v>37753</v>
      </c>
      <c r="F347" s="18">
        <v>37741</v>
      </c>
      <c r="G347" s="12">
        <f>IF(Tabela4[[#This Row],[Tipo]]="Dividendo",Tabela4[[#This Row],[Valor]],Tabela4[[#This Row],[Valor]]*85%)</f>
        <v>0.54620000000000002</v>
      </c>
    </row>
    <row r="348" spans="1:7">
      <c r="A348" s="5" t="s">
        <v>7</v>
      </c>
      <c r="B348" s="4" t="s">
        <v>18</v>
      </c>
      <c r="C348" s="20">
        <v>37342</v>
      </c>
      <c r="D348" s="19">
        <v>1.4</v>
      </c>
      <c r="E348" s="18">
        <v>37607</v>
      </c>
      <c r="F348" s="18">
        <v>37342</v>
      </c>
      <c r="G348" s="12">
        <f>IF(Tabela4[[#This Row],[Tipo]]="Dividendo",Tabela4[[#This Row],[Valor]],Tabela4[[#This Row],[Valor]]*85%)</f>
        <v>1.19</v>
      </c>
    </row>
    <row r="349" spans="1:7">
      <c r="A349" s="5" t="s">
        <v>7</v>
      </c>
      <c r="B349" s="4" t="s">
        <v>18</v>
      </c>
      <c r="C349" s="20">
        <v>37253</v>
      </c>
      <c r="D349" s="19">
        <v>1.2867999999999999</v>
      </c>
      <c r="E349" s="18">
        <v>37607</v>
      </c>
      <c r="F349" s="18">
        <v>37246</v>
      </c>
      <c r="G349" s="12">
        <f>IF(Tabela4[[#This Row],[Tipo]]="Dividendo",Tabela4[[#This Row],[Valor]],Tabela4[[#This Row],[Valor]]*85%)</f>
        <v>1.09378</v>
      </c>
    </row>
    <row r="350" spans="1:7">
      <c r="A350" s="5" t="s">
        <v>7</v>
      </c>
      <c r="B350" s="4" t="s">
        <v>18</v>
      </c>
      <c r="C350" s="20">
        <v>36888</v>
      </c>
      <c r="D350" s="19">
        <v>1.2327999999999999</v>
      </c>
      <c r="E350" s="18">
        <v>37222</v>
      </c>
      <c r="F350" s="18">
        <v>36887</v>
      </c>
      <c r="G350" s="12">
        <f>IF(Tabela4[[#This Row],[Tipo]]="Dividendo",Tabela4[[#This Row],[Valor]],Tabela4[[#This Row],[Valor]]*85%)</f>
        <v>1.0478799999999999</v>
      </c>
    </row>
    <row r="351" spans="1:7">
      <c r="A351" s="5" t="s">
        <v>7</v>
      </c>
      <c r="B351" s="4" t="s">
        <v>18</v>
      </c>
      <c r="C351" s="20">
        <v>36524</v>
      </c>
      <c r="D351" s="19">
        <v>0.81310000000000004</v>
      </c>
      <c r="E351" s="18">
        <v>36693</v>
      </c>
      <c r="F351" s="18">
        <v>36523</v>
      </c>
      <c r="G351" s="12">
        <f>IF(Tabela4[[#This Row],[Tipo]]="Dividendo",Tabela4[[#This Row],[Valor]],Tabela4[[#This Row],[Valor]]*85%)</f>
        <v>0.69113500000000005</v>
      </c>
    </row>
    <row r="352" spans="1:7">
      <c r="A352" s="5" t="s">
        <v>7</v>
      </c>
      <c r="B352" s="4" t="s">
        <v>19</v>
      </c>
      <c r="C352" s="20">
        <v>36256</v>
      </c>
      <c r="D352" s="19">
        <v>0.43640000000000001</v>
      </c>
      <c r="E352" s="18">
        <v>36433</v>
      </c>
      <c r="F352" s="18">
        <v>36256</v>
      </c>
      <c r="G352" s="12">
        <f>IF(Tabela4[[#This Row],[Tipo]]="Dividendo",Tabela4[[#This Row],[Valor]],Tabela4[[#This Row],[Valor]]*85%)</f>
        <v>0.43640000000000001</v>
      </c>
    </row>
    <row r="353" spans="1:7">
      <c r="A353" s="5" t="s">
        <v>7</v>
      </c>
      <c r="B353" s="4" t="s">
        <v>18</v>
      </c>
      <c r="C353" s="20">
        <v>35888</v>
      </c>
      <c r="D353" s="19">
        <v>2.8361000000000001</v>
      </c>
      <c r="F353" s="18">
        <v>35888</v>
      </c>
      <c r="G353" s="12">
        <f>IF(Tabela4[[#This Row],[Tipo]]="Dividendo",Tabela4[[#This Row],[Valor]],Tabela4[[#This Row],[Valor]]*85%)</f>
        <v>2.410685</v>
      </c>
    </row>
    <row r="354" spans="1:7">
      <c r="A354" s="5" t="s">
        <v>7</v>
      </c>
      <c r="B354" s="4" t="s">
        <v>18</v>
      </c>
      <c r="C354" s="20">
        <v>35549</v>
      </c>
      <c r="D354" s="19">
        <v>9.3566000000000003</v>
      </c>
      <c r="F354" s="18">
        <v>35549</v>
      </c>
      <c r="G354" s="12">
        <f>IF(Tabela4[[#This Row],[Tipo]]="Dividendo",Tabela4[[#This Row],[Valor]],Tabela4[[#This Row],[Valor]]*85%)</f>
        <v>7.9531099999999997</v>
      </c>
    </row>
    <row r="355" spans="1:7">
      <c r="A355" s="5" t="s">
        <v>7</v>
      </c>
      <c r="B355" s="4" t="s">
        <v>19</v>
      </c>
      <c r="C355" s="20">
        <v>35549</v>
      </c>
      <c r="D355" s="19">
        <v>0.25879999999999997</v>
      </c>
      <c r="F355" s="18">
        <v>35549</v>
      </c>
      <c r="G355" s="12">
        <f>IF(Tabela4[[#This Row],[Tipo]]="Dividendo",Tabela4[[#This Row],[Valor]],Tabela4[[#This Row],[Valor]]*85%)</f>
        <v>0.25879999999999997</v>
      </c>
    </row>
    <row r="356" spans="1:7">
      <c r="A356" s="5" t="s">
        <v>7</v>
      </c>
      <c r="B356" s="4" t="s">
        <v>19</v>
      </c>
      <c r="C356" s="20">
        <v>35180</v>
      </c>
      <c r="D356" s="19">
        <v>2.2734999999999999</v>
      </c>
      <c r="F356" s="18">
        <v>35180</v>
      </c>
      <c r="G356" s="12">
        <f>IF(Tabela4[[#This Row],[Tipo]]="Dividendo",Tabela4[[#This Row],[Valor]],Tabela4[[#This Row],[Valor]]*85%)</f>
        <v>2.2734999999999999</v>
      </c>
    </row>
    <row r="357" spans="1:7">
      <c r="A357" s="5" t="s">
        <v>4</v>
      </c>
      <c r="B357" s="5" t="s">
        <v>19</v>
      </c>
      <c r="C357" s="21">
        <v>41368</v>
      </c>
      <c r="D357" s="22">
        <v>3.3E-3</v>
      </c>
      <c r="E357" s="17">
        <v>41603</v>
      </c>
      <c r="F357" s="17">
        <v>41368</v>
      </c>
      <c r="G357" s="16">
        <f>IF(Tabela4[[#This Row],[Tipo]]="Dividendo",Tabela4[[#This Row],[Valor]],Tabela4[[#This Row],[Valor]]*85%)</f>
        <v>3.3E-3</v>
      </c>
    </row>
    <row r="358" spans="1:7">
      <c r="A358" s="5" t="s">
        <v>4</v>
      </c>
      <c r="B358" s="4" t="s">
        <v>18</v>
      </c>
      <c r="C358" s="20">
        <v>41263</v>
      </c>
      <c r="D358" s="19">
        <v>0.33679999999999999</v>
      </c>
      <c r="E358" s="18">
        <v>41603</v>
      </c>
      <c r="F358" s="18">
        <v>41263</v>
      </c>
      <c r="G358" s="12">
        <f>IF(Tabela4[[#This Row],[Tipo]]="Dividendo",Tabela4[[#This Row],[Valor]],Tabela4[[#This Row],[Valor]]*85%)</f>
        <v>0.28627999999999998</v>
      </c>
    </row>
    <row r="359" spans="1:7">
      <c r="A359" s="5" t="s">
        <v>4</v>
      </c>
      <c r="B359" s="4" t="s">
        <v>19</v>
      </c>
      <c r="C359" s="20">
        <v>41015</v>
      </c>
      <c r="D359" s="19">
        <v>3.3917999999999999</v>
      </c>
      <c r="E359" s="18">
        <v>41044</v>
      </c>
      <c r="F359" s="18">
        <v>41015</v>
      </c>
      <c r="G359" s="12">
        <f>IF(Tabela4[[#This Row],[Tipo]]="Dividendo",Tabela4[[#This Row],[Valor]],Tabela4[[#This Row],[Valor]]*85%)</f>
        <v>3.3917999999999999</v>
      </c>
    </row>
    <row r="360" spans="1:7">
      <c r="A360" s="5" t="s">
        <v>4</v>
      </c>
      <c r="B360" s="4" t="s">
        <v>18</v>
      </c>
      <c r="C360" s="20">
        <v>40884</v>
      </c>
      <c r="D360" s="19">
        <v>0.45279999999999998</v>
      </c>
      <c r="E360" s="18">
        <v>41044</v>
      </c>
      <c r="F360" s="18">
        <v>40884</v>
      </c>
      <c r="G360" s="12">
        <f>IF(Tabela4[[#This Row],[Tipo]]="Dividendo",Tabela4[[#This Row],[Valor]],Tabela4[[#This Row],[Valor]]*85%)</f>
        <v>0.38488</v>
      </c>
    </row>
    <row r="361" spans="1:7">
      <c r="A361" s="5" t="s">
        <v>4</v>
      </c>
      <c r="B361" s="4" t="s">
        <v>19</v>
      </c>
      <c r="C361" s="20">
        <v>40765</v>
      </c>
      <c r="D361" s="19">
        <v>1.8041</v>
      </c>
      <c r="E361" s="18">
        <v>40808</v>
      </c>
      <c r="F361" s="18">
        <v>40765</v>
      </c>
      <c r="G361" s="12">
        <f>IF(Tabela4[[#This Row],[Tipo]]="Dividendo",Tabela4[[#This Row],[Valor]],Tabela4[[#This Row],[Valor]]*85%)</f>
        <v>1.8041</v>
      </c>
    </row>
    <row r="362" spans="1:7">
      <c r="A362" s="5" t="s">
        <v>4</v>
      </c>
      <c r="B362" s="4" t="s">
        <v>19</v>
      </c>
      <c r="C362" s="20">
        <v>40662</v>
      </c>
      <c r="D362" s="19">
        <v>5.2305000000000001</v>
      </c>
      <c r="E362" s="18">
        <v>40680</v>
      </c>
      <c r="F362" s="18">
        <v>40662</v>
      </c>
      <c r="G362" s="12">
        <f>IF(Tabela4[[#This Row],[Tipo]]="Dividendo",Tabela4[[#This Row],[Valor]],Tabela4[[#This Row],[Valor]]*85%)</f>
        <v>5.2305000000000001</v>
      </c>
    </row>
    <row r="363" spans="1:7">
      <c r="A363" s="5" t="s">
        <v>4</v>
      </c>
      <c r="B363" s="4" t="s">
        <v>18</v>
      </c>
      <c r="C363" s="20">
        <v>40514</v>
      </c>
      <c r="D363" s="19">
        <v>0.4511</v>
      </c>
      <c r="F363" s="18">
        <v>40514</v>
      </c>
      <c r="G363" s="12">
        <f>IF(Tabela4[[#This Row],[Tipo]]="Dividendo",Tabela4[[#This Row],[Valor]],Tabela4[[#This Row],[Valor]]*85%)</f>
        <v>0.38343499999999997</v>
      </c>
    </row>
    <row r="364" spans="1:7">
      <c r="A364" s="5" t="s">
        <v>4</v>
      </c>
      <c r="B364" s="4" t="s">
        <v>19</v>
      </c>
      <c r="C364" s="20">
        <v>40395</v>
      </c>
      <c r="D364" s="19">
        <v>3.8782999999999999</v>
      </c>
      <c r="F364" s="18">
        <v>40395</v>
      </c>
      <c r="G364" s="12">
        <f>IF(Tabela4[[#This Row],[Tipo]]="Dividendo",Tabela4[[#This Row],[Valor]],Tabela4[[#This Row],[Valor]]*85%)</f>
        <v>3.8782999999999999</v>
      </c>
    </row>
    <row r="365" spans="1:7">
      <c r="A365" s="5" t="s">
        <v>4</v>
      </c>
      <c r="B365" s="4" t="s">
        <v>19</v>
      </c>
      <c r="C365" s="20">
        <v>40298</v>
      </c>
      <c r="D365" s="19">
        <v>4.2552000000000003</v>
      </c>
      <c r="F365" s="18">
        <v>40248</v>
      </c>
      <c r="G365" s="12">
        <f>IF(Tabela4[[#This Row],[Tipo]]="Dividendo",Tabela4[[#This Row],[Valor]],Tabela4[[#This Row],[Valor]]*85%)</f>
        <v>4.2552000000000003</v>
      </c>
    </row>
    <row r="366" spans="1:7">
      <c r="A366" s="5" t="s">
        <v>4</v>
      </c>
      <c r="B366" s="4" t="s">
        <v>18</v>
      </c>
      <c r="C366" s="20">
        <v>40163</v>
      </c>
      <c r="D366" s="19">
        <v>0.439</v>
      </c>
      <c r="F366" s="18">
        <v>40163</v>
      </c>
      <c r="G366" s="12">
        <f>IF(Tabela4[[#This Row],[Tipo]]="Dividendo",Tabela4[[#This Row],[Valor]],Tabela4[[#This Row],[Valor]]*85%)</f>
        <v>0.37314999999999998</v>
      </c>
    </row>
    <row r="367" spans="1:7">
      <c r="A367" s="5" t="s">
        <v>4</v>
      </c>
      <c r="B367" s="4" t="s">
        <v>19</v>
      </c>
      <c r="C367" s="20">
        <v>40038</v>
      </c>
      <c r="D367" s="19">
        <v>2.0009000000000001</v>
      </c>
      <c r="E367" s="18">
        <v>40080</v>
      </c>
      <c r="F367" s="18">
        <v>40038</v>
      </c>
      <c r="G367" s="12">
        <f>IF(Tabela4[[#This Row],[Tipo]]="Dividendo",Tabela4[[#This Row],[Valor]],Tabela4[[#This Row],[Valor]]*85%)</f>
        <v>2.0009000000000001</v>
      </c>
    </row>
    <row r="368" spans="1:7">
      <c r="A368" s="5" t="s">
        <v>4</v>
      </c>
      <c r="B368" s="4" t="s">
        <v>19</v>
      </c>
      <c r="C368" s="20">
        <v>39930</v>
      </c>
      <c r="D368" s="19">
        <v>3.8111000000000002</v>
      </c>
      <c r="F368" s="18">
        <v>39930</v>
      </c>
      <c r="G368" s="12">
        <f>IF(Tabela4[[#This Row],[Tipo]]="Dividendo",Tabela4[[#This Row],[Valor]],Tabela4[[#This Row],[Valor]]*85%)</f>
        <v>3.8111000000000002</v>
      </c>
    </row>
    <row r="369" spans="1:7">
      <c r="A369" s="5" t="s">
        <v>4</v>
      </c>
      <c r="B369" s="4" t="s">
        <v>18</v>
      </c>
      <c r="C369" s="20">
        <v>39801</v>
      </c>
      <c r="D369" s="19">
        <v>0.42659999999999998</v>
      </c>
      <c r="E369" s="18">
        <v>39947</v>
      </c>
      <c r="F369" s="18">
        <v>39801</v>
      </c>
      <c r="G369" s="12">
        <f>IF(Tabela4[[#This Row],[Tipo]]="Dividendo",Tabela4[[#This Row],[Valor]],Tabela4[[#This Row],[Valor]]*85%)</f>
        <v>0.36260999999999999</v>
      </c>
    </row>
    <row r="370" spans="1:7">
      <c r="A370" s="5" t="s">
        <v>4</v>
      </c>
      <c r="B370" s="4" t="s">
        <v>19</v>
      </c>
      <c r="C370" s="20">
        <v>39673</v>
      </c>
      <c r="D370" s="19">
        <v>2.2286999999999999</v>
      </c>
      <c r="E370" s="18">
        <v>39688</v>
      </c>
      <c r="F370" s="18">
        <v>39672</v>
      </c>
      <c r="G370" s="12">
        <f>IF(Tabela4[[#This Row],[Tipo]]="Dividendo",Tabela4[[#This Row],[Valor]],Tabela4[[#This Row],[Valor]]*85%)</f>
        <v>2.2286999999999999</v>
      </c>
    </row>
    <row r="371" spans="1:7">
      <c r="A371" s="5" t="s">
        <v>4</v>
      </c>
      <c r="B371" s="4" t="s">
        <v>19</v>
      </c>
      <c r="C371" s="20">
        <v>39561</v>
      </c>
      <c r="D371" s="19">
        <v>0.98829999999999996</v>
      </c>
      <c r="E371" s="18">
        <v>39584</v>
      </c>
      <c r="F371" s="18">
        <v>39561</v>
      </c>
      <c r="G371" s="12">
        <f>IF(Tabela4[[#This Row],[Tipo]]="Dividendo",Tabela4[[#This Row],[Valor]],Tabela4[[#This Row],[Valor]]*85%)</f>
        <v>0.98829999999999996</v>
      </c>
    </row>
    <row r="372" spans="1:7">
      <c r="A372" s="5" t="s">
        <v>4</v>
      </c>
      <c r="B372" s="4" t="s">
        <v>18</v>
      </c>
      <c r="C372" s="20">
        <v>39436</v>
      </c>
      <c r="D372" s="19">
        <v>1.6812</v>
      </c>
      <c r="E372" s="18">
        <v>39584</v>
      </c>
      <c r="F372" s="18">
        <v>39436</v>
      </c>
      <c r="G372" s="12">
        <f>IF(Tabela4[[#This Row],[Tipo]]="Dividendo",Tabela4[[#This Row],[Valor]],Tabela4[[#This Row],[Valor]]*85%)</f>
        <v>1.42902</v>
      </c>
    </row>
    <row r="373" spans="1:7">
      <c r="A373" s="5" t="s">
        <v>4</v>
      </c>
      <c r="B373" s="4" t="s">
        <v>19</v>
      </c>
      <c r="C373" s="20">
        <v>39318</v>
      </c>
      <c r="D373" s="19">
        <v>12.098699999999999</v>
      </c>
      <c r="E373" s="18">
        <v>39328</v>
      </c>
      <c r="F373" s="18">
        <v>39304</v>
      </c>
      <c r="G373" s="12">
        <f>IF(Tabela4[[#This Row],[Tipo]]="Dividendo",Tabela4[[#This Row],[Valor]],Tabela4[[#This Row],[Valor]]*85%)</f>
        <v>12.098699999999999</v>
      </c>
    </row>
    <row r="374" spans="1:7">
      <c r="A374" s="5" t="s">
        <v>4</v>
      </c>
      <c r="B374" s="4" t="s">
        <v>19</v>
      </c>
      <c r="C374" s="20">
        <v>39191</v>
      </c>
      <c r="D374" s="19">
        <v>3.2338</v>
      </c>
      <c r="E374" s="18">
        <v>39205</v>
      </c>
      <c r="F374" s="18">
        <v>39181</v>
      </c>
      <c r="G374" s="12">
        <f>IF(Tabela4[[#This Row],[Tipo]]="Dividendo",Tabela4[[#This Row],[Valor]],Tabela4[[#This Row],[Valor]]*85%)</f>
        <v>3.2338</v>
      </c>
    </row>
    <row r="375" spans="1:7">
      <c r="A375" s="5" t="s">
        <v>4</v>
      </c>
      <c r="B375" s="4" t="s">
        <v>18</v>
      </c>
      <c r="C375" s="20">
        <v>37375</v>
      </c>
      <c r="D375" s="19">
        <v>3.1248</v>
      </c>
      <c r="E375" s="18">
        <v>37958</v>
      </c>
      <c r="F375" s="18">
        <v>37375</v>
      </c>
      <c r="G375" s="12">
        <f>IF(Tabela4[[#This Row],[Tipo]]="Dividendo",Tabela4[[#This Row],[Valor]],Tabela4[[#This Row],[Valor]]*85%)</f>
        <v>2.6560799999999998</v>
      </c>
    </row>
    <row r="376" spans="1:7">
      <c r="A376" s="5" t="s">
        <v>4</v>
      </c>
      <c r="B376" s="4" t="s">
        <v>19</v>
      </c>
      <c r="C376" s="20">
        <v>37375</v>
      </c>
      <c r="D376" s="19">
        <v>0.74909999999999999</v>
      </c>
      <c r="E376" s="18">
        <v>37958</v>
      </c>
      <c r="F376" s="18">
        <v>37375</v>
      </c>
      <c r="G376" s="12">
        <f>IF(Tabela4[[#This Row],[Tipo]]="Dividendo",Tabela4[[#This Row],[Valor]],Tabela4[[#This Row],[Valor]]*85%)</f>
        <v>0.74909999999999999</v>
      </c>
    </row>
    <row r="377" spans="1:7">
      <c r="A377" s="5" t="s">
        <v>4</v>
      </c>
      <c r="B377" s="4" t="s">
        <v>19</v>
      </c>
      <c r="C377" s="20">
        <v>36964</v>
      </c>
      <c r="D377" s="19">
        <v>1.8866000000000001</v>
      </c>
      <c r="E377" s="18">
        <v>36980</v>
      </c>
      <c r="F377" s="18">
        <v>36964</v>
      </c>
      <c r="G377" s="12">
        <f>IF(Tabela4[[#This Row],[Tipo]]="Dividendo",Tabela4[[#This Row],[Valor]],Tabela4[[#This Row],[Valor]]*85%)</f>
        <v>1.8866000000000001</v>
      </c>
    </row>
    <row r="378" spans="1:7">
      <c r="A378" s="5" t="s">
        <v>4</v>
      </c>
      <c r="B378" s="4" t="s">
        <v>18</v>
      </c>
      <c r="C378" s="20">
        <v>36865</v>
      </c>
      <c r="D378" s="19">
        <v>3.8936000000000002</v>
      </c>
      <c r="E378" s="18">
        <v>36875</v>
      </c>
      <c r="F378" s="18">
        <v>36865</v>
      </c>
      <c r="G378" s="12">
        <f>IF(Tabela4[[#This Row],[Tipo]]="Dividendo",Tabela4[[#This Row],[Valor]],Tabela4[[#This Row],[Valor]]*85%)</f>
        <v>3.3095600000000003</v>
      </c>
    </row>
    <row r="379" spans="1:7">
      <c r="A379" s="5" t="s">
        <v>4</v>
      </c>
      <c r="B379" s="4" t="s">
        <v>19</v>
      </c>
      <c r="C379" s="20">
        <v>36865</v>
      </c>
      <c r="D379" s="19">
        <v>5.7380000000000004</v>
      </c>
      <c r="E379" s="18">
        <v>36875</v>
      </c>
      <c r="F379" s="18">
        <v>36865</v>
      </c>
      <c r="G379" s="12">
        <f>IF(Tabela4[[#This Row],[Tipo]]="Dividendo",Tabela4[[#This Row],[Valor]],Tabela4[[#This Row],[Valor]]*85%)</f>
        <v>5.7380000000000004</v>
      </c>
    </row>
    <row r="380" spans="1:7">
      <c r="A380" s="5" t="s">
        <v>4</v>
      </c>
      <c r="B380" s="4" t="s">
        <v>18</v>
      </c>
      <c r="C380" s="20">
        <v>36608</v>
      </c>
      <c r="D380" s="19">
        <v>3.9803999999999999</v>
      </c>
      <c r="E380" s="18">
        <v>40680</v>
      </c>
      <c r="F380" s="18">
        <v>36608</v>
      </c>
      <c r="G380" s="12">
        <f>IF(Tabela4[[#This Row],[Tipo]]="Dividendo",Tabela4[[#This Row],[Valor]],Tabela4[[#This Row],[Valor]]*85%)</f>
        <v>3.38334</v>
      </c>
    </row>
    <row r="381" spans="1:7">
      <c r="A381" s="5" t="s">
        <v>4</v>
      </c>
      <c r="B381" s="4" t="s">
        <v>19</v>
      </c>
      <c r="C381" s="20">
        <v>35879</v>
      </c>
      <c r="D381" s="19">
        <v>0.4229</v>
      </c>
      <c r="F381" s="18">
        <v>35879</v>
      </c>
      <c r="G381" s="12">
        <f>IF(Tabela4[[#This Row],[Tipo]]="Dividendo",Tabela4[[#This Row],[Valor]],Tabela4[[#This Row],[Valor]]*85%)</f>
        <v>0.4229</v>
      </c>
    </row>
    <row r="382" spans="1:7">
      <c r="A382" s="5" t="s">
        <v>4</v>
      </c>
      <c r="B382" s="4" t="s">
        <v>19</v>
      </c>
      <c r="C382" s="20">
        <v>35544</v>
      </c>
      <c r="D382" s="19">
        <v>1.3928</v>
      </c>
      <c r="F382" s="18">
        <v>35544</v>
      </c>
      <c r="G382" s="12">
        <f>IF(Tabela4[[#This Row],[Tipo]]="Dividendo",Tabela4[[#This Row],[Valor]],Tabela4[[#This Row],[Valor]]*85%)</f>
        <v>1.3928</v>
      </c>
    </row>
    <row r="383" spans="1:7">
      <c r="A383" s="5" t="s">
        <v>4</v>
      </c>
      <c r="B383" s="4" t="s">
        <v>19</v>
      </c>
      <c r="C383" s="20">
        <v>35184</v>
      </c>
      <c r="D383" s="19">
        <v>1.1373</v>
      </c>
      <c r="F383" s="18">
        <v>35184</v>
      </c>
      <c r="G383" s="12">
        <f>IF(Tabela4[[#This Row],[Tipo]]="Dividendo",Tabela4[[#This Row],[Valor]],Tabela4[[#This Row],[Valor]]*85%)</f>
        <v>1.1373</v>
      </c>
    </row>
  </sheetData>
  <pageMargins left="0.511811024" right="0.511811024" top="0.78740157499999996" bottom="0.78740157499999996" header="0.31496062000000002" footer="0.31496062000000002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 codeName="Plan3"/>
  <dimension ref="A4:C24"/>
  <sheetViews>
    <sheetView topLeftCell="A7" workbookViewId="0">
      <selection activeCell="B11" sqref="B11"/>
    </sheetView>
  </sheetViews>
  <sheetFormatPr defaultRowHeight="15"/>
  <cols>
    <col min="1" max="1" width="17.85546875" bestFit="1" customWidth="1"/>
    <col min="2" max="2" width="16.5703125" bestFit="1" customWidth="1"/>
    <col min="3" max="3" width="12.42578125" bestFit="1" customWidth="1"/>
    <col min="4" max="4" width="15.140625" customWidth="1"/>
    <col min="5" max="5" width="11" customWidth="1"/>
    <col min="6" max="9" width="8.5703125" customWidth="1"/>
    <col min="10" max="12" width="9" customWidth="1"/>
    <col min="13" max="14" width="10" customWidth="1"/>
    <col min="15" max="15" width="8.5703125" customWidth="1"/>
    <col min="16" max="16" width="9" customWidth="1"/>
    <col min="17" max="17" width="8.5703125" customWidth="1"/>
    <col min="18" max="18" width="9" customWidth="1"/>
    <col min="19" max="19" width="9.5703125" bestFit="1" customWidth="1"/>
    <col min="20" max="20" width="10" bestFit="1" customWidth="1"/>
    <col min="21" max="22" width="9.5703125" bestFit="1" customWidth="1"/>
    <col min="23" max="23" width="10" bestFit="1" customWidth="1"/>
    <col min="24" max="24" width="9.5703125" bestFit="1" customWidth="1"/>
    <col min="25" max="25" width="10" bestFit="1" customWidth="1"/>
    <col min="26" max="27" width="9.5703125" bestFit="1" customWidth="1"/>
    <col min="28" max="28" width="16.5703125" bestFit="1" customWidth="1"/>
    <col min="29" max="29" width="10" bestFit="1" customWidth="1"/>
    <col min="30" max="33" width="12" bestFit="1" customWidth="1"/>
    <col min="34" max="34" width="8.5703125" customWidth="1"/>
    <col min="35" max="35" width="12" bestFit="1" customWidth="1"/>
    <col min="36" max="36" width="11" bestFit="1" customWidth="1"/>
    <col min="37" max="40" width="12" bestFit="1" customWidth="1"/>
    <col min="41" max="41" width="8.5703125" customWidth="1"/>
    <col min="42" max="48" width="12" bestFit="1" customWidth="1"/>
    <col min="49" max="49" width="10" bestFit="1" customWidth="1"/>
    <col min="50" max="52" width="12" bestFit="1" customWidth="1"/>
    <col min="53" max="53" width="9.5703125" bestFit="1" customWidth="1"/>
    <col min="54" max="54" width="13.28515625" bestFit="1" customWidth="1"/>
    <col min="55" max="70" width="8.5703125" customWidth="1"/>
    <col min="71" max="79" width="9.5703125" bestFit="1" customWidth="1"/>
    <col min="80" max="80" width="17.5703125" bestFit="1" customWidth="1"/>
    <col min="81" max="81" width="21.7109375" bestFit="1" customWidth="1"/>
    <col min="82" max="82" width="18.28515625" bestFit="1" customWidth="1"/>
  </cols>
  <sheetData>
    <row r="4" spans="1:3">
      <c r="B4" s="1" t="s">
        <v>25</v>
      </c>
    </row>
    <row r="5" spans="1:3">
      <c r="A5" s="1" t="s">
        <v>5</v>
      </c>
      <c r="B5" t="s">
        <v>26</v>
      </c>
      <c r="C5" t="s">
        <v>24</v>
      </c>
    </row>
    <row r="6" spans="1:3">
      <c r="A6" s="2" t="s">
        <v>63</v>
      </c>
      <c r="B6" s="3">
        <v>5.3500000000000006E-2</v>
      </c>
      <c r="C6" s="3">
        <v>0.26750000000000002</v>
      </c>
    </row>
    <row r="7" spans="1:3">
      <c r="A7" s="2" t="s">
        <v>60</v>
      </c>
      <c r="B7" s="3">
        <v>0.16652</v>
      </c>
      <c r="C7" s="3">
        <v>0.83260000000000001</v>
      </c>
    </row>
    <row r="8" spans="1:3">
      <c r="A8" s="2" t="s">
        <v>17</v>
      </c>
      <c r="B8" s="3">
        <v>0.44738600000000001</v>
      </c>
      <c r="C8" s="3">
        <v>2.2369300000000001</v>
      </c>
    </row>
    <row r="9" spans="1:3">
      <c r="A9" s="2" t="s">
        <v>38</v>
      </c>
      <c r="B9" s="3">
        <v>0.12606000000000001</v>
      </c>
      <c r="C9" s="3">
        <v>0.63029999999999997</v>
      </c>
    </row>
    <row r="10" spans="1:3">
      <c r="A10" s="2" t="s">
        <v>33</v>
      </c>
      <c r="B10" s="3">
        <v>1.7701</v>
      </c>
      <c r="C10" s="3">
        <v>8.8505000000000003</v>
      </c>
    </row>
    <row r="11" spans="1:3">
      <c r="A11" s="2" t="s">
        <v>45</v>
      </c>
      <c r="B11" s="3">
        <v>0.50023400000000007</v>
      </c>
      <c r="C11" s="3">
        <v>2.5011700000000001</v>
      </c>
    </row>
    <row r="12" spans="1:3">
      <c r="A12" s="2" t="s">
        <v>7</v>
      </c>
      <c r="B12" s="3">
        <v>0.76880799999999994</v>
      </c>
      <c r="C12" s="3">
        <v>3.8440399999999997</v>
      </c>
    </row>
    <row r="13" spans="1:3">
      <c r="A13" s="2" t="s">
        <v>4</v>
      </c>
      <c r="B13" s="3">
        <v>3.369542</v>
      </c>
      <c r="C13" s="3">
        <v>16.847709999999999</v>
      </c>
    </row>
    <row r="14" spans="1:3">
      <c r="A14" s="2" t="s">
        <v>68</v>
      </c>
      <c r="B14" s="3">
        <v>0.19893999999999998</v>
      </c>
      <c r="C14" s="3">
        <v>0.99469999999999992</v>
      </c>
    </row>
    <row r="15" spans="1:3">
      <c r="A15" s="2" t="s">
        <v>29</v>
      </c>
      <c r="B15" s="3">
        <v>0.13451100000000002</v>
      </c>
      <c r="C15" s="3">
        <v>0.67255500000000012</v>
      </c>
    </row>
    <row r="16" spans="1:3">
      <c r="A16" s="2" t="s">
        <v>53</v>
      </c>
      <c r="B16" s="3">
        <v>0.11022000000000001</v>
      </c>
      <c r="C16" s="3">
        <v>0.55110000000000003</v>
      </c>
    </row>
    <row r="17" spans="1:3">
      <c r="A17" s="2" t="s">
        <v>66</v>
      </c>
      <c r="B17" s="3">
        <v>0.59426000000000001</v>
      </c>
      <c r="C17" s="3">
        <v>2.9712999999999998</v>
      </c>
    </row>
    <row r="18" spans="1:3">
      <c r="A18" s="2" t="s">
        <v>46</v>
      </c>
      <c r="B18" s="3">
        <v>0.16972666666666669</v>
      </c>
      <c r="C18" s="3">
        <v>1.0183600000000002</v>
      </c>
    </row>
    <row r="19" spans="1:3">
      <c r="A19" s="2" t="s">
        <v>55</v>
      </c>
      <c r="B19" s="3">
        <v>0.19661500000000001</v>
      </c>
      <c r="C19" s="3">
        <v>0.98307500000000003</v>
      </c>
    </row>
    <row r="20" spans="1:3">
      <c r="A20" s="2" t="s">
        <v>50</v>
      </c>
      <c r="B20" s="3">
        <v>0.16364099999999998</v>
      </c>
      <c r="C20" s="3">
        <v>0.81820499999999996</v>
      </c>
    </row>
    <row r="21" spans="1:3">
      <c r="A21" s="2" t="s">
        <v>36</v>
      </c>
      <c r="B21" s="3">
        <v>0.31821899999999997</v>
      </c>
      <c r="C21" s="3">
        <v>1.5910949999999999</v>
      </c>
    </row>
    <row r="22" spans="1:3">
      <c r="A22" s="2" t="s">
        <v>57</v>
      </c>
      <c r="B22" s="3">
        <v>2.7498000000000002E-2</v>
      </c>
      <c r="C22" s="3">
        <v>0.13749</v>
      </c>
    </row>
    <row r="23" spans="1:3">
      <c r="A23" s="2" t="s">
        <v>51</v>
      </c>
      <c r="B23" s="3">
        <v>0.19253999999999999</v>
      </c>
      <c r="C23" s="3">
        <v>0.96269999999999989</v>
      </c>
    </row>
    <row r="24" spans="1:3">
      <c r="A24" s="2" t="s">
        <v>6</v>
      </c>
      <c r="B24" s="3">
        <v>0.51331131868131874</v>
      </c>
      <c r="C24" s="3">
        <v>46.711330000000004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Patrimonio</vt:lpstr>
      <vt:lpstr>Proventos</vt:lpstr>
      <vt:lpstr>Tabela Proventos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Engelbert</dc:creator>
  <cp:lastModifiedBy>Engelbert</cp:lastModifiedBy>
  <dcterms:created xsi:type="dcterms:W3CDTF">2013-12-06T00:58:41Z</dcterms:created>
  <dcterms:modified xsi:type="dcterms:W3CDTF">2013-12-12T21:49:06Z</dcterms:modified>
</cp:coreProperties>
</file>