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7245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104" r:id="rId6"/>
  </pivotCaches>
</workbook>
</file>

<file path=xl/calcChain.xml><?xml version="1.0" encoding="utf-8"?>
<calcChain xmlns="http://schemas.openxmlformats.org/spreadsheetml/2006/main">
  <c r="T2" i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O2"/>
  <c r="O4"/>
  <c r="O6"/>
  <c r="O7"/>
  <c r="O8"/>
  <c r="O9"/>
  <c r="O11"/>
  <c r="O13"/>
  <c r="O14"/>
  <c r="O15"/>
  <c r="O16"/>
  <c r="O17"/>
  <c r="O19"/>
  <c r="O20"/>
  <c r="O22"/>
  <c r="O25"/>
  <c r="O27"/>
  <c r="O29"/>
  <c r="O30"/>
  <c r="O31"/>
  <c r="O33"/>
  <c r="O36"/>
  <c r="O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R36"/>
  <c r="R37"/>
  <c r="S36"/>
  <c r="S37"/>
  <c r="D35"/>
  <c r="G35" s="1"/>
  <c r="E35"/>
  <c r="F35"/>
  <c r="M35"/>
  <c r="S35"/>
  <c r="D34"/>
  <c r="G34" s="1"/>
  <c r="E34"/>
  <c r="F34"/>
  <c r="M34"/>
  <c r="S34"/>
  <c r="D32"/>
  <c r="G32" s="1"/>
  <c r="D33"/>
  <c r="G33" s="1"/>
  <c r="E32"/>
  <c r="E33"/>
  <c r="F32"/>
  <c r="F33"/>
  <c r="M32"/>
  <c r="M33"/>
  <c r="R33"/>
  <c r="S32"/>
  <c r="S33"/>
  <c r="D30"/>
  <c r="G30" s="1"/>
  <c r="D31"/>
  <c r="G31" s="1"/>
  <c r="E30"/>
  <c r="E31"/>
  <c r="F30"/>
  <c r="F31"/>
  <c r="M30"/>
  <c r="M31"/>
  <c r="R30"/>
  <c r="R31"/>
  <c r="S30"/>
  <c r="S31"/>
  <c r="D29"/>
  <c r="G29" s="1"/>
  <c r="E29"/>
  <c r="F29"/>
  <c r="M29"/>
  <c r="R29"/>
  <c r="S29"/>
  <c r="D27"/>
  <c r="G27" s="1"/>
  <c r="D28"/>
  <c r="G28" s="1"/>
  <c r="E27"/>
  <c r="E28"/>
  <c r="F27"/>
  <c r="F28"/>
  <c r="M27"/>
  <c r="M28"/>
  <c r="R27"/>
  <c r="S27"/>
  <c r="S28"/>
  <c r="D25"/>
  <c r="G25" s="1"/>
  <c r="D26"/>
  <c r="G26" s="1"/>
  <c r="E25"/>
  <c r="E26"/>
  <c r="F25"/>
  <c r="F26"/>
  <c r="M25"/>
  <c r="M26"/>
  <c r="R25"/>
  <c r="S25"/>
  <c r="S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R19"/>
  <c r="R20"/>
  <c r="R22"/>
  <c r="S19"/>
  <c r="S20"/>
  <c r="S21"/>
  <c r="S22"/>
  <c r="S23"/>
  <c r="S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S18"/>
  <c r="D17"/>
  <c r="G17" s="1"/>
  <c r="E17"/>
  <c r="F17"/>
  <c r="R17"/>
  <c r="S17"/>
  <c r="D16"/>
  <c r="G16" s="1"/>
  <c r="E16"/>
  <c r="F16"/>
  <c r="S16"/>
  <c r="D15"/>
  <c r="G15" s="1"/>
  <c r="E15"/>
  <c r="F15"/>
  <c r="R15"/>
  <c r="S15"/>
  <c r="D14"/>
  <c r="G14" s="1"/>
  <c r="E14"/>
  <c r="F14"/>
  <c r="R14"/>
  <c r="S14"/>
  <c r="D13"/>
  <c r="G13" s="1"/>
  <c r="E13"/>
  <c r="F13"/>
  <c r="R13"/>
  <c r="S13"/>
  <c r="D12"/>
  <c r="G12" s="1"/>
  <c r="E12"/>
  <c r="F12"/>
  <c r="S12"/>
  <c r="D11"/>
  <c r="G11" s="1"/>
  <c r="E11"/>
  <c r="F11"/>
  <c r="R11"/>
  <c r="S11"/>
  <c r="D10"/>
  <c r="G10" s="1"/>
  <c r="E10"/>
  <c r="F10"/>
  <c r="S10"/>
  <c r="D9"/>
  <c r="G9" s="1"/>
  <c r="E9"/>
  <c r="F9"/>
  <c r="R9"/>
  <c r="S9"/>
  <c r="D2"/>
  <c r="G2" s="1"/>
  <c r="D3"/>
  <c r="G3" s="1"/>
  <c r="D4"/>
  <c r="G4" s="1"/>
  <c r="D5"/>
  <c r="G5" s="1"/>
  <c r="D6"/>
  <c r="G6" s="1"/>
  <c r="D7"/>
  <c r="G7" s="1"/>
  <c r="D8"/>
  <c r="G8" s="1"/>
  <c r="E8"/>
  <c r="F8"/>
  <c r="R8"/>
  <c r="S8"/>
  <c r="E7"/>
  <c r="F7"/>
  <c r="R7"/>
  <c r="S7"/>
  <c r="S2"/>
  <c r="S3"/>
  <c r="S4"/>
  <c r="S5"/>
  <c r="S6"/>
  <c r="R2"/>
  <c r="R4"/>
  <c r="R6"/>
  <c r="E6"/>
  <c r="F6"/>
  <c r="E5"/>
  <c r="F5"/>
  <c r="E4"/>
  <c r="F4"/>
  <c r="E2"/>
  <c r="E3"/>
  <c r="F3"/>
  <c r="F2"/>
  <c r="T37" l="1"/>
  <c r="T36"/>
  <c r="N37"/>
  <c r="N36"/>
  <c r="N35"/>
  <c r="O35" s="1"/>
  <c r="R35" s="1"/>
  <c r="N34"/>
  <c r="O34" s="1"/>
  <c r="R34" s="1"/>
  <c r="N33"/>
  <c r="N32"/>
  <c r="O32" s="1"/>
  <c r="R32" s="1"/>
  <c r="N31"/>
  <c r="N30"/>
  <c r="N29"/>
  <c r="N28"/>
  <c r="O28" s="1"/>
  <c r="R28" s="1"/>
  <c r="N27"/>
  <c r="N26"/>
  <c r="O26" s="1"/>
  <c r="R26" s="1"/>
  <c r="N25"/>
  <c r="N24"/>
  <c r="O24" s="1"/>
  <c r="R24" s="1"/>
  <c r="N23"/>
  <c r="O23" s="1"/>
  <c r="R23" s="1"/>
  <c r="N22"/>
  <c r="N21"/>
  <c r="O21" s="1"/>
  <c r="R21" s="1"/>
  <c r="N20"/>
  <c r="N19"/>
  <c r="N18"/>
  <c r="O18" s="1"/>
  <c r="R18" s="1"/>
  <c r="N17"/>
  <c r="N16"/>
  <c r="N15"/>
  <c r="N14"/>
  <c r="N13"/>
  <c r="N12"/>
  <c r="O12" s="1"/>
  <c r="R12" s="1"/>
  <c r="N11"/>
  <c r="N10"/>
  <c r="O10" s="1"/>
  <c r="R10" s="1"/>
  <c r="N9"/>
  <c r="N8"/>
  <c r="N7"/>
  <c r="N6"/>
  <c r="N5"/>
  <c r="O5" s="1"/>
  <c r="R5" s="1"/>
  <c r="N4"/>
  <c r="N3"/>
  <c r="O3" s="1"/>
  <c r="R3" s="1"/>
  <c r="N2"/>
  <c r="R16"/>
</calcChain>
</file>

<file path=xl/sharedStrings.xml><?xml version="1.0" encoding="utf-8"?>
<sst xmlns="http://schemas.openxmlformats.org/spreadsheetml/2006/main" count="154" uniqueCount="53">
  <si>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</si>
  <si>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</si>
  <si>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</si>
  <si>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</si>
  <si>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</si>
  <si>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</si>
  <si>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</si>
  <si>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</si>
  <si>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</si>
  <si>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</si>
  <si>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</si>
  <si>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</si>
  <si>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</si>
  <si>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</si>
  <si>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</si>
  <si>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</si>
  <si>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</si>
  <si>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</si>
  <si>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</si>
  <si>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</si>
  <si>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</si>
  <si>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</si>
  <si>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</si>
  <si>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</si>
  <si>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</si>
  <si>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</si>
  <si>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</si>
  <si>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</si>
  <si>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</si>
  <si>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</si>
  <si>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</si>
  <si>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</si>
  <si>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</si>
  <si>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</si>
  <si>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</si>
  <si>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</si>
  <si>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</si>
  <si>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</si>
  <si>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</si>
  <si>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</si>
  <si>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</si>
  <si>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</si>
  <si>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</si>
  <si>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</si>
  <si>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</si>
  <si>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</si>
  <si>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Líquido</t>
  </si>
  <si>
    <t>Total * Líquido</t>
  </si>
  <si>
    <t>* Base IR</t>
  </si>
  <si>
    <t>Total * Base IR</t>
  </si>
  <si>
    <t>Soma de Quantidade</t>
  </si>
  <si>
    <t>* IRFF</t>
  </si>
  <si>
    <t>Total * IRFF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</si>
</sst>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3">
    <cellStyle name="Moeda" xfId="2" builtinId="4"/>
    <cellStyle name="Normal" xfId="0" builtinId="0"/>
    <cellStyle name="Separador de milhares" xfId="1" builtinId="3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97.554729282405" createdVersion="3" refreshedVersion="3" minRefreshableVersion="3" recordCount="39">
  <cacheSource type="worksheet">
    <worksheetSource name="Tabela1"/>
  </cacheSource>
  <cacheFields count="20">
    <cacheField name="Trade" numFmtId="0">
      <sharedItems containsSemiMixedTypes="0" containsString="0" containsNumber="1" containsInteger="1" minValue="1" maxValue="21"/>
    </cacheField>
    <cacheField name="ID" numFmtId="0">
      <sharedItems/>
    </cacheField>
    <cacheField name="Data" numFmtId="14">
      <sharedItems containsSemiMixedTypes="0" containsNonDate="0" containsDate="1" containsString="0" minDate="2013-01-15T00:00:00" maxDate="2014-03-02T00:00:00"/>
    </cacheField>
    <cacheField name="Data Liquidação" numFmtId="14">
      <sharedItems containsSemiMixedTypes="0" containsNonDate="0" containsDate="1" containsString="0" minDate="2013-01-16T00:00:00" maxDate="2014-03-0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 u="1"/>
        <n v="2012" u="1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68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4"/>
        <m u="1"/>
        <s v="BEEF3" u="1"/>
        <s v="PETRF21" u="1"/>
        <s v="VALEC40" u="1"/>
        <s v="VALED43" u="1"/>
        <s v="BBAS3" u="1"/>
        <s v="FJTA4" u="1"/>
        <s v="BVMF3" u="1"/>
        <s v="OGXP3" u="1"/>
        <s v="VALEE38" u="1"/>
        <s v="PETRG17" u="1"/>
        <s v="PETRE21" u="1"/>
        <s v="VALEE39" u="1"/>
        <s v="VALEC43" u="1"/>
        <s v="PETRG18" u="1"/>
        <s v="PETRE22" u="1"/>
        <s v="BVMFD12" u="1"/>
        <s v="INET3" u="1"/>
        <s v="PDGR3" u="1"/>
        <s v="PETRE23" u="1"/>
        <s v="MRFG3" u="1"/>
        <s v="RSID3" u="1"/>
        <s v="VALEG40" u="1"/>
        <s v="KLBN4" u="1"/>
        <s v="VALEG41" u="1"/>
        <s v="OGXPD16" u="1"/>
        <s v="PETRD24" u="1"/>
        <s v="INEP4" u="1"/>
        <s v="GFSA3" u="1"/>
        <s v="VALEH36" u="1"/>
        <s v="OGXPD17" u="1"/>
        <s v="MNDL4" u="1"/>
        <s v="PETRE19" u="1"/>
        <s v="VALEH37" u="1"/>
        <s v="PETRC24" u="1"/>
        <s v="PETRH20" u="1"/>
        <s v="OGXPC17" u="1"/>
        <s v="PETRC25" u="1"/>
        <s v="VALEE41" u="1"/>
        <s v="GOLL4" u="1"/>
        <s v="PETRG20" u="1"/>
        <s v="ALLL3" u="1"/>
        <s v="VALEE43" u="1"/>
        <s v="AGEN11" u="1"/>
        <s v="OGXPF11" u="1"/>
        <s v="JBSS3" u="1"/>
        <s v="BRKM5" u="1"/>
        <s v="OGXPF12" u="1"/>
        <s v="PETRF20" u="1"/>
        <s v="VALEF38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2600" maxValue="2600"/>
    </cacheField>
    <cacheField name="Líquido" numFmtId="44">
      <sharedItems containsSemiMixedTypes="0" containsString="0" containsNumber="1" minValue="-1313.49" maxValue="1548.15"/>
    </cacheField>
    <cacheField name="PM Operação" numFmtId="164">
      <sharedItems containsSemiMixedTypes="0" containsString="0" containsNumber="1" minValue="0" maxValue="9.400599999999999"/>
    </cacheField>
    <cacheField name="PM Papel" numFmtId="165">
      <sharedItems containsSemiMixedTypes="0" containsString="0" containsNumber="1" minValue="0" maxValue="2.1891500000000002"/>
    </cacheField>
    <cacheField name="Resultado" numFmtId="44">
      <sharedItems containsSemiMixedTypes="0" containsString="0" containsNumber="1" minValue="-436.36" maxValue="664.36666666666656"/>
    </cacheField>
    <cacheField name="IRFF" numFmtId="44">
      <sharedItems containsString="0" containsBlank="1" containsNumber="1" minValue="6.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36.36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s v="PETRA20_1"/>
    <d v="2013-01-15T00:00:00"/>
    <d v="2013-01-16T00:00:00"/>
    <n v="16"/>
    <x v="0"/>
    <x v="0"/>
    <x v="0"/>
    <x v="0"/>
    <s v="C"/>
    <n v="200"/>
    <n v="-60.64"/>
    <n v="0.30320000000000003"/>
    <n v="0"/>
    <n v="0"/>
    <m/>
    <m/>
    <n v="0"/>
    <x v="0"/>
    <n v="0"/>
  </r>
  <r>
    <n v="1"/>
    <s v="PETRA20_1"/>
    <d v="2013-01-20T00:00:00"/>
    <d v="2013-01-21T00:00:00"/>
    <n v="21"/>
    <x v="0"/>
    <x v="0"/>
    <x v="0"/>
    <x v="0"/>
    <s v="C"/>
    <n v="-200"/>
    <n v="9.43"/>
    <n v="4.7149999999999997E-2"/>
    <n v="0.30320000000000003"/>
    <n v="-51.21"/>
    <m/>
    <m/>
    <n v="-51.21"/>
    <x v="0"/>
    <n v="0"/>
  </r>
  <r>
    <n v="2"/>
    <s v="VALEI34_2"/>
    <d v="2013-09-09T00:00:00"/>
    <d v="2013-09-10T00:00:00"/>
    <n v="10"/>
    <x v="1"/>
    <x v="0"/>
    <x v="0"/>
    <x v="1"/>
    <s v="C"/>
    <n v="1200"/>
    <n v="-417.17"/>
    <n v="0.34764166666666668"/>
    <n v="0"/>
    <n v="0"/>
    <m/>
    <m/>
    <n v="0"/>
    <x v="0"/>
    <n v="0"/>
  </r>
  <r>
    <n v="2"/>
    <s v="VALEI34_2"/>
    <d v="2013-09-10T00:00:00"/>
    <d v="2013-09-11T00:00:00"/>
    <n v="11"/>
    <x v="1"/>
    <x v="0"/>
    <x v="0"/>
    <x v="1"/>
    <s v="C"/>
    <n v="-1200"/>
    <n v="840.62"/>
    <n v="0.70051666666666668"/>
    <n v="0.34764166666666668"/>
    <n v="423.45"/>
    <m/>
    <m/>
    <n v="423.45"/>
    <x v="0"/>
    <n v="0"/>
  </r>
  <r>
    <n v="3"/>
    <s v="PETRI18_3"/>
    <d v="2013-09-15T00:00:00"/>
    <d v="2013-09-16T00:00:00"/>
    <n v="16"/>
    <x v="1"/>
    <x v="0"/>
    <x v="0"/>
    <x v="2"/>
    <s v="C"/>
    <n v="0"/>
    <n v="-179.74"/>
    <n v="0"/>
    <n v="0"/>
    <n v="-179.74"/>
    <m/>
    <n v="3.48"/>
    <n v="-176.26000000000002"/>
    <x v="1"/>
    <n v="0"/>
  </r>
  <r>
    <n v="4"/>
    <s v="VALEJ31_4"/>
    <d v="2013-10-14T00:00:00"/>
    <d v="2013-10-15T00:00:00"/>
    <n v="15"/>
    <x v="2"/>
    <x v="0"/>
    <x v="0"/>
    <x v="3"/>
    <s v="C"/>
    <n v="0"/>
    <n v="662.77"/>
    <n v="0"/>
    <n v="0"/>
    <n v="662.77"/>
    <n v="6.7"/>
    <n v="1.1599999999999999"/>
    <n v="670.63"/>
    <x v="1"/>
    <n v="0"/>
  </r>
  <r>
    <n v="5"/>
    <s v="VALEJ33_5"/>
    <d v="2013-10-15T00:00:00"/>
    <d v="2013-10-16T00:00:00"/>
    <n v="16"/>
    <x v="2"/>
    <x v="0"/>
    <x v="0"/>
    <x v="4"/>
    <s v="C"/>
    <n v="0"/>
    <n v="-200.22"/>
    <n v="0"/>
    <n v="0"/>
    <n v="-200.22"/>
    <m/>
    <n v="1.1599999999999999"/>
    <n v="-199.06"/>
    <x v="1"/>
    <n v="0"/>
  </r>
  <r>
    <n v="6"/>
    <s v="VALEJ32_6"/>
    <d v="2013-10-16T00:00:00"/>
    <d v="2013-10-17T00:00:00"/>
    <n v="17"/>
    <x v="2"/>
    <x v="0"/>
    <x v="0"/>
    <x v="5"/>
    <s v="C"/>
    <n v="900"/>
    <n v="-583.51"/>
    <n v="0.64834444444444439"/>
    <n v="0"/>
    <n v="0"/>
    <m/>
    <m/>
    <n v="0"/>
    <x v="0"/>
    <n v="0"/>
  </r>
  <r>
    <n v="6"/>
    <s v="VALEJ32_6"/>
    <d v="2013-10-18T00:00:00"/>
    <d v="2013-10-21T00:00:00"/>
    <n v="21"/>
    <x v="2"/>
    <x v="0"/>
    <x v="0"/>
    <x v="5"/>
    <s v="C"/>
    <n v="-900"/>
    <n v="676.31"/>
    <n v="0.75145555555555554"/>
    <n v="0.64834444444444439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436.36"/>
    <m/>
    <m/>
    <n v="-436.36"/>
    <x v="0"/>
    <n v="0"/>
  </r>
  <r>
    <n v="19"/>
    <s v="AELP3_19"/>
    <d v="2013-12-30T00:00:00"/>
    <d v="2014-01-02T00:00:00"/>
    <n v="2"/>
    <x v="0"/>
    <x v="1"/>
    <x v="1"/>
    <x v="14"/>
    <s v="C"/>
    <n v="100"/>
    <n v="-940.06"/>
    <n v="9.400599999999999"/>
    <n v="0"/>
    <n v="0"/>
    <m/>
    <m/>
    <n v="0"/>
    <x v="0"/>
    <n v="0"/>
  </r>
  <r>
    <n v="20"/>
    <s v="UNIP6_20"/>
    <d v="2014-01-29T00:00:00"/>
    <d v="2014-02-03T00:00:00"/>
    <n v="3"/>
    <x v="5"/>
    <x v="1"/>
    <x v="1"/>
    <x v="15"/>
    <s v="C"/>
    <n v="600"/>
    <n v="-315.86"/>
    <n v="0.52643333333333331"/>
    <n v="0"/>
    <n v="0"/>
    <m/>
    <m/>
    <n v="0"/>
    <x v="0"/>
    <n v="0"/>
  </r>
  <r>
    <n v="21"/>
    <s v="PETRC14_21"/>
    <d v="2014-02-27T00:00:00"/>
    <d v="2014-02-28T00:00:00"/>
    <n v="28"/>
    <x v="5"/>
    <x v="1"/>
    <x v="0"/>
    <x v="16"/>
    <s v="C"/>
    <n v="1500"/>
    <n v="-496.4"/>
    <n v="0.3309333333333333"/>
    <n v="0"/>
    <n v="0"/>
    <m/>
    <m/>
    <n v="0"/>
    <x v="0"/>
    <n v="0"/>
  </r>
  <r>
    <n v="21"/>
    <s v="PETRC14_21"/>
    <d v="2014-02-28T00:00:00"/>
    <d v="2014-03-03T00:00:00"/>
    <n v="3"/>
    <x v="6"/>
    <x v="1"/>
    <x v="0"/>
    <x v="16"/>
    <s v="C"/>
    <n v="-800"/>
    <n v="511.54"/>
    <n v="0.63942500000000002"/>
    <n v="0.3309333333333333"/>
    <n v="246.79333333333338"/>
    <m/>
    <m/>
    <n v="246.79333333333338"/>
    <x v="0"/>
    <n v="0"/>
  </r>
  <r>
    <n v="21"/>
    <s v="PETRC14_21"/>
    <d v="2014-03-01T00:00:00"/>
    <d v="2014-03-03T00:00:00"/>
    <n v="3"/>
    <x v="6"/>
    <x v="1"/>
    <x v="0"/>
    <x v="16"/>
    <s v="C"/>
    <n v="-700"/>
    <n v="896.02"/>
    <n v="1.2800285714285713"/>
    <n v="0.3309333333333333"/>
    <n v="664.36666666666656"/>
    <m/>
    <m/>
    <n v="664.36666666666656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0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5" firstHeaderRow="1" firstDataRow="3" firstDataCol="1"/>
  <pivotFields count="20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sd="0" x="1"/>
        <item sd="0" x="2"/>
        <item sd="0"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m="1" x="2"/>
        <item sd="0" m="1" x="3"/>
        <item sd="0" x="0"/>
        <item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69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m="1" x="56"/>
        <item m="1" x="37"/>
        <item m="1" x="62"/>
        <item m="1" x="45"/>
        <item m="1" x="40"/>
        <item m="1" x="38"/>
        <item m="1" x="48"/>
        <item m="1" x="60"/>
        <item m="1" x="44"/>
        <item m="1" x="34"/>
        <item m="1" x="23"/>
        <item m="1" x="18"/>
        <item m="1" x="51"/>
        <item m="1" x="20"/>
        <item m="1" x="43"/>
        <item m="1" x="53"/>
        <item m="1" x="30"/>
        <item m="1" x="54"/>
        <item m="1" x="21"/>
        <item m="1" x="17"/>
        <item m="1" x="47"/>
        <item m="1" x="33"/>
        <item m="1" x="42"/>
        <item m="1" x="67"/>
        <item m="1" x="55"/>
        <item m="1" x="59"/>
        <item m="1" x="32"/>
        <item m="1" x="36"/>
        <item m="1" x="49"/>
        <item m="1" x="28"/>
        <item m="1" x="26"/>
        <item m="1" x="29"/>
        <item m="1" x="61"/>
        <item m="1" x="64"/>
        <item m="1" x="65"/>
        <item m="1" x="19"/>
        <item m="1" x="35"/>
        <item m="1" x="22"/>
        <item m="1" x="63"/>
        <item m="1" x="66"/>
        <item m="1" x="27"/>
        <item m="1" x="31"/>
        <item m="1" x="24"/>
        <item m="1" x="58"/>
        <item m="1" x="25"/>
        <item m="1" x="41"/>
        <item m="1" x="57"/>
        <item m="1" x="39"/>
        <item m="1" x="46"/>
        <item m="1" x="50"/>
        <item m="1" x="52"/>
        <item x="16"/>
        <item t="default"/>
      </items>
    </pivotField>
    <pivotField showAll="0" defaultSubtotal="0"/>
    <pivotField showAll="0"/>
    <pivotField dataField="1" numFmtId="44" showAll="0"/>
    <pivotField numFmtId="164" showAll="0"/>
    <pivotField numFmtId="165" showAll="0"/>
    <pivotField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10">
    <i>
      <x/>
    </i>
    <i r="1">
      <x v="3"/>
    </i>
    <i r="2">
      <x/>
    </i>
    <i r="2">
      <x v="1"/>
    </i>
    <i>
      <x v="1"/>
    </i>
    <i r="1">
      <x v="2"/>
    </i>
    <i r="1">
      <x v="3"/>
    </i>
    <i r="2">
      <x v="1"/>
    </i>
    <i r="2">
      <x v="6"/>
    </i>
    <i t="grand">
      <x/>
    </i>
  </rowItems>
  <colFields count="2">
    <field x="-2"/>
    <field x="18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7" baseField="0" baseItem="0" numFmtId="44"/>
    <dataField name="* IRFF" fld="15" baseField="0" baseItem="0" numFmtId="44"/>
    <dataField name="* Líquido" fld="11" baseField="0" baseItem="0" numFmtId="44"/>
    <dataField name="* Volume Ação" fld="19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10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20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69">
        <item x="14"/>
        <item m="1" x="60"/>
        <item m="1" x="58"/>
        <item m="1" x="22"/>
        <item m="1" x="18"/>
        <item m="1" x="63"/>
        <item m="1" x="24"/>
        <item m="1" x="33"/>
        <item m="1" x="23"/>
        <item m="1" x="45"/>
        <item m="1" x="56"/>
        <item m="1" x="44"/>
        <item m="1" x="34"/>
        <item m="1" x="62"/>
        <item m="1" x="40"/>
        <item m="1" x="48"/>
        <item m="1" x="37"/>
        <item m="1" x="25"/>
        <item m="1" x="53"/>
        <item m="1" x="42"/>
        <item m="1" x="47"/>
        <item m="1" x="61"/>
        <item m="1" x="64"/>
        <item m="1" x="35"/>
        <item x="0"/>
        <item m="1" x="51"/>
        <item m="1" x="54"/>
        <item m="1" x="43"/>
        <item m="1" x="49"/>
        <item m="1" x="28"/>
        <item m="1" x="32"/>
        <item m="1" x="36"/>
        <item m="1" x="65"/>
        <item m="1" x="19"/>
        <item m="1" x="27"/>
        <item m="1" x="31"/>
        <item x="2"/>
        <item x="9"/>
        <item m="1" x="38"/>
        <item x="15"/>
        <item m="1" x="20"/>
        <item m="1" x="30"/>
        <item m="1" x="67"/>
        <item m="1" x="21"/>
        <item m="1" x="26"/>
        <item m="1" x="29"/>
        <item m="1" x="55"/>
        <item m="1" x="59"/>
        <item m="1" x="66"/>
        <item x="1"/>
        <item x="3"/>
        <item x="5"/>
        <item x="4"/>
        <item x="6"/>
        <item x="7"/>
        <item x="8"/>
        <item x="10"/>
        <item x="12"/>
        <item x="13"/>
        <item x="11"/>
        <item m="1" x="17"/>
        <item m="1" x="41"/>
        <item m="1" x="57"/>
        <item m="1" x="39"/>
        <item m="1" x="46"/>
        <item m="1" x="50"/>
        <item m="1" x="52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3">
    <i>
      <x/>
    </i>
    <i>
      <x v="39"/>
    </i>
    <i t="grand">
      <x/>
    </i>
  </rowItems>
  <colItems count="1">
    <i/>
  </colItems>
  <dataFields count="1">
    <dataField name="Soma de Quantidade" fld="10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T37" headerRowDxfId="41" dataDxfId="40">
  <autoFilter ref="A1:T37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</autoFilter>
  <tableColumns count="20">
    <tableColumn id="11" name="Trade" totalsRowLabel="Total" dataDxfId="39" totalsRowDxfId="38"/>
    <tableColumn id="8" name="ID" dataDxfId="37" totalsRowDxfId="36">
      <calculatedColumnFormula>CONCATENATE(Tabela1[[#This Row],[Papel]],"_",Tabela1[[#This Row],[Trade]])</calculatedColumnFormula>
    </tableColumn>
    <tableColumn id="18" name="Data" dataDxfId="35" totalsRowDxfId="34"/>
    <tableColumn id="1" name="Data Liquidação" dataDxfId="33" totalsRowDxfId="32">
      <calculatedColumnFormula>WORKDAY(Tabela1[[#This Row],[Data]],IF(Tabela1[[#This Row],[Tipo]]="Opção",1,3))</calculatedColumnFormula>
    </tableColumn>
    <tableColumn id="9" name="Dia" dataDxfId="31" totalsRowDxfId="30">
      <calculatedColumnFormula>DAY(Tabela1[[#This Row],[Data Liquidação]])</calculatedColumnFormula>
    </tableColumn>
    <tableColumn id="2" name="Mês" dataDxfId="29" totalsRowDxfId="28">
      <calculatedColumnFormula>MONTH([Data Liquidação])</calculatedColumnFormula>
    </tableColumn>
    <tableColumn id="19" name="Ano" dataDxfId="27" totalsRowDxfId="26" dataCellStyle="Moeda">
      <calculatedColumnFormula>YEAR(Tabela1[[#This Row],[Data Liquidação]])</calculatedColumnFormula>
    </tableColumn>
    <tableColumn id="7" name="Tipo" dataDxfId="25" totalsRowDxfId="24"/>
    <tableColumn id="3" name="Papel" dataDxfId="23" totalsRowDxfId="22"/>
    <tableColumn id="15" name="C/V" dataDxfId="21" totalsRowDxfId="20"/>
    <tableColumn id="4" name="Quantidade" dataDxfId="19" totalsRowDxfId="18"/>
    <tableColumn id="5" name="Líquido" totalsRowFunction="sum" dataDxfId="17" totalsRowDxfId="16" dataCellStyle="Moeda"/>
    <tableColumn id="6" name="PM Operação" dataDxfId="15" totalsRowDxfId="14">
      <calculatedColumnFormula>IF([Quantidade]&lt;&gt;0,ABS([Líquido])/ABS([Quantidade]),0)</calculatedColumnFormula>
    </tableColumn>
    <tableColumn id="12" name="PM Papel" dataDxfId="13" totalsRowDxfId="12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10" name="Resultado" totalsRowFunction="sum" dataDxfId="11" totalsRowDxfId="10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9" totalsRowDxfId="8" dataCellStyle="Porcentagem">
      <totalsRowFormula>Tabela1[[#Totals],[Resultado]]/ABS(Tabela1[[#Totals],[Líquido]])</totalsRowFormula>
    </tableColumn>
    <tableColumn id="14" name="Outras Bovespa" dataDxfId="7" totalsRowDxfId="6"/>
    <tableColumn id="16" name="Base IR" totalsRowFunction="sum" dataDxfId="5" totalsRowDxfId="4">
      <calculatedColumnFormula>Tabela1[[#This Row],[Resultado]]+Tabela1[[#This Row],[IRFF]]+Tabela1[[#This Row],[Outras Bovespa]]</calculatedColumnFormula>
    </tableColumn>
    <tableColumn id="13" name="N/D" totalsRowFunction="count" dataDxfId="3" totalsRowDxfId="2">
      <calculatedColumnFormula>IF([Quantidade]=0,"D","N")</calculatedColumnFormula>
    </tableColumn>
    <tableColumn id="20" name="Volume Ação" dataDxfId="1" totalsRowDxfId="0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selection activeCell="A11" sqref="A11"/>
    </sheetView>
  </sheetViews>
  <sheetFormatPr defaultRowHeight="11.25"/>
  <cols>
    <col min="1" max="1" width="6.85546875" style="7" bestFit="1" customWidth="1"/>
    <col min="2" max="2" width="8.42578125" style="2" bestFit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10.5703125" style="1" bestFit="1" customWidth="1"/>
    <col min="16" max="16" width="7.28515625" style="1" bestFit="1" customWidth="1"/>
    <col min="17" max="17" width="14" style="1" bestFit="1" customWidth="1"/>
    <col min="18" max="18" width="10.28515625" style="1" bestFit="1" customWidth="1"/>
    <col min="19" max="19" width="5.85546875" style="1" bestFit="1" customWidth="1"/>
    <col min="20" max="20" width="12" style="1" bestFit="1" customWidth="1"/>
    <col min="21" max="16384" width="9.140625" style="1"/>
  </cols>
  <sheetData>
    <row r="1" spans="1:20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11" t="s">
        <v>9</v>
      </c>
      <c r="P1" s="11" t="s">
        <v>18</v>
      </c>
      <c r="Q1" s="11" t="s">
        <v>17</v>
      </c>
      <c r="R1" s="11" t="s">
        <v>19</v>
      </c>
      <c r="S1" s="1" t="s">
        <v>15</v>
      </c>
      <c r="T1" s="1" t="s">
        <v>39</v>
      </c>
    </row>
    <row r="2" spans="1:20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" s="11"/>
      <c r="Q2" s="11"/>
      <c r="R2" s="11">
        <f>Tabela1[[#This Row],[Resultado]]+Tabela1[[#This Row],[IRFF]]+Tabela1[[#This Row],[Outras Bovespa]]</f>
        <v>0</v>
      </c>
      <c r="S2" s="7" t="str">
        <f>IF([Quantidade]=0,"D","N")</f>
        <v>N</v>
      </c>
      <c r="T2" s="11">
        <f>IF([Tipo]="Ação",SUMPRODUCT(N([Ano]=Tabela1[[#This Row],[Ano]]),N([Mês]=Tabela1[[#This Row],[Mês]]),N([Quantidade]&lt;0),N([Tipo]="Ação"),ABS([Líquido])),0)</f>
        <v>0</v>
      </c>
    </row>
    <row r="3" spans="1:20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P3" s="11"/>
      <c r="Q3" s="11"/>
      <c r="R3" s="11">
        <f>Tabela1[[#This Row],[Resultado]]+Tabela1[[#This Row],[IRFF]]+Tabela1[[#This Row],[Outras Bovespa]]</f>
        <v>-51.21</v>
      </c>
      <c r="S3" s="7" t="str">
        <f>IF([Quantidade]=0,"D","N")</f>
        <v>N</v>
      </c>
      <c r="T3" s="11">
        <f>IF([Tipo]="Ação",SUMPRODUCT(N([Ano]=Tabela1[[#This Row],[Ano]]),N([Mês]=Tabela1[[#This Row],[Mês]]),N([Quantidade]&lt;0),N([Tipo]="Ação"),ABS([Líquido])),0)</f>
        <v>0</v>
      </c>
    </row>
    <row r="4" spans="1:20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" s="12"/>
      <c r="Q4" s="12"/>
      <c r="R4" s="12">
        <f>Tabela1[[#This Row],[Resultado]]+Tabela1[[#This Row],[IRFF]]+Tabela1[[#This Row],[Outras Bovespa]]</f>
        <v>0</v>
      </c>
      <c r="S4" s="7" t="str">
        <f>IF([Quantidade]=0,"D","N")</f>
        <v>N</v>
      </c>
      <c r="T4" s="11">
        <f>IF([Tipo]="Ação",SUMPRODUCT(N([Ano]=Tabela1[[#This Row],[Ano]]),N([Mês]=Tabela1[[#This Row],[Mês]]),N([Quantidade]&lt;0),N([Tipo]="Ação"),ABS([Líquido])),0)</f>
        <v>0</v>
      </c>
    </row>
    <row r="5" spans="1:20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P5" s="12"/>
      <c r="Q5" s="12"/>
      <c r="R5" s="12">
        <f>Tabela1[[#This Row],[Resultado]]+Tabela1[[#This Row],[IRFF]]+Tabela1[[#This Row],[Outras Bovespa]]</f>
        <v>423.45</v>
      </c>
      <c r="S5" s="7" t="str">
        <f>IF([Quantidade]=0,"D","N")</f>
        <v>N</v>
      </c>
      <c r="T5" s="11">
        <f>IF([Tipo]="Ação",SUMPRODUCT(N([Ano]=Tabela1[[#This Row],[Ano]]),N([Mês]=Tabela1[[#This Row],[Mês]]),N([Quantidade]&lt;0),N([Tipo]="Ação"),ABS([Líquido])),0)</f>
        <v>0</v>
      </c>
    </row>
    <row r="6" spans="1:20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P6" s="12"/>
      <c r="Q6" s="12">
        <v>3.48</v>
      </c>
      <c r="R6" s="12">
        <f>Tabela1[[#This Row],[Resultado]]+Tabela1[[#This Row],[IRFF]]+Tabela1[[#This Row],[Outras Bovespa]]</f>
        <v>-176.26000000000002</v>
      </c>
      <c r="S6" s="7" t="str">
        <f>IF([Quantidade]=0,"D","N")</f>
        <v>D</v>
      </c>
      <c r="T6" s="11">
        <f>IF([Tipo]="Ação",SUMPRODUCT(N([Ano]=Tabela1[[#This Row],[Ano]]),N([Mês]=Tabela1[[#This Row],[Mês]]),N([Quantidade]&lt;0),N([Tipo]="Ação"),ABS([Líquido])),0)</f>
        <v>0</v>
      </c>
    </row>
    <row r="7" spans="1:20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P7" s="12">
        <v>6.7</v>
      </c>
      <c r="Q7" s="12">
        <v>1.1599999999999999</v>
      </c>
      <c r="R7" s="12">
        <f>Tabela1[[#This Row],[Resultado]]+Tabela1[[#This Row],[IRFF]]+Tabela1[[#This Row],[Outras Bovespa]]</f>
        <v>670.63</v>
      </c>
      <c r="S7" s="10" t="str">
        <f>IF([Quantidade]=0,"D","N")</f>
        <v>D</v>
      </c>
      <c r="T7" s="11">
        <f>IF([Tipo]="Ação",SUMPRODUCT(N([Ano]=Tabela1[[#This Row],[Ano]]),N([Mês]=Tabela1[[#This Row],[Mês]]),N([Quantidade]&lt;0),N([Tipo]="Ação"),ABS([Líquido])),0)</f>
        <v>0</v>
      </c>
    </row>
    <row r="8" spans="1:20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P8" s="12"/>
      <c r="Q8" s="12">
        <v>1.1599999999999999</v>
      </c>
      <c r="R8" s="12">
        <f>Tabela1[[#This Row],[Resultado]]+Tabela1[[#This Row],[IRFF]]+Tabela1[[#This Row],[Outras Bovespa]]</f>
        <v>-199.06</v>
      </c>
      <c r="S8" s="10" t="str">
        <f>IF([Quantidade]=0,"D","N")</f>
        <v>D</v>
      </c>
      <c r="T8" s="11">
        <f>IF([Tipo]="Ação",SUMPRODUCT(N([Ano]=Tabela1[[#This Row],[Ano]]),N([Mês]=Tabela1[[#This Row],[Mês]]),N([Quantidade]&lt;0),N([Tipo]="Ação"),ABS([Líquido])),0)</f>
        <v>0</v>
      </c>
    </row>
    <row r="9" spans="1:20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9" s="12"/>
      <c r="Q9" s="12"/>
      <c r="R9" s="12">
        <f>Tabela1[[#This Row],[Resultado]]+Tabela1[[#This Row],[IRFF]]+Tabela1[[#This Row],[Outras Bovespa]]</f>
        <v>0</v>
      </c>
      <c r="S9" s="10" t="str">
        <f>IF([Quantidade]=0,"D","N")</f>
        <v>N</v>
      </c>
      <c r="T9" s="11">
        <f>IF([Tipo]="Ação",SUMPRODUCT(N([Ano]=Tabela1[[#This Row],[Ano]]),N([Mês]=Tabela1[[#This Row],[Mês]]),N([Quantidade]&lt;0),N([Tipo]="Ação"),ABS([Líquido])),0)</f>
        <v>0</v>
      </c>
    </row>
    <row r="10" spans="1:20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P10" s="12"/>
      <c r="Q10" s="12"/>
      <c r="R10" s="12">
        <f>Tabela1[[#This Row],[Resultado]]+Tabela1[[#This Row],[IRFF]]+Tabela1[[#This Row],[Outras Bovespa]]</f>
        <v>92.80000000000004</v>
      </c>
      <c r="S10" s="10" t="str">
        <f>IF([Quantidade]=0,"D","N")</f>
        <v>N</v>
      </c>
      <c r="T10" s="11">
        <f>IF([Tipo]="Ação",SUMPRODUCT(N([Ano]=Tabela1[[#This Row],[Ano]]),N([Mês]=Tabela1[[#This Row],[Mês]]),N([Quantidade]&lt;0),N([Tipo]="Ação"),ABS([Líquido])),0)</f>
        <v>0</v>
      </c>
    </row>
    <row r="11" spans="1:20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1" s="12"/>
      <c r="Q11" s="12"/>
      <c r="R11" s="12">
        <f>Tabela1[[#This Row],[Resultado]]+Tabela1[[#This Row],[IRFF]]+Tabela1[[#This Row],[Outras Bovespa]]</f>
        <v>0</v>
      </c>
      <c r="S11" s="10" t="str">
        <f>IF([Quantidade]=0,"D","N")</f>
        <v>N</v>
      </c>
      <c r="T11" s="11">
        <f>IF([Tipo]="Ação",SUMPRODUCT(N([Ano]=Tabela1[[#This Row],[Ano]]),N([Mês]=Tabela1[[#This Row],[Mês]]),N([Quantidade]&lt;0),N([Tipo]="Ação"),ABS([Líquido])),0)</f>
        <v>0</v>
      </c>
    </row>
    <row r="12" spans="1:20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P12" s="12"/>
      <c r="Q12" s="12"/>
      <c r="R12" s="12">
        <f>Tabela1[[#This Row],[Resultado]]+Tabela1[[#This Row],[IRFF]]+Tabela1[[#This Row],[Outras Bovespa]]</f>
        <v>234.65999999999985</v>
      </c>
      <c r="S12" s="10" t="str">
        <f>IF([Quantidade]=0,"D","N")</f>
        <v>N</v>
      </c>
      <c r="T12" s="11">
        <f>IF([Tipo]="Ação",SUMPRODUCT(N([Ano]=Tabela1[[#This Row],[Ano]]),N([Mês]=Tabela1[[#This Row],[Mês]]),N([Quantidade]&lt;0),N([Tipo]="Ação"),ABS([Líquido])),0)</f>
        <v>0</v>
      </c>
    </row>
    <row r="13" spans="1:20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P13" s="12"/>
      <c r="Q13" s="12">
        <v>1.1599999999999999</v>
      </c>
      <c r="R13" s="12">
        <f>Tabela1[[#This Row],[Resultado]]+Tabela1[[#This Row],[IRFF]]+Tabela1[[#This Row],[Outras Bovespa]]</f>
        <v>-303.94</v>
      </c>
      <c r="S13" s="10" t="str">
        <f>IF([Quantidade]=0,"D","N")</f>
        <v>D</v>
      </c>
      <c r="T13" s="11">
        <f>IF([Tipo]="Ação",SUMPRODUCT(N([Ano]=Tabela1[[#This Row],[Ano]]),N([Mês]=Tabela1[[#This Row],[Mês]]),N([Quantidade]&lt;0),N([Tipo]="Ação"),ABS([Líquido])),0)</f>
        <v>0</v>
      </c>
    </row>
    <row r="14" spans="1:20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P14" s="12"/>
      <c r="Q14" s="12">
        <v>1.1599999999999999</v>
      </c>
      <c r="R14" s="12">
        <f>Tabela1[[#This Row],[Resultado]]+Tabela1[[#This Row],[IRFF]]+Tabela1[[#This Row],[Outras Bovespa]]</f>
        <v>-121.17</v>
      </c>
      <c r="S14" s="10" t="str">
        <f>IF([Quantidade]=0,"D","N")</f>
        <v>D</v>
      </c>
      <c r="T14" s="11">
        <f>IF([Tipo]="Ação",SUMPRODUCT(N([Ano]=Tabela1[[#This Row],[Ano]]),N([Mês]=Tabela1[[#This Row],[Mês]]),N([Quantidade]&lt;0),N([Tipo]="Ação"),ABS([Líquido])),0)</f>
        <v>0</v>
      </c>
    </row>
    <row r="15" spans="1:20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5" s="12"/>
      <c r="Q15" s="12"/>
      <c r="R15" s="12">
        <f>Tabela1[[#This Row],[Resultado]]+Tabela1[[#This Row],[IRFF]]+Tabela1[[#This Row],[Outras Bovespa]]</f>
        <v>0</v>
      </c>
      <c r="S15" s="10" t="str">
        <f>IF([Quantidade]=0,"D","N")</f>
        <v>N</v>
      </c>
      <c r="T15" s="11">
        <f>IF([Tipo]="Ação",SUMPRODUCT(N([Ano]=Tabela1[[#This Row],[Ano]]),N([Mês]=Tabela1[[#This Row],[Mês]]),N([Quantidade]&lt;0),N([Tipo]="Ação"),ABS([Líquido])),0)</f>
        <v>0</v>
      </c>
    </row>
    <row r="16" spans="1:20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6" s="12"/>
      <c r="Q16" s="12"/>
      <c r="R16" s="12">
        <f>Tabela1[[#This Row],[Resultado]]+Tabela1[[#This Row],[IRFF]]+Tabela1[[#This Row],[Outras Bovespa]]</f>
        <v>0</v>
      </c>
      <c r="S16" s="10" t="str">
        <f>IF([Quantidade]=0,"D","N")</f>
        <v>N</v>
      </c>
      <c r="T16" s="11">
        <f>IF([Tipo]="Ação",SUMPRODUCT(N([Ano]=Tabela1[[#This Row],[Ano]]),N([Mês]=Tabela1[[#This Row],[Mês]]),N([Quantidade]&lt;0),N([Tipo]="Ação"),ABS([Líquido])),0)</f>
        <v>0</v>
      </c>
    </row>
    <row r="17" spans="1:20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P17" s="12"/>
      <c r="Q17" s="12">
        <v>1.1599999999999999</v>
      </c>
      <c r="R17" s="12">
        <f>Tabela1[[#This Row],[Resultado]]+Tabela1[[#This Row],[IRFF]]+Tabela1[[#This Row],[Outras Bovespa]]</f>
        <v>-83.23</v>
      </c>
      <c r="S17" s="10" t="str">
        <f>IF([Quantidade]=0,"D","N")</f>
        <v>D</v>
      </c>
      <c r="T17" s="11">
        <f>IF([Tipo]="Ação",SUMPRODUCT(N([Ano]=Tabela1[[#This Row],[Ano]]),N([Mês]=Tabela1[[#This Row],[Mês]]),N([Quantidade]&lt;0),N([Tipo]="Ação"),ABS([Líquido])),0)</f>
        <v>0</v>
      </c>
    </row>
    <row r="18" spans="1:20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P18" s="12"/>
      <c r="Q18" s="12"/>
      <c r="R18" s="12">
        <f>Tabela1[[#This Row],[Resultado]]+Tabela1[[#This Row],[IRFF]]+Tabela1[[#This Row],[Outras Bovespa]]</f>
        <v>-82.130000000000166</v>
      </c>
      <c r="S18" s="10" t="str">
        <f>IF([Quantidade]=0,"D","N")</f>
        <v>N</v>
      </c>
      <c r="T18" s="11">
        <f>IF([Tipo]="Ação",SUMPRODUCT(N([Ano]=Tabela1[[#This Row],[Ano]]),N([Mês]=Tabela1[[#This Row],[Mês]]),N([Quantidade]&lt;0),N([Tipo]="Ação"),ABS([Líquido])),0)</f>
        <v>0</v>
      </c>
    </row>
    <row r="19" spans="1:20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9" s="11"/>
      <c r="Q19" s="11"/>
      <c r="R19" s="11">
        <f>Tabela1[[#This Row],[Resultado]]+Tabela1[[#This Row],[IRFF]]+Tabela1[[#This Row],[Outras Bovespa]]</f>
        <v>0</v>
      </c>
      <c r="S19" s="7" t="str">
        <f>IF([Quantidade]=0,"D","N")</f>
        <v>N</v>
      </c>
      <c r="T19" s="11">
        <f>IF([Tipo]="Ação",SUMPRODUCT(N([Ano]=Tabela1[[#This Row],[Ano]]),N([Mês]=Tabela1[[#This Row],[Mês]]),N([Quantidade]&lt;0),N([Tipo]="Ação"),ABS([Líquido])),0)</f>
        <v>0</v>
      </c>
    </row>
    <row r="20" spans="1:20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0" s="11"/>
      <c r="Q20" s="11"/>
      <c r="R20" s="11">
        <f>Tabela1[[#This Row],[Resultado]]+Tabela1[[#This Row],[IRFF]]+Tabela1[[#This Row],[Outras Bovespa]]</f>
        <v>0</v>
      </c>
      <c r="S20" s="7" t="str">
        <f>IF([Quantidade]=0,"D","N")</f>
        <v>N</v>
      </c>
      <c r="T20" s="11">
        <f>IF([Tipo]="Ação",SUMPRODUCT(N([Ano]=Tabela1[[#This Row],[Ano]]),N([Mês]=Tabela1[[#This Row],[Mês]]),N([Quantidade]&lt;0),N([Tipo]="Ação"),ABS([Líquido])),0)</f>
        <v>0</v>
      </c>
    </row>
    <row r="21" spans="1:20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P21" s="11"/>
      <c r="Q21" s="11"/>
      <c r="R21" s="11">
        <f>Tabela1[[#This Row],[Resultado]]+Tabela1[[#This Row],[IRFF]]+Tabela1[[#This Row],[Outras Bovespa]]</f>
        <v>-215.15000000000003</v>
      </c>
      <c r="S21" s="7" t="str">
        <f>IF([Quantidade]=0,"D","N")</f>
        <v>N</v>
      </c>
      <c r="T21" s="11">
        <f>IF([Tipo]="Ação",SUMPRODUCT(N([Ano]=Tabela1[[#This Row],[Ano]]),N([Mês]=Tabela1[[#This Row],[Mês]]),N([Quantidade]&lt;0),N([Tipo]="Ação"),ABS([Líquido])),0)</f>
        <v>0</v>
      </c>
    </row>
    <row r="22" spans="1:20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2" s="11"/>
      <c r="Q22" s="11"/>
      <c r="R22" s="11">
        <f>Tabela1[[#This Row],[Resultado]]+Tabela1[[#This Row],[IRFF]]+Tabela1[[#This Row],[Outras Bovespa]]</f>
        <v>0</v>
      </c>
      <c r="S22" s="7" t="str">
        <f>IF([Quantidade]=0,"D","N")</f>
        <v>N</v>
      </c>
      <c r="T22" s="11">
        <f>IF([Tipo]="Ação",SUMPRODUCT(N([Ano]=Tabela1[[#This Row],[Ano]]),N([Mês]=Tabela1[[#This Row],[Mês]]),N([Quantidade]&lt;0),N([Tipo]="Ação"),ABS([Líquido])),0)</f>
        <v>0</v>
      </c>
    </row>
    <row r="23" spans="1:20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P23" s="11"/>
      <c r="Q23" s="11"/>
      <c r="R23" s="11">
        <f>Tabela1[[#This Row],[Resultado]]+Tabela1[[#This Row],[IRFF]]+Tabela1[[#This Row],[Outras Bovespa]]</f>
        <v>-374.90999999999997</v>
      </c>
      <c r="S23" s="7" t="str">
        <f>IF([Quantidade]=0,"D","N")</f>
        <v>N</v>
      </c>
      <c r="T23" s="11">
        <f>IF([Tipo]="Ação",SUMPRODUCT(N([Ano]=Tabela1[[#This Row],[Ano]]),N([Mês]=Tabela1[[#This Row],[Mês]]),N([Quantidade]&lt;0),N([Tipo]="Ação"),ABS([Líquido])),0)</f>
        <v>0</v>
      </c>
    </row>
    <row r="24" spans="1:20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P24" s="12"/>
      <c r="Q24" s="12"/>
      <c r="R24" s="12">
        <f>Tabela1[[#This Row],[Resultado]]+Tabela1[[#This Row],[IRFF]]+Tabela1[[#This Row],[Outras Bovespa]]</f>
        <v>-416.52</v>
      </c>
      <c r="S24" s="10" t="str">
        <f>IF([Quantidade]=0,"D","N")</f>
        <v>N</v>
      </c>
      <c r="T24" s="11">
        <f>IF([Tipo]="Ação",SUMPRODUCT(N([Ano]=Tabela1[[#This Row],[Ano]]),N([Mês]=Tabela1[[#This Row],[Mês]]),N([Quantidade]&lt;0),N([Tipo]="Ação"),ABS([Líquido])),0)</f>
        <v>0</v>
      </c>
    </row>
    <row r="25" spans="1:20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5" s="11"/>
      <c r="Q25" s="11"/>
      <c r="R25" s="11">
        <f>Tabela1[[#This Row],[Resultado]]+Tabela1[[#This Row],[IRFF]]+Tabela1[[#This Row],[Outras Bovespa]]</f>
        <v>0</v>
      </c>
      <c r="S25" s="7" t="str">
        <f>IF([Quantidade]=0,"D","N")</f>
        <v>N</v>
      </c>
      <c r="T25" s="11">
        <f>IF([Tipo]="Ação",SUMPRODUCT(N([Ano]=Tabela1[[#This Row],[Ano]]),N([Mês]=Tabela1[[#This Row],[Mês]]),N([Quantidade]&lt;0),N([Tipo]="Ação"),ABS([Líquido])),0)</f>
        <v>0</v>
      </c>
    </row>
    <row r="26" spans="1:20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P26" s="12"/>
      <c r="Q26" s="12"/>
      <c r="R26" s="12">
        <f>Tabela1[[#This Row],[Resultado]]+Tabela1[[#This Row],[IRFF]]+Tabela1[[#This Row],[Outras Bovespa]]</f>
        <v>-236.62000000000006</v>
      </c>
      <c r="S26" s="10" t="str">
        <f>IF([Quantidade]=0,"D","N")</f>
        <v>N</v>
      </c>
      <c r="T26" s="11">
        <f>IF([Tipo]="Ação",SUMPRODUCT(N([Ano]=Tabela1[[#This Row],[Ano]]),N([Mês]=Tabela1[[#This Row],[Mês]]),N([Quantidade]&lt;0),N([Tipo]="Ação"),ABS([Líquido])),0)</f>
        <v>0</v>
      </c>
    </row>
    <row r="27" spans="1:20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7" s="11"/>
      <c r="Q27" s="11"/>
      <c r="R27" s="11">
        <f>Tabela1[[#This Row],[Resultado]]+Tabela1[[#This Row],[IRFF]]+Tabela1[[#This Row],[Outras Bovespa]]</f>
        <v>0</v>
      </c>
      <c r="S27" s="7" t="str">
        <f>IF([Quantidade]=0,"D","N")</f>
        <v>N</v>
      </c>
      <c r="T27" s="11">
        <f>IF([Tipo]="Ação",SUMPRODUCT(N([Ano]=Tabela1[[#This Row],[Ano]]),N([Mês]=Tabela1[[#This Row],[Mês]]),N([Quantidade]&lt;0),N([Tipo]="Ação"),ABS([Líquido])),0)</f>
        <v>0</v>
      </c>
    </row>
    <row r="28" spans="1:20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P28" s="12"/>
      <c r="Q28" s="12"/>
      <c r="R28" s="12">
        <f>Tabela1[[#This Row],[Resultado]]+Tabela1[[#This Row],[IRFF]]+Tabela1[[#This Row],[Outras Bovespa]]</f>
        <v>-9.9400000000000048</v>
      </c>
      <c r="S28" s="10" t="str">
        <f>IF([Quantidade]=0,"D","N")</f>
        <v>N</v>
      </c>
      <c r="T28" s="11">
        <f>IF([Tipo]="Ação",SUMPRODUCT(N([Ano]=Tabela1[[#This Row],[Ano]]),N([Mês]=Tabela1[[#This Row],[Mês]]),N([Quantidade]&lt;0),N([Tipo]="Ação"),ABS([Líquido])),0)</f>
        <v>0</v>
      </c>
    </row>
    <row r="29" spans="1:20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P29" s="12"/>
      <c r="Q29" s="12">
        <v>1.1599999999999999</v>
      </c>
      <c r="R29" s="12">
        <f>Tabela1[[#This Row],[Resultado]]+Tabela1[[#This Row],[IRFF]]+Tabela1[[#This Row],[Outras Bovespa]]</f>
        <v>-92.91</v>
      </c>
      <c r="S29" s="10" t="str">
        <f>IF([Quantidade]=0,"D","N")</f>
        <v>D</v>
      </c>
      <c r="T29" s="11">
        <f>IF([Tipo]="Ação",SUMPRODUCT(N([Ano]=Tabela1[[#This Row],[Ano]]),N([Mês]=Tabela1[[#This Row],[Mês]]),N([Quantidade]&lt;0),N([Tipo]="Ação"),ABS([Líquido])),0)</f>
        <v>0</v>
      </c>
    </row>
    <row r="30" spans="1:20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0" s="11"/>
      <c r="Q30" s="11"/>
      <c r="R30" s="11">
        <f>Tabela1[[#This Row],[Resultado]]+Tabela1[[#This Row],[IRFF]]+Tabela1[[#This Row],[Outras Bovespa]]</f>
        <v>0</v>
      </c>
      <c r="S30" s="7" t="str">
        <f>IF([Quantidade]=0,"D","N")</f>
        <v>N</v>
      </c>
      <c r="T30" s="11">
        <f>IF([Tipo]="Ação",SUMPRODUCT(N([Ano]=Tabela1[[#This Row],[Ano]]),N([Mês]=Tabela1[[#This Row],[Mês]]),N([Quantidade]&lt;0),N([Tipo]="Ação"),ABS([Líquido])),0)</f>
        <v>0</v>
      </c>
    </row>
    <row r="31" spans="1:20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1" s="12"/>
      <c r="Q31" s="12"/>
      <c r="R31" s="12">
        <f>Tabela1[[#This Row],[Resultado]]+Tabela1[[#This Row],[IRFF]]+Tabela1[[#This Row],[Outras Bovespa]]</f>
        <v>0</v>
      </c>
      <c r="S31" s="10" t="str">
        <f>IF([Quantidade]=0,"D","N")</f>
        <v>N</v>
      </c>
      <c r="T31" s="11">
        <f>IF([Tipo]="Ação",SUMPRODUCT(N([Ano]=Tabela1[[#This Row],[Ano]]),N([Mês]=Tabela1[[#This Row],[Mês]]),N([Quantidade]&lt;0),N([Tipo]="Ação"),ABS([Líquido])),0)</f>
        <v>0</v>
      </c>
    </row>
    <row r="32" spans="1:20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P32" s="11"/>
      <c r="Q32" s="11"/>
      <c r="R32" s="11">
        <f>Tabela1[[#This Row],[Resultado]]+Tabela1[[#This Row],[IRFF]]+Tabela1[[#This Row],[Outras Bovespa]]</f>
        <v>-7.7100000000000506</v>
      </c>
      <c r="S32" s="7" t="str">
        <f>IF([Quantidade]=0,"D","N")</f>
        <v>N</v>
      </c>
      <c r="T32" s="11">
        <f>IF([Tipo]="Ação",SUMPRODUCT(N([Ano]=Tabela1[[#This Row],[Ano]]),N([Mês]=Tabela1[[#This Row],[Mês]]),N([Quantidade]&lt;0),N([Tipo]="Ação"),ABS([Líquido])),0)</f>
        <v>0</v>
      </c>
    </row>
    <row r="33" spans="1:22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3" s="12"/>
      <c r="Q33" s="12"/>
      <c r="R33" s="12">
        <f>Tabela1[[#This Row],[Resultado]]+Tabela1[[#This Row],[IRFF]]+Tabela1[[#This Row],[Outras Bovespa]]</f>
        <v>0</v>
      </c>
      <c r="S33" s="10" t="str">
        <f>IF([Quantidade]=0,"D","N")</f>
        <v>N</v>
      </c>
      <c r="T33" s="11">
        <f>IF([Tipo]="Ação",SUMPRODUCT(N([Ano]=Tabela1[[#This Row],[Ano]]),N([Mês]=Tabela1[[#This Row],[Mês]]),N([Quantidade]&lt;0),N([Tipo]="Ação"),ABS([Líquido])),0)</f>
        <v>0</v>
      </c>
    </row>
    <row r="34" spans="1:22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P34" s="12"/>
      <c r="Q34" s="12"/>
      <c r="R34" s="12">
        <f>Tabela1[[#This Row],[Resultado]]+Tabela1[[#This Row],[IRFF]]+Tabela1[[#This Row],[Outras Bovespa]]</f>
        <v>-200</v>
      </c>
      <c r="S34" s="10" t="str">
        <f>IF([Quantidade]=0,"D","N")</f>
        <v>N</v>
      </c>
      <c r="T34" s="11">
        <f>IF([Tipo]="Ação",SUMPRODUCT(N([Ano]=Tabela1[[#This Row],[Ano]]),N([Mês]=Tabela1[[#This Row],[Mês]]),N([Quantidade]&lt;0),N([Tipo]="Ação"),ABS([Líquido])),0)</f>
        <v>0</v>
      </c>
      <c r="V34" s="11"/>
    </row>
    <row r="35" spans="1:22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P35" s="12"/>
      <c r="Q35" s="12"/>
      <c r="R35" s="12">
        <f>Tabela1[[#This Row],[Resultado]]+Tabela1[[#This Row],[IRFF]]+Tabela1[[#This Row],[Outras Bovespa]]</f>
        <v>-436.36</v>
      </c>
      <c r="S35" s="10" t="str">
        <f>IF([Quantidade]=0,"D","N")</f>
        <v>N</v>
      </c>
      <c r="T35" s="11">
        <f>IF([Tipo]="Ação",SUMPRODUCT(N([Ano]=Tabela1[[#This Row],[Ano]]),N([Mês]=Tabela1[[#This Row],[Mês]]),N([Quantidade]&lt;0),N([Tipo]="Ação"),ABS([Líquido])),0)</f>
        <v>0</v>
      </c>
    </row>
    <row r="36" spans="1:22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6" s="11"/>
      <c r="Q36" s="11"/>
      <c r="R36" s="11">
        <f>Tabela1[[#This Row],[Resultado]]+Tabela1[[#This Row],[IRFF]]+Tabela1[[#This Row],[Outras Bovespa]]</f>
        <v>0</v>
      </c>
      <c r="S36" s="7" t="str">
        <f>IF([Quantidade]=0,"D","N")</f>
        <v>N</v>
      </c>
      <c r="T36" s="11">
        <f>IF([Tipo]="Ação",SUMPRODUCT(N([Ano]=Tabela1[[#This Row],[Ano]]),N([Mês]=Tabela1[[#This Row],[Mês]]),N([Quantidade]&lt;0),N([Tipo]="Ação"),ABS([Líquido])),0)</f>
        <v>0</v>
      </c>
    </row>
    <row r="37" spans="1:22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7" s="12"/>
      <c r="Q37" s="12"/>
      <c r="R37" s="12">
        <f>Tabela1[[#This Row],[Resultado]]+Tabela1[[#This Row],[IRFF]]+Tabela1[[#This Row],[Outras Bovespa]]</f>
        <v>0</v>
      </c>
      <c r="S37" s="10" t="str">
        <f>IF([Quantidade]=0,"D","N")</f>
        <v>N</v>
      </c>
      <c r="T37" s="11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M15"/>
  <sheetViews>
    <sheetView topLeftCell="A4" workbookViewId="0">
      <selection activeCell="A10" sqref="A10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8.5703125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7.7109375" customWidth="1"/>
    <col min="10" max="10" width="13.7109375" bestFit="1" customWidth="1"/>
    <col min="11" max="11" width="11" customWidth="1"/>
    <col min="12" max="12" width="14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48</v>
      </c>
      <c r="D4" t="s">
        <v>51</v>
      </c>
      <c r="F4" t="s">
        <v>46</v>
      </c>
      <c r="H4" t="s">
        <v>44</v>
      </c>
      <c r="J4" t="s">
        <v>49</v>
      </c>
      <c r="K4" t="s">
        <v>52</v>
      </c>
      <c r="L4" t="s">
        <v>47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/>
      <c r="C6" s="19">
        <v>0</v>
      </c>
      <c r="D6" s="19"/>
      <c r="E6" s="19"/>
      <c r="F6" s="19"/>
      <c r="G6" s="19">
        <v>-1255.92</v>
      </c>
      <c r="H6" s="19"/>
      <c r="I6" s="19">
        <v>0</v>
      </c>
      <c r="J6" s="19">
        <v>0</v>
      </c>
      <c r="K6" s="19"/>
      <c r="L6" s="19">
        <v>-1255.92</v>
      </c>
      <c r="M6" s="19">
        <v>0</v>
      </c>
    </row>
    <row r="7" spans="1:13">
      <c r="A7" s="22">
        <v>2014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23">
        <v>1</v>
      </c>
      <c r="B8" s="19"/>
      <c r="C8" s="19">
        <v>0</v>
      </c>
      <c r="D8" s="19"/>
      <c r="E8" s="19"/>
      <c r="F8" s="19"/>
      <c r="G8" s="19">
        <v>-940.06</v>
      </c>
      <c r="H8" s="19"/>
      <c r="I8" s="19">
        <v>0</v>
      </c>
      <c r="J8" s="19">
        <v>0</v>
      </c>
      <c r="K8" s="19"/>
      <c r="L8" s="19">
        <v>-940.06</v>
      </c>
      <c r="M8" s="19">
        <v>0</v>
      </c>
    </row>
    <row r="9" spans="1:13">
      <c r="A9" s="23">
        <v>2</v>
      </c>
      <c r="B9" s="19"/>
      <c r="C9" s="19">
        <v>0</v>
      </c>
      <c r="D9" s="19"/>
      <c r="E9" s="19"/>
      <c r="F9" s="19"/>
      <c r="G9" s="19">
        <v>-315.86</v>
      </c>
      <c r="H9" s="19"/>
      <c r="I9" s="19">
        <v>0</v>
      </c>
      <c r="J9" s="19">
        <v>0</v>
      </c>
      <c r="K9" s="19"/>
      <c r="L9" s="19">
        <v>-315.86</v>
      </c>
      <c r="M9" s="19">
        <v>0</v>
      </c>
    </row>
    <row r="10" spans="1:13">
      <c r="A10" s="21" t="s">
        <v>7</v>
      </c>
      <c r="B10" s="19">
        <v>-305.94000000000005</v>
      </c>
      <c r="C10" s="19">
        <v>-368.48000000000047</v>
      </c>
      <c r="D10" s="19">
        <v>6.7</v>
      </c>
      <c r="E10" s="19"/>
      <c r="F10" s="19">
        <v>-323.08000000000004</v>
      </c>
      <c r="G10" s="19">
        <v>-368.48</v>
      </c>
      <c r="H10" s="19">
        <v>0</v>
      </c>
      <c r="I10" s="19">
        <v>0</v>
      </c>
      <c r="J10" s="19">
        <v>-674.42000000000041</v>
      </c>
      <c r="K10" s="19"/>
      <c r="L10" s="19">
        <v>-691.56000000000085</v>
      </c>
      <c r="M10" s="19">
        <v>0</v>
      </c>
    </row>
    <row r="11" spans="1:13">
      <c r="A11" s="22">
        <v>2013</v>
      </c>
      <c r="B11" s="19">
        <v>-305.94000000000005</v>
      </c>
      <c r="C11" s="19">
        <v>-1279.6400000000003</v>
      </c>
      <c r="D11" s="19">
        <v>6.7</v>
      </c>
      <c r="E11" s="19"/>
      <c r="F11" s="19">
        <v>-323.08000000000004</v>
      </c>
      <c r="G11" s="19">
        <v>-1279.6400000000001</v>
      </c>
      <c r="H11" s="19">
        <v>0</v>
      </c>
      <c r="I11" s="19">
        <v>0</v>
      </c>
      <c r="J11" s="19">
        <v>-1585.5800000000004</v>
      </c>
      <c r="K11" s="19">
        <v>6.7</v>
      </c>
      <c r="L11" s="19">
        <v>-1602.7200000000007</v>
      </c>
      <c r="M11" s="19">
        <v>0</v>
      </c>
    </row>
    <row r="12" spans="1:13">
      <c r="A12" s="22">
        <v>2014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23">
        <v>2</v>
      </c>
      <c r="B13" s="19"/>
      <c r="C13" s="19">
        <v>0</v>
      </c>
      <c r="D13" s="19"/>
      <c r="E13" s="19"/>
      <c r="F13" s="19"/>
      <c r="G13" s="19">
        <v>-496.4</v>
      </c>
      <c r="H13" s="19"/>
      <c r="I13" s="19">
        <v>0</v>
      </c>
      <c r="J13" s="19">
        <v>0</v>
      </c>
      <c r="K13" s="19"/>
      <c r="L13" s="19">
        <v>-496.4</v>
      </c>
      <c r="M13" s="19">
        <v>0</v>
      </c>
    </row>
    <row r="14" spans="1:13">
      <c r="A14" s="23">
        <v>3</v>
      </c>
      <c r="B14" s="19"/>
      <c r="C14" s="19">
        <v>911.16</v>
      </c>
      <c r="D14" s="19"/>
      <c r="E14" s="19"/>
      <c r="F14" s="19"/>
      <c r="G14" s="19">
        <v>1407.56</v>
      </c>
      <c r="H14" s="19"/>
      <c r="I14" s="19">
        <v>0</v>
      </c>
      <c r="J14" s="19">
        <v>911.16</v>
      </c>
      <c r="K14" s="19"/>
      <c r="L14" s="19">
        <v>1407.56</v>
      </c>
      <c r="M14" s="19">
        <v>0</v>
      </c>
    </row>
    <row r="15" spans="1:13">
      <c r="A15" s="21" t="s">
        <v>37</v>
      </c>
      <c r="B15" s="19">
        <v>-305.94000000000005</v>
      </c>
      <c r="C15" s="19">
        <v>-368.48000000000047</v>
      </c>
      <c r="D15" s="19">
        <v>6.7</v>
      </c>
      <c r="E15" s="19"/>
      <c r="F15" s="19">
        <v>-323.08000000000004</v>
      </c>
      <c r="G15" s="19">
        <v>-1624.4</v>
      </c>
      <c r="H15" s="19">
        <v>0</v>
      </c>
      <c r="I15" s="19">
        <v>0</v>
      </c>
      <c r="J15" s="19">
        <v>-674.42000000000041</v>
      </c>
      <c r="K15" s="19"/>
      <c r="L15" s="19">
        <v>-1947.4800000000009</v>
      </c>
      <c r="M15" s="1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5" sqref="B5"/>
    </sheetView>
  </sheetViews>
  <sheetFormatPr defaultRowHeight="15"/>
  <cols>
    <col min="1" max="1" width="17.85546875" bestFit="1" customWidth="1"/>
    <col min="2" max="2" width="19.7109375" bestFit="1" customWidth="1"/>
    <col min="3" max="3" width="21.140625" bestFit="1" customWidth="1"/>
  </cols>
  <sheetData>
    <row r="3" spans="1:2">
      <c r="A3" s="20" t="s">
        <v>34</v>
      </c>
      <c r="B3" t="s">
        <v>50</v>
      </c>
    </row>
    <row r="4" spans="1:2">
      <c r="A4" s="21" t="s">
        <v>32</v>
      </c>
      <c r="B4" s="24">
        <v>100</v>
      </c>
    </row>
    <row r="5" spans="1:2">
      <c r="A5" s="21" t="s">
        <v>33</v>
      </c>
      <c r="B5" s="24">
        <v>600</v>
      </c>
    </row>
    <row r="6" spans="1:2">
      <c r="A6" s="21" t="s">
        <v>37</v>
      </c>
      <c r="B6" s="24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2014-02-27T16:29:03Z</dcterms:modified>
</cp:coreProperties>
</file>